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598" firstSheet="1" activeTab="5"/>
  </bookViews>
  <sheets>
    <sheet name="成本中心" sheetId="42" state="hidden" r:id="rId1"/>
    <sheet name="费用汇总" sheetId="44" r:id="rId2"/>
    <sheet name="1月保险费 " sheetId="54" r:id="rId3"/>
    <sheet name="2月保险费" sheetId="55" r:id="rId4"/>
    <sheet name="3月保险费" sheetId="56" r:id="rId5"/>
    <sheet name="4月保险费" sheetId="57" r:id="rId6"/>
    <sheet name="5月保险费" sheetId="58" r:id="rId7"/>
    <sheet name="Sheet1" sheetId="48" r:id="rId8"/>
  </sheets>
  <definedNames>
    <definedName name="_xlnm._FilterDatabase" localSheetId="2" hidden="1">'1月保险费 '!$A$1:$O$20</definedName>
    <definedName name="_xlnm._FilterDatabase" localSheetId="3" hidden="1">'2月保险费'!$A$1:$O$35</definedName>
    <definedName name="_xlnm._FilterDatabase" localSheetId="4" hidden="1">'3月保险费'!$A$1:$O$103</definedName>
    <definedName name="_xlnm._FilterDatabase" localSheetId="5" hidden="1">'4月保险费'!$A$1:$O$99</definedName>
    <definedName name="_xlnm._FilterDatabase" localSheetId="6" hidden="1">'5月保险费'!$A$1:$N$40</definedName>
    <definedName name="_xlnm.Print_Area" localSheetId="2">'1月保险费 '!$A$1:$O$13</definedName>
    <definedName name="_xlnm.Print_Area" localSheetId="3">'2月保险费'!$A$1:$O$27</definedName>
    <definedName name="_xlnm.Print_Area" localSheetId="4">'3月保险费'!$A$1:$O$96</definedName>
    <definedName name="_xlnm.Print_Area" localSheetId="5">'4月保险费'!$A$1:$O$92</definedName>
    <definedName name="_xlnm.Print_Area" localSheetId="6">'5月保险费'!$A$1:$N$33</definedName>
  </definedNames>
  <calcPr calcId="191029"/>
  <pivotCaches>
    <pivotCache cacheId="0" r:id="rId9"/>
    <pivotCache cacheId="1" r:id="rId10"/>
    <pivotCache cacheId="2" r:id="rId11"/>
    <pivotCache cacheId="3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B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</t>
        </r>
      </text>
    </comment>
    <comment ref="B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  <comment ref="B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  <comment ref="B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  <comment ref="B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5月交社保</t>
        </r>
      </text>
    </comment>
  </commentList>
</comments>
</file>

<file path=xl/sharedStrings.xml><?xml version="1.0" encoding="utf-8"?>
<sst xmlns="http://schemas.openxmlformats.org/spreadsheetml/2006/main" count="1620" uniqueCount="481">
  <si>
    <t>成本中心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</si>
  <si>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Microsoft Sans Serif"/>
        <charset val="134"/>
      </rPr>
      <t xml:space="preserve"> (ch)</t>
    </r>
  </si>
  <si>
    <t>启用</t>
  </si>
  <si>
    <t>1125</t>
  </si>
  <si>
    <t>河北后视镜管理综合部－人力资源</t>
  </si>
  <si>
    <t>否</t>
  </si>
  <si>
    <t>1225</t>
  </si>
  <si>
    <t>河北座椅管理综合部－人力资源</t>
  </si>
  <si>
    <t>1325</t>
  </si>
  <si>
    <t>河北金属件管理综合部－人力资源</t>
  </si>
  <si>
    <t>1111</t>
  </si>
  <si>
    <t>河北后视镜销售济南市场</t>
  </si>
  <si>
    <t>1112</t>
  </si>
  <si>
    <t>河北后视镜销售诸城市场</t>
  </si>
  <si>
    <t>1113</t>
  </si>
  <si>
    <t>河北后视镜销售福田戴姆勒市场</t>
  </si>
  <si>
    <t>是</t>
  </si>
  <si>
    <t>1114</t>
  </si>
  <si>
    <t>河北后视镜销售北汽越野车市场</t>
  </si>
  <si>
    <t>1115</t>
  </si>
  <si>
    <t>河北后视镜销售湖南市场</t>
  </si>
  <si>
    <t>1116</t>
  </si>
  <si>
    <t>河北后视镜销售其他市场</t>
  </si>
  <si>
    <t>1117</t>
  </si>
  <si>
    <t>河北后视镜销售奔驰戴姆勒市场</t>
  </si>
  <si>
    <t>1121</t>
  </si>
  <si>
    <t>河北后视镜管理总经办</t>
  </si>
  <si>
    <t>1122</t>
  </si>
  <si>
    <t>河北后视镜管理财务</t>
  </si>
  <si>
    <t>1123</t>
  </si>
  <si>
    <t>河北后视镜管理物业管理</t>
  </si>
  <si>
    <t>1124</t>
  </si>
  <si>
    <t>河北后视镜管理综合部－行政管理</t>
  </si>
  <si>
    <t>1126</t>
  </si>
  <si>
    <t>河北后视镜管理综合部－食堂宿舍</t>
  </si>
  <si>
    <t>1131</t>
  </si>
  <si>
    <t>河北后视镜研发新产品开发</t>
  </si>
  <si>
    <t>1141</t>
  </si>
  <si>
    <t>河北后视镜生产后视镜组装车间</t>
  </si>
  <si>
    <t>1142</t>
  </si>
  <si>
    <t>河北后视镜生产喷涂车间</t>
  </si>
  <si>
    <t>1143</t>
  </si>
  <si>
    <t>河北后视镜生产注塑车间</t>
  </si>
  <si>
    <t>1146</t>
  </si>
  <si>
    <r>
      <rPr>
        <sz val="11"/>
        <color rgb="FF0000FF"/>
        <rFont val="宋体"/>
        <charset val="134"/>
      </rPr>
      <t>河北后视镜生产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</si>
  <si>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1151</t>
  </si>
  <si>
    <t>河北后视镜运营设备</t>
  </si>
  <si>
    <t>1152</t>
  </si>
  <si>
    <t>河北后视镜运营采购</t>
  </si>
  <si>
    <t>1153</t>
  </si>
  <si>
    <t>河北后视镜运营生管</t>
  </si>
  <si>
    <t>1154</t>
  </si>
  <si>
    <t>河北后视镜运营工艺</t>
  </si>
  <si>
    <t>1155</t>
  </si>
  <si>
    <t>河北后视镜运营质量</t>
  </si>
  <si>
    <t>1211</t>
  </si>
  <si>
    <t>河北座椅销售济南市场</t>
  </si>
  <si>
    <t>1212</t>
  </si>
  <si>
    <t>河北座椅销售诸城市场</t>
  </si>
  <si>
    <t>1213</t>
  </si>
  <si>
    <t>河北座椅销售福田戴姆勒市场</t>
  </si>
  <si>
    <t>1214</t>
  </si>
  <si>
    <t>河北座椅销售北汽越野车市场</t>
  </si>
  <si>
    <t>1215</t>
  </si>
  <si>
    <t>河北座椅销售湖南市场</t>
  </si>
  <si>
    <t>1216</t>
  </si>
  <si>
    <t>河北座椅销售其他市场</t>
  </si>
  <si>
    <t>1217</t>
  </si>
  <si>
    <t>河北座椅销售奔驰戴姆勒市场</t>
  </si>
  <si>
    <t>1221</t>
  </si>
  <si>
    <t>河北座椅管理总经办</t>
  </si>
  <si>
    <t>1222</t>
  </si>
  <si>
    <t>河北座椅管理财务</t>
  </si>
  <si>
    <t>1223</t>
  </si>
  <si>
    <t>河北座椅管理物业管理</t>
  </si>
  <si>
    <t>1224</t>
  </si>
  <si>
    <t>河北座椅管理综合部－行政管理</t>
  </si>
  <si>
    <t>1226</t>
  </si>
  <si>
    <t>河北座椅管理综合部－食堂宿舍</t>
  </si>
  <si>
    <t>1231</t>
  </si>
  <si>
    <t>河北座椅研发新产品开发</t>
  </si>
  <si>
    <t>1241</t>
  </si>
  <si>
    <t>河北座椅生产缝纫车间</t>
  </si>
  <si>
    <t>1242</t>
  </si>
  <si>
    <t>河北座椅生产发泡车间</t>
  </si>
  <si>
    <t>1243</t>
  </si>
  <si>
    <t>河北座椅生产座椅组装车间</t>
  </si>
  <si>
    <t>1246</t>
  </si>
  <si>
    <r>
      <rPr>
        <sz val="11"/>
        <color rgb="FF0000FF"/>
        <rFont val="宋体"/>
        <charset val="134"/>
      </rPr>
      <t>河北座椅生产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</si>
  <si>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1247</t>
  </si>
  <si>
    <t>福田欧马可组装线</t>
  </si>
  <si>
    <t>1251</t>
  </si>
  <si>
    <t>河北座椅运营设备</t>
  </si>
  <si>
    <t>1252</t>
  </si>
  <si>
    <t>河北座椅运营采购</t>
  </si>
  <si>
    <t>1253</t>
  </si>
  <si>
    <t>河北座椅运营生管</t>
  </si>
  <si>
    <t>1254</t>
  </si>
  <si>
    <t>河北座椅运营工艺</t>
  </si>
  <si>
    <t>1255</t>
  </si>
  <si>
    <t>河北座椅运营质量</t>
  </si>
  <si>
    <t>1311</t>
  </si>
  <si>
    <t>河北金属件销售济南市场</t>
  </si>
  <si>
    <t>1312</t>
  </si>
  <si>
    <t>河北金属件销售诸城市场</t>
  </si>
  <si>
    <t>1313</t>
  </si>
  <si>
    <t>河北金属件销售福田戴姆勒市场</t>
  </si>
  <si>
    <t>1314</t>
  </si>
  <si>
    <t>河北金属件销售北汽越野车市场</t>
  </si>
  <si>
    <t>1315</t>
  </si>
  <si>
    <t>河北金属件销售湖南市场</t>
  </si>
  <si>
    <t>1316</t>
  </si>
  <si>
    <t>河北金属销售其他市场</t>
  </si>
  <si>
    <t>1317</t>
  </si>
  <si>
    <t>河北金属销售奔驰戴姆勒市场</t>
  </si>
  <si>
    <t>1321</t>
  </si>
  <si>
    <t>河北金属件管理总经办</t>
  </si>
  <si>
    <t>1322</t>
  </si>
  <si>
    <t>河北金属件管理财务</t>
  </si>
  <si>
    <t>1323</t>
  </si>
  <si>
    <t>河北金属件管理物业管理</t>
  </si>
  <si>
    <t>1324</t>
  </si>
  <si>
    <t>河北金属件管理综合部－行政管理</t>
  </si>
  <si>
    <t>1326</t>
  </si>
  <si>
    <t>河北金属件管理综合部－食堂宿舍</t>
  </si>
  <si>
    <t>1331</t>
  </si>
  <si>
    <t>河北金属件管理新产品开发</t>
  </si>
  <si>
    <t>1341</t>
  </si>
  <si>
    <t>河北金属件生产弯管车间</t>
  </si>
  <si>
    <t>1342</t>
  </si>
  <si>
    <t>河北金属件生产冲压车间</t>
  </si>
  <si>
    <t>1343</t>
  </si>
  <si>
    <t>河北金属件生产焊接车间</t>
  </si>
  <si>
    <t>1344</t>
  </si>
  <si>
    <t>河北金属件生产电泳车间</t>
  </si>
  <si>
    <t>1345</t>
  </si>
  <si>
    <t>河北金属件生产骨架组装车间</t>
  </si>
  <si>
    <t>1346</t>
  </si>
  <si>
    <r>
      <rPr>
        <sz val="11"/>
        <color rgb="FF0000FF"/>
        <rFont val="宋体"/>
        <charset val="134"/>
      </rPr>
      <t>河北金属件生产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</si>
  <si>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1351</t>
  </si>
  <si>
    <t>河北金属件运营设备</t>
  </si>
  <si>
    <t>1352</t>
  </si>
  <si>
    <t>河北金属件运营采购</t>
  </si>
  <si>
    <t>1353</t>
  </si>
  <si>
    <t>河北金属件运营生管</t>
  </si>
  <si>
    <t>1354</t>
  </si>
  <si>
    <t>河北金属件运营工艺</t>
  </si>
  <si>
    <t>1355</t>
  </si>
  <si>
    <t>河北金属件运营质量</t>
  </si>
  <si>
    <t>9911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</si>
  <si>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人力行政</t>
    </r>
  </si>
  <si>
    <t>9912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</si>
  <si>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食堂宿舍</t>
    </r>
  </si>
  <si>
    <t>9913</t>
  </si>
  <si>
    <t>检测实验室</t>
  </si>
  <si>
    <t>9914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</si>
  <si>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模具车间</t>
    </r>
  </si>
  <si>
    <t>9915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</si>
  <si>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试制车间</t>
    </r>
  </si>
  <si>
    <t>9916</t>
  </si>
  <si>
    <t>财务管理部</t>
  </si>
  <si>
    <r>
      <rPr>
        <b/>
        <sz val="11"/>
        <color theme="1"/>
        <rFont val="Tahoma"/>
        <charset val="134"/>
      </rPr>
      <t>1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</si>
  <si>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2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</si>
  <si>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3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</si>
  <si>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4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</si>
  <si>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5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</si>
  <si>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6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</si>
  <si>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7</t>
    </r>
    <r>
      <rPr>
        <b/>
        <sz val="11"/>
        <color theme="1"/>
        <rFont val="宋体"/>
        <charset val="134"/>
      </rPr>
      <t>月</t>
    </r>
  </si>
  <si>
    <r>
      <rPr>
        <b/>
        <sz val="11"/>
        <color theme="1"/>
        <rFont val="Tahoma"/>
        <charset val="134"/>
      </rPr>
      <t>8</t>
    </r>
    <r>
      <rPr>
        <b/>
        <sz val="11"/>
        <color theme="1"/>
        <rFont val="宋体"/>
        <charset val="134"/>
      </rPr>
      <t>月</t>
    </r>
  </si>
  <si>
    <t>成本中心2</t>
  </si>
  <si>
    <t>求和项:总计</t>
  </si>
  <si>
    <t>管理费用-河北后视镜事业部</t>
  </si>
  <si>
    <t>管理费用-河北金属件事业部</t>
  </si>
  <si>
    <t>管理费用-河北座椅事业部</t>
  </si>
  <si>
    <t>管理费用-综合</t>
  </si>
  <si>
    <t>总计</t>
  </si>
  <si>
    <t>2024年1月份挂靠劳务人员保险缴费明细表</t>
  </si>
  <si>
    <t>序号</t>
  </si>
  <si>
    <t>姓名</t>
  </si>
  <si>
    <t>部门</t>
  </si>
  <si>
    <t>上保时间</t>
  </si>
  <si>
    <t>身份证号</t>
  </si>
  <si>
    <t>性别</t>
  </si>
  <si>
    <t>检测</t>
  </si>
  <si>
    <t>替换明细</t>
  </si>
  <si>
    <t>协议</t>
  </si>
  <si>
    <t>天数</t>
  </si>
  <si>
    <t>保险费</t>
  </si>
  <si>
    <t>管理费</t>
  </si>
  <si>
    <t>成本中心1</t>
  </si>
  <si>
    <t>曹清泉</t>
  </si>
  <si>
    <t>底座装配车间</t>
  </si>
  <si>
    <t>130983200110252010</t>
  </si>
  <si>
    <t>√</t>
  </si>
  <si>
    <t>魏振姣</t>
  </si>
  <si>
    <t>130930199302261837</t>
  </si>
  <si>
    <t>彭锋</t>
  </si>
  <si>
    <t>工艺工程部</t>
  </si>
  <si>
    <t>360313197511252552</t>
  </si>
  <si>
    <t>刘浩</t>
  </si>
  <si>
    <t>后视镜组装车间</t>
  </si>
  <si>
    <t>130983199606121414</t>
  </si>
  <si>
    <t>李博文</t>
  </si>
  <si>
    <t>生产管理科</t>
  </si>
  <si>
    <t>130983199801100037</t>
  </si>
  <si>
    <t>何高峰</t>
  </si>
  <si>
    <t>项目管理科</t>
  </si>
  <si>
    <t>13092419921019051X</t>
  </si>
  <si>
    <t>邵长春</t>
  </si>
  <si>
    <t>焊接车间</t>
  </si>
  <si>
    <t>132930199403184115</t>
  </si>
  <si>
    <t>韩培中</t>
  </si>
  <si>
    <t>安环科</t>
  </si>
  <si>
    <t>130983199808080315</t>
  </si>
  <si>
    <t>刘士贤</t>
  </si>
  <si>
    <r>
      <rPr>
        <sz val="11"/>
        <color rgb="FF000000"/>
        <rFont val="微软雅黑"/>
        <charset val="134"/>
      </rPr>
      <t>座椅总装车间</t>
    </r>
  </si>
  <si>
    <t>13092419990416421X</t>
  </si>
  <si>
    <t>赵春晓</t>
  </si>
  <si>
    <t>130924199303253524</t>
  </si>
  <si>
    <t>合计</t>
  </si>
  <si>
    <t>2024年2月份挂靠劳务人员保险缴费明细表</t>
  </si>
  <si>
    <t>郭庆园</t>
  </si>
  <si>
    <t>座椅总装车间</t>
  </si>
  <si>
    <t>231085198601291047</t>
  </si>
  <si>
    <t>姜俊桥</t>
  </si>
  <si>
    <t>注塑车间</t>
  </si>
  <si>
    <t>13092119830516082X</t>
  </si>
  <si>
    <t>赵志恒</t>
  </si>
  <si>
    <t>130983200502020016</t>
  </si>
  <si>
    <t>张德林</t>
  </si>
  <si>
    <t>130925200212167219</t>
  </si>
  <si>
    <t>刘海军</t>
  </si>
  <si>
    <t>132930196904274596</t>
  </si>
  <si>
    <t>张恩硕</t>
  </si>
  <si>
    <t>130983200602181159</t>
  </si>
  <si>
    <t>张明睿</t>
  </si>
  <si>
    <t>130983200601301112</t>
  </si>
  <si>
    <t>张砚桥</t>
  </si>
  <si>
    <t>130930198604123929</t>
  </si>
  <si>
    <t>马翠翠</t>
  </si>
  <si>
    <t>130921199604292026</t>
  </si>
  <si>
    <t>徐双双</t>
  </si>
  <si>
    <t>371581199008206849</t>
  </si>
  <si>
    <t>齐娟</t>
  </si>
  <si>
    <t>缝纫车间</t>
  </si>
  <si>
    <t>13293019820205554X</t>
  </si>
  <si>
    <t>刘晗</t>
  </si>
  <si>
    <t>冲压弯管车间</t>
  </si>
  <si>
    <t>130930200508213035</t>
  </si>
  <si>
    <t>张俊婷</t>
  </si>
  <si>
    <t>132930197910260726</t>
  </si>
  <si>
    <t>张芳彬</t>
  </si>
  <si>
    <t>13098320021021533X</t>
  </si>
  <si>
    <t>熊云龙</t>
  </si>
  <si>
    <t>130921200012311014</t>
  </si>
  <si>
    <t>张鹏</t>
  </si>
  <si>
    <t>发泡车间</t>
  </si>
  <si>
    <t>152105199501061315</t>
  </si>
  <si>
    <t>刘海明</t>
  </si>
  <si>
    <t>130983199812281611</t>
  </si>
  <si>
    <t>赵新宝</t>
  </si>
  <si>
    <t>13093019920306095X</t>
  </si>
  <si>
    <t>孙宝林</t>
  </si>
  <si>
    <t>15212219890415151X</t>
  </si>
  <si>
    <t>苏海翠</t>
  </si>
  <si>
    <t>152122198208172421</t>
  </si>
  <si>
    <t>赵金锁</t>
  </si>
  <si>
    <t>13293019781110391X</t>
  </si>
  <si>
    <t>张永岭</t>
  </si>
  <si>
    <t>电泳车间</t>
  </si>
  <si>
    <t>13303019830915200X</t>
  </si>
  <si>
    <t>陈俊凯</t>
  </si>
  <si>
    <t>132930197510273018</t>
  </si>
  <si>
    <t>韩永路</t>
  </si>
  <si>
    <t>130929198008165414</t>
  </si>
  <si>
    <t>2024年3月份挂靠劳务人员保险缴费明细表</t>
  </si>
  <si>
    <t>吕振泉</t>
  </si>
  <si>
    <t>130983199102112012</t>
  </si>
  <si>
    <t>赵南南</t>
  </si>
  <si>
    <t>130983198801271421</t>
  </si>
  <si>
    <t>王长玉</t>
  </si>
  <si>
    <t>130983199404122419</t>
  </si>
  <si>
    <t>刘吉英</t>
  </si>
  <si>
    <t>132930198109223721</t>
  </si>
  <si>
    <t>王景达</t>
  </si>
  <si>
    <t>130924200510244618</t>
  </si>
  <si>
    <t>王世伟</t>
  </si>
  <si>
    <t>130983200503122815</t>
  </si>
  <si>
    <t>程从健</t>
  </si>
  <si>
    <t>130983200402082818</t>
  </si>
  <si>
    <t>董兆军</t>
  </si>
  <si>
    <t>130983200604192839</t>
  </si>
  <si>
    <t>孔福来</t>
  </si>
  <si>
    <t>130983199004080037</t>
  </si>
  <si>
    <t>王莉莉</t>
  </si>
  <si>
    <t>130983198509121127</t>
  </si>
  <si>
    <t>康振伟</t>
  </si>
  <si>
    <t>模具车间</t>
  </si>
  <si>
    <t>372524197910146937</t>
  </si>
  <si>
    <t>高伦</t>
  </si>
  <si>
    <t>130983199604052830</t>
  </si>
  <si>
    <t>孔维檬</t>
  </si>
  <si>
    <t>130983200210032410</t>
  </si>
  <si>
    <t>张琳涛</t>
  </si>
  <si>
    <t>130983200008070915</t>
  </si>
  <si>
    <t>刘瑞轩</t>
  </si>
  <si>
    <t>130983200101252211</t>
  </si>
  <si>
    <t>李久远</t>
  </si>
  <si>
    <t>130983200404012813</t>
  </si>
  <si>
    <t>高学武</t>
  </si>
  <si>
    <t>销售服务科</t>
  </si>
  <si>
    <t>132930199002120639</t>
  </si>
  <si>
    <t>杨美荣</t>
  </si>
  <si>
    <t>132930198110131840</t>
  </si>
  <si>
    <t>李昊霖</t>
  </si>
  <si>
    <t>130983200002100319</t>
  </si>
  <si>
    <t>吴洪芬</t>
  </si>
  <si>
    <t>130983198708123061</t>
  </si>
  <si>
    <t>刘伟荣</t>
  </si>
  <si>
    <t>130983200702083337</t>
  </si>
  <si>
    <t>于东炜</t>
  </si>
  <si>
    <t>130983200510043314</t>
  </si>
  <si>
    <t>李蕴</t>
  </si>
  <si>
    <t>13098320060825331X</t>
  </si>
  <si>
    <t>米冠宇</t>
  </si>
  <si>
    <t>制造技术部</t>
  </si>
  <si>
    <t>130904198610160619</t>
  </si>
  <si>
    <t>刘伟</t>
  </si>
  <si>
    <t>130928199303056913</t>
  </si>
  <si>
    <t>赵新换</t>
  </si>
  <si>
    <t>132930198102132229</t>
  </si>
  <si>
    <t>李小亮</t>
  </si>
  <si>
    <t>131181198710152130</t>
  </si>
  <si>
    <t>王兴宇</t>
  </si>
  <si>
    <t>130983200403200310</t>
  </si>
  <si>
    <t>赵立昆</t>
  </si>
  <si>
    <t>130921200507222013</t>
  </si>
  <si>
    <t>王文佳</t>
  </si>
  <si>
    <t>130921200407264283</t>
  </si>
  <si>
    <t>孙红岩</t>
  </si>
  <si>
    <t>130983198708281422</t>
  </si>
  <si>
    <t>刘洪成</t>
  </si>
  <si>
    <t>130983200503173735</t>
  </si>
  <si>
    <t>刘守原</t>
  </si>
  <si>
    <t>130983200404302255</t>
  </si>
  <si>
    <t>郑博</t>
  </si>
  <si>
    <t>130983200402263010</t>
  </si>
  <si>
    <t>刘俊</t>
  </si>
  <si>
    <t>130983200510190314</t>
  </si>
  <si>
    <t>孙伟卿</t>
  </si>
  <si>
    <t>130983200402222219</t>
  </si>
  <si>
    <t>赵洪彬</t>
  </si>
  <si>
    <t>132930197510290010</t>
  </si>
  <si>
    <t>贺金龙</t>
  </si>
  <si>
    <t>510403197707162111</t>
  </si>
  <si>
    <t>张一凡</t>
  </si>
  <si>
    <t>132930199512014713</t>
  </si>
  <si>
    <t>赵亚青</t>
  </si>
  <si>
    <t>130983199211212223</t>
  </si>
  <si>
    <t>赵林</t>
  </si>
  <si>
    <t>130983199908162019</t>
  </si>
  <si>
    <t>窦利颖</t>
  </si>
  <si>
    <t>120109200012197047</t>
  </si>
  <si>
    <t>张晓</t>
  </si>
  <si>
    <t>河北工艺工程部</t>
  </si>
  <si>
    <t>130925199102076273</t>
  </si>
  <si>
    <t>封新慧</t>
  </si>
  <si>
    <t>河北财务管理部</t>
  </si>
  <si>
    <t>320322199512126548</t>
  </si>
  <si>
    <t>张天行</t>
  </si>
  <si>
    <t>130925200212037238</t>
  </si>
  <si>
    <t>魏赫宁</t>
  </si>
  <si>
    <t>131126199101066333</t>
  </si>
  <si>
    <t>李建阔</t>
  </si>
  <si>
    <t>130983200011170319</t>
  </si>
  <si>
    <t>高佳奇</t>
  </si>
  <si>
    <t>230126200202243392</t>
  </si>
  <si>
    <t>王猛超</t>
  </si>
  <si>
    <t>130930199810251512</t>
  </si>
  <si>
    <t>王林泽</t>
  </si>
  <si>
    <t>130983200405252210</t>
  </si>
  <si>
    <t>杨馥纬</t>
  </si>
  <si>
    <t>13098320020912051X</t>
  </si>
  <si>
    <t>闻琪</t>
  </si>
  <si>
    <t>130983200212272223</t>
  </si>
  <si>
    <t>李俊琴</t>
  </si>
  <si>
    <t>130983199405082826</t>
  </si>
  <si>
    <t>刘洪彬</t>
  </si>
  <si>
    <t>132926197203077717</t>
  </si>
  <si>
    <t>滕连胜</t>
  </si>
  <si>
    <t>130983199407022413</t>
  </si>
  <si>
    <t>吕承毅</t>
  </si>
  <si>
    <t>130983200501202811</t>
  </si>
  <si>
    <t>孙金岭</t>
  </si>
  <si>
    <t>130983198812193027</t>
  </si>
  <si>
    <t>李忠发</t>
  </si>
  <si>
    <t>13092120021107121X</t>
  </si>
  <si>
    <t>王素永</t>
  </si>
  <si>
    <t>132235198009212922</t>
  </si>
  <si>
    <t>张洪云</t>
  </si>
  <si>
    <t>132930198810292821</t>
  </si>
  <si>
    <t>臧洪瑞</t>
  </si>
  <si>
    <t>130983199808103011</t>
  </si>
  <si>
    <t>孙文平</t>
  </si>
  <si>
    <t>130924198701124280</t>
  </si>
  <si>
    <t>李玉</t>
  </si>
  <si>
    <t>13092419911213352X</t>
  </si>
  <si>
    <t>闫寿怀</t>
  </si>
  <si>
    <t>130983199603293018</t>
  </si>
  <si>
    <t>刘佳鸣</t>
  </si>
  <si>
    <t>130983199711010935</t>
  </si>
  <si>
    <t>王洪建</t>
  </si>
  <si>
    <t>372432197410105017</t>
  </si>
  <si>
    <t>杜昊东</t>
  </si>
  <si>
    <t>130983200311210319</t>
  </si>
  <si>
    <t>孙银浩</t>
  </si>
  <si>
    <t>130983200301130315</t>
  </si>
  <si>
    <t>刘帅辰</t>
  </si>
  <si>
    <t>130983200212030312</t>
  </si>
  <si>
    <t>张艺文</t>
  </si>
  <si>
    <t>130983199711284776</t>
  </si>
  <si>
    <t>2024年4月份挂靠劳务人员保险缴费明细表</t>
  </si>
  <si>
    <t>王丽萍</t>
  </si>
  <si>
    <t>130930199103200628</t>
  </si>
  <si>
    <t>孙英健</t>
  </si>
  <si>
    <t>130983200007220918</t>
  </si>
  <si>
    <t>刘明禄</t>
  </si>
  <si>
    <t>130983199902213014</t>
  </si>
  <si>
    <t>胡建刚</t>
  </si>
  <si>
    <t>132930197302142419</t>
  </si>
  <si>
    <t>马嘉骏</t>
  </si>
  <si>
    <t>130983200203260917</t>
  </si>
  <si>
    <t>李玉旺</t>
  </si>
  <si>
    <t>131126200110276012</t>
  </si>
  <si>
    <t>邓桂华</t>
  </si>
  <si>
    <t>130983198708111626</t>
  </si>
  <si>
    <t>王鑫泽</t>
  </si>
  <si>
    <t>130983200609304713</t>
  </si>
  <si>
    <t>吴忠军</t>
  </si>
  <si>
    <t>132930197204181676</t>
  </si>
  <si>
    <t>赵海镇</t>
  </si>
  <si>
    <t>130983200606270917</t>
  </si>
  <si>
    <t>物业部</t>
  </si>
  <si>
    <t>132926196710052413</t>
  </si>
  <si>
    <t>张增强</t>
  </si>
  <si>
    <t>132930197909242010</t>
  </si>
  <si>
    <t>130983198710105372</t>
  </si>
  <si>
    <t>赵义臣</t>
  </si>
  <si>
    <t>130983200101070338</t>
  </si>
  <si>
    <t>白金洪</t>
  </si>
  <si>
    <t>130983199203255514</t>
  </si>
  <si>
    <t>胡风华</t>
  </si>
  <si>
    <t>132930198201302027</t>
  </si>
  <si>
    <t>张鑫</t>
  </si>
  <si>
    <t>612426199903154417</t>
  </si>
  <si>
    <t>刘永钊</t>
  </si>
  <si>
    <t>132930199403090733</t>
  </si>
  <si>
    <t>高伟硕</t>
  </si>
  <si>
    <t>130983200607132217</t>
  </si>
  <si>
    <t>刘志勇</t>
  </si>
  <si>
    <t>130983199906190913</t>
  </si>
  <si>
    <t>王月</t>
  </si>
  <si>
    <t>130924198803104221</t>
  </si>
  <si>
    <t>张学勇</t>
  </si>
  <si>
    <t>箫驰公司</t>
  </si>
  <si>
    <t>130924200612064212</t>
  </si>
  <si>
    <t>吕昊展</t>
  </si>
  <si>
    <t>130983200703302415</t>
  </si>
  <si>
    <t>孙国富</t>
  </si>
  <si>
    <t>130921200608202011</t>
  </si>
  <si>
    <t>孙腾展</t>
  </si>
  <si>
    <t>130925200708295812</t>
  </si>
  <si>
    <t>刘翔宇</t>
  </si>
  <si>
    <t>130983200701272216</t>
  </si>
  <si>
    <t>王建基</t>
  </si>
  <si>
    <t>涂装车间</t>
  </si>
  <si>
    <t>13098320010906053X</t>
  </si>
  <si>
    <t>周云磊</t>
  </si>
  <si>
    <t>技术质量科</t>
  </si>
  <si>
    <t>131122200011201212</t>
  </si>
  <si>
    <t>2024年5月份挂靠劳务人员保险缴费明细表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</si>
</sst>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yyyy\-mm\-dd;@"/>
    <numFmt numFmtId="179" formatCode="0.00_ "/>
  </numFmts>
  <fonts count="61">
    <font>
      <sz val="11"/>
      <color theme="1"/>
      <name val="Tahoma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9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微软雅黑"/>
      <charset val="134"/>
    </font>
    <font>
      <sz val="10"/>
      <name val="微软雅黑"/>
      <charset val="134"/>
    </font>
    <font>
      <sz val="9"/>
      <color indexed="8"/>
      <name val="微软雅黑"/>
      <charset val="134"/>
    </font>
    <font>
      <sz val="11"/>
      <color rgb="FF000000"/>
      <name val="微软雅黑"/>
      <charset val="134"/>
    </font>
    <font>
      <b/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FF"/>
      <name val="Microsoft Sans Serif"/>
      <charset val="134"/>
    </font>
    <font>
      <sz val="11"/>
      <color rgb="FFFF0000"/>
      <name val="宋体"/>
      <charset val="134"/>
    </font>
    <font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b/>
      <sz val="11"/>
      <color indexed="52"/>
      <name val="Calibri"/>
      <charset val="134"/>
    </font>
    <font>
      <b/>
      <sz val="11"/>
      <color indexed="63"/>
      <name val="Calibri"/>
      <charset val="134"/>
    </font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b/>
      <sz val="11"/>
      <color theme="1"/>
      <name val="宋体"/>
      <charset val="134"/>
    </font>
    <font>
      <sz val="11"/>
      <color rgb="FF000000"/>
      <name val="Microsoft Sans Serif"/>
      <charset val="134"/>
    </font>
    <font>
      <b/>
      <sz val="9"/>
      <name val="宋体"/>
      <charset val="134"/>
    </font>
    <font>
      <sz val="9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5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29" fillId="8" borderId="1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0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176" fontId="42" fillId="0" borderId="0" applyFont="0" applyFill="0" applyBorder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2" fillId="39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40" borderId="0" applyNumberFormat="0" applyBorder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4" fillId="41" borderId="0" applyNumberFormat="0" applyBorder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42" borderId="0" applyNumberFormat="0" applyBorder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4" fillId="43" borderId="0" applyNumberFormat="0" applyBorder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44" borderId="0" applyNumberFormat="0" applyBorder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4" fillId="45" borderId="0" applyNumberFormat="0" applyBorder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4" fillId="46" borderId="0" applyNumberFormat="0" applyBorder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2" fillId="47" borderId="0" applyNumberFormat="0" applyBorder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48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45" borderId="0" applyNumberFormat="0" applyBorder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42" fillId="46" borderId="0" applyNumberFormat="0" applyBorder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9" borderId="0" applyNumberFormat="0" applyBorder="0" applyAlignment="0" applyProtection="0"/>
    <xf numFmtId="0" fontId="39" fillId="0" borderId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2" fillId="48" borderId="0" applyNumberFormat="0" applyBorder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4" fillId="49" borderId="0" applyNumberFormat="0" applyBorder="0" applyAlignment="0" applyProtection="0"/>
    <xf numFmtId="0" fontId="37" fillId="0" borderId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4" fillId="50" borderId="0" applyNumberFormat="0" applyBorder="0" applyAlignment="0" applyProtection="0"/>
    <xf numFmtId="0" fontId="44" fillId="51" borderId="0" applyNumberFormat="0" applyBorder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4" fillId="52" borderId="0" applyNumberFormat="0" applyBorder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4" fillId="5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4" fillId="49" borderId="0" applyNumberFormat="0" applyBorder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4" fillId="41" borderId="0" applyNumberFormat="0" applyBorder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4" fillId="54" borderId="0" applyNumberFormat="0" applyBorder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5" fillId="55" borderId="0" applyNumberFormat="0" applyBorder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1" fillId="37" borderId="20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9" fontId="42" fillId="0" borderId="0" applyFont="0" applyFill="0" applyBorder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1" fillId="37" borderId="20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37" fillId="0" borderId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37" fillId="0" borderId="0"/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6" fillId="0" borderId="23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7" fillId="0" borderId="2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7" fillId="0" borderId="0" applyNumberFormat="0" applyFill="0" applyBorder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1" fillId="37" borderId="20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7" borderId="20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7" fillId="0" borderId="0"/>
    <xf numFmtId="0" fontId="37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0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9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0" fillId="0" borderId="0"/>
    <xf numFmtId="0" fontId="0" fillId="0" borderId="0"/>
    <xf numFmtId="0" fontId="41" fillId="37" borderId="20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1" fillId="37" borderId="20" applyNumberFormat="0" applyAlignment="0" applyProtection="0"/>
    <xf numFmtId="0" fontId="40" fillId="37" borderId="19" applyNumberFormat="0" applyAlignment="0" applyProtection="0"/>
    <xf numFmtId="0" fontId="39" fillId="0" borderId="0"/>
    <xf numFmtId="0" fontId="41" fillId="37" borderId="20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41" fillId="37" borderId="20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1" fillId="37" borderId="20" applyNumberFormat="0" applyAlignment="0" applyProtection="0"/>
    <xf numFmtId="0" fontId="39" fillId="0" borderId="0"/>
    <xf numFmtId="0" fontId="37" fillId="0" borderId="0"/>
    <xf numFmtId="0" fontId="48" fillId="42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7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0" fillId="37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0" fillId="37" borderId="19" applyNumberFormat="0" applyAlignment="0" applyProtection="0"/>
    <xf numFmtId="0" fontId="37" fillId="0" borderId="0"/>
    <xf numFmtId="0" fontId="39" fillId="0" borderId="0"/>
    <xf numFmtId="0" fontId="40" fillId="37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0" fillId="37" borderId="19" applyNumberForma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0" fillId="37" borderId="19" applyNumberFormat="0" applyAlignment="0" applyProtection="0"/>
    <xf numFmtId="0" fontId="40" fillId="37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9" fillId="56" borderId="25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50" fillId="0" borderId="0" applyNumberFormat="0" applyFill="0" applyBorder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51" fillId="0" borderId="26" applyNumberFormat="0" applyFill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52" fillId="0" borderId="27" applyNumberFormat="0" applyFill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0" fillId="0" borderId="0"/>
    <xf numFmtId="0" fontId="38" fillId="36" borderId="19" applyNumberFormat="0" applyAlignment="0" applyProtection="0"/>
    <xf numFmtId="0" fontId="37" fillId="0" borderId="0"/>
    <xf numFmtId="0" fontId="41" fillId="37" borderId="20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0" fillId="0" borderId="0"/>
    <xf numFmtId="0" fontId="0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0" fillId="0" borderId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41" fillId="37" borderId="20" applyNumberFormat="0" applyAlignment="0" applyProtection="0"/>
    <xf numFmtId="0" fontId="38" fillId="36" borderId="19" applyNumberFormat="0" applyAlignment="0" applyProtection="0"/>
    <xf numFmtId="0" fontId="41" fillId="37" borderId="20" applyNumberFormat="0" applyAlignment="0" applyProtection="0"/>
    <xf numFmtId="0" fontId="38" fillId="36" borderId="19" applyNumberFormat="0" applyAlignment="0" applyProtection="0"/>
    <xf numFmtId="0" fontId="41" fillId="37" borderId="20" applyNumberFormat="0" applyAlignment="0" applyProtection="0"/>
    <xf numFmtId="0" fontId="39" fillId="0" borderId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7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1" fillId="37" borderId="20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53" fillId="0" borderId="0" applyNumberFormat="0" applyFill="0" applyBorder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38" fillId="36" borderId="19" applyNumberFormat="0" applyAlignment="0" applyProtection="0"/>
    <xf numFmtId="0" fontId="37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0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43" fillId="0" borderId="22" applyNumberFormat="0" applyFill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0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0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8" fillId="36" borderId="19" applyNumberFormat="0" applyAlignment="0" applyProtection="0"/>
    <xf numFmtId="0" fontId="37" fillId="0" borderId="0"/>
    <xf numFmtId="0" fontId="38" fillId="36" borderId="19" applyNumberFormat="0" applyAlignment="0" applyProtection="0"/>
    <xf numFmtId="0" fontId="38" fillId="36" borderId="19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6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6" borderId="19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8" fillId="36" borderId="19" applyNumberFormat="0" applyAlignment="0" applyProtection="0"/>
    <xf numFmtId="0" fontId="13" fillId="0" borderId="0">
      <alignment vertical="center"/>
    </xf>
    <xf numFmtId="0" fontId="38" fillId="36" borderId="19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8" fillId="36" borderId="19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54" fillId="57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>
      <alignment vertical="center"/>
    </xf>
    <xf numFmtId="0" fontId="5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1" fillId="37" borderId="20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37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37" borderId="20" applyNumberFormat="0" applyAlignment="0" applyProtection="0"/>
    <xf numFmtId="0" fontId="37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37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9" fillId="0" borderId="0"/>
    <xf numFmtId="0" fontId="42" fillId="38" borderId="21" applyNumberFormat="0" applyFont="0" applyAlignment="0" applyProtection="0"/>
    <xf numFmtId="0" fontId="43" fillId="0" borderId="22" applyNumberFormat="0" applyFill="0" applyAlignment="0" applyProtection="0"/>
    <xf numFmtId="0" fontId="0" fillId="0" borderId="0"/>
    <xf numFmtId="0" fontId="39" fillId="0" borderId="0"/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13" fillId="0" borderId="0">
      <alignment vertical="center"/>
    </xf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37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8" borderId="21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2" fillId="38" borderId="21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2" fillId="38" borderId="21" applyNumberFormat="0" applyFon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7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7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37" fillId="0" borderId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7" borderId="20" applyNumberFormat="0" applyAlignment="0" applyProtection="0"/>
    <xf numFmtId="0" fontId="39" fillId="0" borderId="0"/>
    <xf numFmtId="0" fontId="0" fillId="0" borderId="0"/>
    <xf numFmtId="0" fontId="0" fillId="0" borderId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0" fillId="0" borderId="0"/>
    <xf numFmtId="0" fontId="0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37" fillId="0" borderId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37" fillId="0" borderId="0"/>
    <xf numFmtId="0" fontId="39" fillId="0" borderId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39" fillId="0" borderId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37" fillId="0" borderId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7" borderId="20" applyNumberFormat="0" applyAlignment="0" applyProtection="0"/>
    <xf numFmtId="0" fontId="13" fillId="0" borderId="0">
      <alignment vertical="center"/>
    </xf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9" fillId="0" borderId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41" fillId="37" borderId="20" applyNumberFormat="0" applyAlignment="0" applyProtection="0"/>
    <xf numFmtId="0" fontId="37" fillId="0" borderId="0"/>
    <xf numFmtId="0" fontId="13" fillId="0" borderId="0">
      <alignment vertical="center"/>
    </xf>
    <xf numFmtId="0" fontId="56" fillId="0" borderId="0" applyNumberFormat="0" applyFill="0" applyBorder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0" fillId="0" borderId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37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2" applyNumberFormat="0" applyFill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3" fillId="0" borderId="22" applyNumberFormat="0" applyFill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7" fillId="0" borderId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13" fillId="0" borderId="0">
      <alignment vertical="center"/>
    </xf>
    <xf numFmtId="0" fontId="43" fillId="0" borderId="22" applyNumberFormat="0" applyFill="0" applyAlignment="0" applyProtection="0"/>
    <xf numFmtId="0" fontId="43" fillId="0" borderId="22" applyNumberFormat="0" applyFill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7" fillId="0" borderId="0"/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0"/>
    <xf numFmtId="0" fontId="39" fillId="0" borderId="0"/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176" fontId="39" fillId="0" borderId="0" applyFont="0" applyFill="0" applyBorder="0" applyAlignment="0" applyProtection="0"/>
    <xf numFmtId="0" fontId="39" fillId="0" borderId="0"/>
  </cellStyleXfs>
  <cellXfs count="72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2" fillId="0" borderId="0" xfId="0" applyFont="1" applyFill="1"/>
    <xf numFmtId="177" fontId="1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13282" applyFont="1" applyFill="1" applyBorder="1" applyAlignment="1">
      <alignment horizontal="center" vertical="center" wrapText="1"/>
    </xf>
    <xf numFmtId="49" fontId="5" fillId="0" borderId="3" xfId="1328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58" fontId="7" fillId="0" borderId="3" xfId="0" applyNumberFormat="1" applyFont="1" applyFill="1" applyBorder="1" applyAlignment="1">
      <alignment horizontal="left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3" xfId="9873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9" fillId="0" borderId="3" xfId="13282" applyFont="1" applyFill="1" applyBorder="1" applyAlignment="1">
      <alignment horizontal="left" vertical="center" wrapText="1"/>
    </xf>
    <xf numFmtId="49" fontId="10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3" fillId="0" borderId="4" xfId="0" applyFont="1" applyFill="1" applyBorder="1" applyAlignment="1">
      <alignment horizontal="center" vertical="center"/>
    </xf>
    <xf numFmtId="17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/>
    <xf numFmtId="0" fontId="1" fillId="0" borderId="4" xfId="0" applyFont="1" applyFill="1" applyBorder="1" applyAlignment="1">
      <alignment horizontal="center" vertical="center"/>
    </xf>
    <xf numFmtId="0" fontId="1" fillId="3" borderId="0" xfId="0" applyFont="1" applyFill="1"/>
    <xf numFmtId="0" fontId="7" fillId="0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178" fontId="1" fillId="3" borderId="2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/>
    </xf>
    <xf numFmtId="0" fontId="1" fillId="3" borderId="3" xfId="9873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179" fontId="1" fillId="3" borderId="3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/>
    <xf numFmtId="58" fontId="7" fillId="0" borderId="3" xfId="0" applyNumberFormat="1" applyFont="1" applyFill="1" applyBorder="1" applyAlignment="1">
      <alignment horizontal="center" vertical="center" wrapText="1"/>
    </xf>
    <xf numFmtId="0" fontId="9" fillId="0" borderId="3" xfId="13282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 wrapText="1"/>
    </xf>
    <xf numFmtId="179" fontId="0" fillId="0" borderId="0" xfId="0" applyNumberFormat="1"/>
    <xf numFmtId="0" fontId="9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0" fillId="0" borderId="0" xfId="0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3" xfId="0" applyFont="1" applyBorder="1" applyAlignment="1">
      <alignment horizontal="center"/>
    </xf>
    <xf numFmtId="0" fontId="0" fillId="0" borderId="6" xfId="0" applyBorder="1"/>
    <xf numFmtId="0" fontId="0" fillId="0" borderId="3" xfId="0" applyBorder="1"/>
    <xf numFmtId="0" fontId="0" fillId="0" borderId="3" xfId="0" applyBorder="1" applyAlignment="1">
      <alignment wrapText="1"/>
    </xf>
    <xf numFmtId="179" fontId="0" fillId="0" borderId="6" xfId="0" applyNumberFormat="1" applyBorder="1"/>
    <xf numFmtId="179" fontId="0" fillId="0" borderId="3" xfId="0" applyNumberFormat="1" applyBorder="1"/>
    <xf numFmtId="0" fontId="13" fillId="0" borderId="0" xfId="0" applyFont="1" applyFill="1" applyBorder="1" applyAlignment="1"/>
    <xf numFmtId="0" fontId="13" fillId="0" borderId="0" xfId="0" applyFont="1" applyFill="1" applyAlignment="1"/>
    <xf numFmtId="0" fontId="14" fillId="0" borderId="7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right" vertical="center"/>
    </xf>
    <xf numFmtId="0" fontId="15" fillId="0" borderId="9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horizontal="left" vertical="center"/>
    </xf>
    <xf numFmtId="0" fontId="17" fillId="0" borderId="8" xfId="0" applyFont="1" applyFill="1" applyBorder="1" applyAlignment="1">
      <alignment horizontal="right" vertical="center"/>
    </xf>
    <xf numFmtId="0" fontId="15" fillId="4" borderId="9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7" fillId="4" borderId="8" xfId="0" applyFont="1" applyFill="1" applyBorder="1" applyAlignment="1">
      <alignment horizontal="right" vertical="center"/>
    </xf>
    <xf numFmtId="0" fontId="17" fillId="4" borderId="10" xfId="0" applyFont="1" applyFill="1" applyBorder="1" applyAlignment="1">
      <alignment horizontal="left" vertical="center"/>
    </xf>
    <xf numFmtId="0" fontId="17" fillId="0" borderId="10" xfId="0" applyFont="1" applyFill="1" applyBorder="1" applyAlignment="1">
      <alignment horizontal="left" vertical="center"/>
    </xf>
  </cellXfs>
  <cellStyles count="3982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 5 9 3" xfId="49"/>
    <cellStyle name="常规 2 4 2 3 4 3 6" xfId="50"/>
    <cellStyle name="常规 2 2 2 2 2 2 2 6 4" xfId="51"/>
    <cellStyle name="Input 9 5 2" xfId="52"/>
    <cellStyle name="常规 10 3 2 2 2 2" xfId="53"/>
    <cellStyle name="常规 2 2 3 3 2 2 7 3" xfId="54"/>
    <cellStyle name="常规 3 6 3 8 4" xfId="55"/>
    <cellStyle name="常规 2 2 2 2 2 3 3" xfId="56"/>
    <cellStyle name="常规 2 3 3 6 7 3" xfId="57"/>
    <cellStyle name="常规 8 4 3 3 3 3" xfId="58"/>
    <cellStyle name="常规 2 3 2 2 7" xfId="59"/>
    <cellStyle name="Calculation 10 26" xfId="60"/>
    <cellStyle name="Calculation 10 31" xfId="61"/>
    <cellStyle name="常规 2 2 4 2 2 2 6 2 2" xfId="62"/>
    <cellStyle name="常规 2 3 2 2 2 2 2 7 2" xfId="63"/>
    <cellStyle name="Calculation 12 35 2" xfId="64"/>
    <cellStyle name="Calculation 2 27 2" xfId="65"/>
    <cellStyle name="Calculation 2 32 2" xfId="66"/>
    <cellStyle name="常规 2 4 3 2 2 4 3 2 2" xfId="67"/>
    <cellStyle name="Input 3 32" xfId="68"/>
    <cellStyle name="Input 3 27" xfId="69"/>
    <cellStyle name="常规 2 4 11 4" xfId="70"/>
    <cellStyle name="常规 2 2 4 3 2 6 2 3" xfId="71"/>
    <cellStyle name="Calculation 13 5" xfId="72"/>
    <cellStyle name="常规 2 2 6 4 6 4" xfId="73"/>
    <cellStyle name="Calculation 10" xfId="74"/>
    <cellStyle name="常规 2 9 3 3 7" xfId="75"/>
    <cellStyle name="常规 12 3 2 2 2" xfId="76"/>
    <cellStyle name="常规 2 2 3 2 2 3 4 2 4" xfId="77"/>
    <cellStyle name="常规 3 4 2 3 8 2 2" xfId="78"/>
    <cellStyle name="常规 3 3 4 5 5 2 4" xfId="79"/>
    <cellStyle name="常规 2 6 2 5 3" xfId="80"/>
    <cellStyle name="常规 2 5 3 2 2 11 3 3" xfId="81"/>
    <cellStyle name="常规 3 5 3 2 9 4" xfId="82"/>
    <cellStyle name="Output 2 9 2" xfId="83"/>
    <cellStyle name="常规 3 5 2 2 4 5 2 3" xfId="84"/>
    <cellStyle name="常规 2 2 2 6 11" xfId="85"/>
    <cellStyle name="常规 2 4 5 3 2 6 4" xfId="86"/>
    <cellStyle name="常规 2 3 5 2 2 6 6" xfId="87"/>
    <cellStyle name="常规 12 8 3" xfId="88"/>
    <cellStyle name="常规 2 3 2 7 2 2" xfId="89"/>
    <cellStyle name="Calculation 11 16 2" xfId="90"/>
    <cellStyle name="Calculation 11 21 2" xfId="91"/>
    <cellStyle name="常规 2 2 4 5 9 4" xfId="92"/>
    <cellStyle name="Note 16 2 3" xfId="93"/>
    <cellStyle name="常规 3 7 5 8 3" xfId="94"/>
    <cellStyle name="常规 3 3 2 2 4 2 4 2 4" xfId="95"/>
    <cellStyle name="常规 3 4 6 7 2 4" xfId="96"/>
    <cellStyle name="Input 17 2 4" xfId="97"/>
    <cellStyle name="Calculation 14 11" xfId="98"/>
    <cellStyle name="常规 2 2 2 3 4 3 2" xfId="99"/>
    <cellStyle name="Calculation 13 27 2" xfId="100"/>
    <cellStyle name="Calculation 13 32 2" xfId="101"/>
    <cellStyle name="常规 2 4 3 3 3 2 5 2 2" xfId="102"/>
    <cellStyle name="常规 2 4 7 2 9 2 2" xfId="103"/>
    <cellStyle name="常规 6 2 6 3 3" xfId="104"/>
    <cellStyle name="常规 12 2 3" xfId="105"/>
    <cellStyle name="Calculation 11 10 2" xfId="106"/>
    <cellStyle name="常规 2 2 4 5 3 4" xfId="107"/>
    <cellStyle name="常规 10 9 2 4" xfId="108"/>
    <cellStyle name="常规 2 5 2 2 4 11 3" xfId="109"/>
    <cellStyle name="常规 3 7 8 2" xfId="110"/>
    <cellStyle name="常规 2 2 6 3 2 10 4" xfId="111"/>
    <cellStyle name="Calculation 2 25" xfId="112"/>
    <cellStyle name="Calculation 2 30" xfId="113"/>
    <cellStyle name="常规 3 3 4 7 3" xfId="114"/>
    <cellStyle name="常规 3 5 2 2 2 3 3" xfId="115"/>
    <cellStyle name="Input 12 38 2" xfId="116"/>
    <cellStyle name="常规 2 5 2 2 3 2 8 4" xfId="117"/>
    <cellStyle name="Note 5 2 3" xfId="118"/>
    <cellStyle name="常规 6 13" xfId="119"/>
    <cellStyle name="常规 2 2 2 2 2 8 2 2" xfId="120"/>
    <cellStyle name="Calculation 11 25 2" xfId="121"/>
    <cellStyle name="Calculation 11 30 2" xfId="122"/>
    <cellStyle name="常规 3 4 3 2 3 2 3 2" xfId="123"/>
    <cellStyle name="常规 2 2 6 8 4" xfId="124"/>
    <cellStyle name="常规 4 3 2 8 2 3" xfId="125"/>
    <cellStyle name="Calculation 9 4 2" xfId="126"/>
    <cellStyle name="常规 3 3 2 2 2 3 7" xfId="127"/>
    <cellStyle name="常规 3 4 2 2 2 2 3 4" xfId="128"/>
    <cellStyle name="常规 2 3 4 10 4" xfId="129"/>
    <cellStyle name="常规 10 9 2 3" xfId="130"/>
    <cellStyle name="常规 2 4 3 2 2 8 6" xfId="131"/>
    <cellStyle name="常规 2 4 3 3 2 5" xfId="132"/>
    <cellStyle name="常规 3 9 4 3" xfId="133"/>
    <cellStyle name="Input 13 14 2" xfId="134"/>
    <cellStyle name="Comma 2" xfId="135"/>
    <cellStyle name="常规 2 3 11 2 2" xfId="136"/>
    <cellStyle name="Calculation 15 2 2 2" xfId="137"/>
    <cellStyle name="常规 2 2 3 6 4 2" xfId="138"/>
    <cellStyle name="常规 2 4 7 8 6" xfId="139"/>
    <cellStyle name="常规 6 5" xfId="140"/>
    <cellStyle name="Calculation 6 2 2 2" xfId="141"/>
    <cellStyle name="常规 2 2 3 3 2 7 2 2" xfId="142"/>
    <cellStyle name="Input 2 10" xfId="143"/>
    <cellStyle name="Calculation 3 23" xfId="144"/>
    <cellStyle name="Calculation 3 18" xfId="145"/>
    <cellStyle name="常规 6 2 2 2 3 3 5" xfId="146"/>
    <cellStyle name="Total 2 21 2" xfId="147"/>
    <cellStyle name="Total 2 16 2" xfId="148"/>
    <cellStyle name="常规 2 3 3 2 5" xfId="149"/>
    <cellStyle name="Calculation 15 19" xfId="150"/>
    <cellStyle name="Calculation 15 24" xfId="151"/>
    <cellStyle name="常规 2 3 2 5 3 2 6" xfId="152"/>
    <cellStyle name="常规 3 3 2 2 5 3 2 3" xfId="153"/>
    <cellStyle name="Calculation 20 2" xfId="154"/>
    <cellStyle name="Calculation 15 2" xfId="155"/>
    <cellStyle name="常规 3 2 4 2 11 2" xfId="156"/>
    <cellStyle name="常规 12 3 5" xfId="157"/>
    <cellStyle name="常规 2 5 3 3 7 3" xfId="158"/>
    <cellStyle name="Total 2 2 3" xfId="159"/>
    <cellStyle name="常规 2 2 3 2 8 2 4" xfId="160"/>
    <cellStyle name="常规 2 4 3 3 2 2 5 2" xfId="161"/>
    <cellStyle name="常规 2 2 3 4 7 2 4" xfId="162"/>
    <cellStyle name="常规 2 3 3 5 7 2 2" xfId="163"/>
    <cellStyle name="Calculation 11 7" xfId="164"/>
    <cellStyle name="常规 2 6 7 3 3 3" xfId="165"/>
    <cellStyle name="常规 10 3 6 2" xfId="166"/>
    <cellStyle name="常规 6 3 2 3 4 2 4" xfId="167"/>
    <cellStyle name="常规 2 4 3 3 2 2" xfId="168"/>
    <cellStyle name="Output 2 17 2" xfId="169"/>
    <cellStyle name="常规 2 4 8 6 5" xfId="170"/>
    <cellStyle name="常规 2 3 3 5 7 2 3" xfId="171"/>
    <cellStyle name="Calculation 11 8" xfId="172"/>
    <cellStyle name="Input 2 10 2" xfId="173"/>
    <cellStyle name="常规 3 3 2 5 6 2 4" xfId="174"/>
    <cellStyle name="常规 10 3 6 3" xfId="175"/>
    <cellStyle name="Calculation 3 23 2" xfId="176"/>
    <cellStyle name="Calculation 3 18 2" xfId="177"/>
    <cellStyle name="常规 2 4 3 3 2 3" xfId="178"/>
    <cellStyle name="常规 10 9 2 2" xfId="179"/>
    <cellStyle name="常规 2 4 3 2 2 8 5" xfId="180"/>
    <cellStyle name="常规 2 6 4 3 3" xfId="181"/>
    <cellStyle name="常规 2 2 3 2 2 3 2 2" xfId="182"/>
    <cellStyle name="常规 2 4 3 6 7 2 2" xfId="183"/>
    <cellStyle name="Calculation 11 9" xfId="184"/>
    <cellStyle name="常规 3 3 2 2 6 2" xfId="185"/>
    <cellStyle name="常规 3 3 4 2 3 9 2" xfId="186"/>
    <cellStyle name="常规 2 3 3 5 7 2 4" xfId="187"/>
    <cellStyle name="常规 10 3 6 4" xfId="188"/>
    <cellStyle name="常规 2 4 3 3 2 4" xfId="189"/>
    <cellStyle name="常规 6 2 2 2 2 2 7 2 4" xfId="190"/>
    <cellStyle name="Input 7 2 4" xfId="191"/>
    <cellStyle name="常规 2 4 2 2 4 3 4" xfId="192"/>
    <cellStyle name="Calculation 12 2 4" xfId="193"/>
    <cellStyle name="常规 2 4 3 2 2 3 2 6" xfId="194"/>
    <cellStyle name="常规 2 7 2 2 7 4" xfId="195"/>
    <cellStyle name="Note 60" xfId="196"/>
    <cellStyle name="Note 55" xfId="197"/>
    <cellStyle name="常规 2 3 5 2 7 2 3" xfId="198"/>
    <cellStyle name="常规 2 3 3 2 2 2 4 2 4" xfId="199"/>
    <cellStyle name="常规 2 2 3 2 2 3 6 2 2" xfId="200"/>
    <cellStyle name="常规 2 4 3 3 2 2 2 2 4" xfId="201"/>
    <cellStyle name="Calculation 15 9 2" xfId="202"/>
    <cellStyle name="常规 2 3 5 2 2 4 6" xfId="203"/>
    <cellStyle name="常规 12 6 3" xfId="204"/>
    <cellStyle name="Calculation 11 14 2" xfId="205"/>
    <cellStyle name="常规 2 2 4 5 7 4" xfId="206"/>
    <cellStyle name="常规 2 3 2 5 2 12" xfId="207"/>
    <cellStyle name="常规 2 2 3 2 11 2" xfId="208"/>
    <cellStyle name="常规 3 3 5 2 11 3 3" xfId="209"/>
    <cellStyle name="常规 13 5" xfId="210"/>
    <cellStyle name="常规 2 3 3 8 2 3" xfId="211"/>
    <cellStyle name="Input 9 24 2" xfId="212"/>
    <cellStyle name="Input 9 19 2" xfId="213"/>
    <cellStyle name="Calculation 13 28 2" xfId="214"/>
    <cellStyle name="Calculation 13 33 2" xfId="215"/>
    <cellStyle name="常规 2 5 5 3 2 2" xfId="216"/>
    <cellStyle name="常规 2 2 2 2 2 3 6" xfId="217"/>
    <cellStyle name="常规 2 4 2 4 2 3 2" xfId="218"/>
    <cellStyle name="常规 2 3 3 6 7 6" xfId="219"/>
    <cellStyle name="Calculation 10 29" xfId="220"/>
    <cellStyle name="Calculation 10 34" xfId="221"/>
    <cellStyle name="常规 2 3 2 3 2 3 4" xfId="222"/>
    <cellStyle name="常规 6 3 4 9 2 3" xfId="223"/>
    <cellStyle name="常规 2 2 2 5" xfId="224"/>
    <cellStyle name="Calculation 14 36 2" xfId="225"/>
    <cellStyle name="常规 3 3 8 2 3" xfId="226"/>
    <cellStyle name="常规 2 5 6 9 5" xfId="227"/>
    <cellStyle name="Input 14 11" xfId="228"/>
    <cellStyle name="Calculation 10 9 2" xfId="229"/>
    <cellStyle name="常规 3 3 2 2 5 2 2" xfId="230"/>
    <cellStyle name="常规 3 3 4 2 3 8 2 2" xfId="231"/>
    <cellStyle name="Calculation 11 37" xfId="232"/>
    <cellStyle name="常规 3 3 2 2 3 2 8 4" xfId="233"/>
    <cellStyle name="常规 3 4 2 2 2 3 2 5 4" xfId="234"/>
    <cellStyle name="常规 2 2 3 2 3 5 2" xfId="235"/>
    <cellStyle name="Calculation 10 14 2" xfId="236"/>
    <cellStyle name="常规 3 3 3 4 6" xfId="237"/>
    <cellStyle name="Note 3 33" xfId="238"/>
    <cellStyle name="Note 3 28" xfId="239"/>
    <cellStyle name="常规 10 3 2 13" xfId="240"/>
    <cellStyle name="常规 3 3 3 5 4" xfId="241"/>
    <cellStyle name="常规 6 2 5 8 2 2" xfId="242"/>
    <cellStyle name="常规 2 2 2 2 2 10 2" xfId="243"/>
    <cellStyle name="常规 2 3 2 7 3" xfId="244"/>
    <cellStyle name="常规 3 2 4 2 8 6" xfId="245"/>
    <cellStyle name="Calculation 11 17" xfId="246"/>
    <cellStyle name="Calculation 11 22" xfId="247"/>
    <cellStyle name="常规 2 3 3 2 4 3 2 6" xfId="248"/>
    <cellStyle name="常规 8 3 2 8 2 4" xfId="249"/>
    <cellStyle name="Calculation 12 7 2" xfId="250"/>
    <cellStyle name="常规 3 13 4" xfId="251"/>
    <cellStyle name="常规 3 7 4 5" xfId="252"/>
    <cellStyle name="常规 2 6 4 2 11 3 3" xfId="253"/>
    <cellStyle name="常规 2 2 2 2 2 3 5" xfId="254"/>
    <cellStyle name="常规 2 3 3 6 7 5" xfId="255"/>
    <cellStyle name="Calculation 10 28" xfId="256"/>
    <cellStyle name="Calculation 10 33" xfId="257"/>
    <cellStyle name="常规 2 3 2 3 2 3 3" xfId="258"/>
    <cellStyle name="常规 2 3 2 2 9" xfId="259"/>
    <cellStyle name="常规 2 2 4 2 2 2 6 2 4" xfId="260"/>
    <cellStyle name="Input 16 5 2" xfId="261"/>
    <cellStyle name="常规 6 3 4 9 2 2" xfId="262"/>
    <cellStyle name="常规 6 2 3 2 10 4" xfId="263"/>
    <cellStyle name="常规 2 2 2 4" xfId="264"/>
    <cellStyle name="常规 2 3 2 2 5" xfId="265"/>
    <cellStyle name="Calculation 10 19" xfId="266"/>
    <cellStyle name="Calculation 10 24" xfId="267"/>
    <cellStyle name="Calculation 15 10 2" xfId="268"/>
    <cellStyle name="常规 2 3 2 2 2 5 3 3 2" xfId="269"/>
    <cellStyle name="Calculation 8 7 2" xfId="270"/>
    <cellStyle name="常规 2 3 3 2 4 2 11 2" xfId="271"/>
    <cellStyle name="常规 3 3 3 2 2 3 3 3 2" xfId="272"/>
    <cellStyle name="常规 2 6 2 4 3 3 2 2" xfId="273"/>
    <cellStyle name="Calculation 13 2 3" xfId="274"/>
    <cellStyle name="常规 2 2 2 2 2 3 2" xfId="275"/>
    <cellStyle name="常规 2 3 3 6 7 2" xfId="276"/>
    <cellStyle name="常规 8 4 3 3 3 2" xfId="277"/>
    <cellStyle name="常规 2 3 2 2 6" xfId="278"/>
    <cellStyle name="Calculation 10 25" xfId="279"/>
    <cellStyle name="Calculation 10 30" xfId="280"/>
    <cellStyle name="常规 2 2 4 2 4 5 2 2" xfId="281"/>
    <cellStyle name="常规 3 3 3 4 6 4" xfId="282"/>
    <cellStyle name="常规 2 2 2 2 2 5 2 6" xfId="283"/>
    <cellStyle name="常规 2 2 3 2 3 5 2 4" xfId="284"/>
    <cellStyle name="常规 2 7 6 3 5" xfId="285"/>
    <cellStyle name="常规 3 3 2 2 3 2 11 3 3" xfId="286"/>
    <cellStyle name="Calculation 51 2" xfId="287"/>
    <cellStyle name="Calculation 46 2" xfId="288"/>
    <cellStyle name="常规 3 2 3 2 10 2" xfId="289"/>
    <cellStyle name="常规 2 3 3 2 2 2 5 2 4" xfId="290"/>
    <cellStyle name="常规 2 2 3 2 2 3 7 2 2" xfId="291"/>
    <cellStyle name="常规 3 4 5 2 11 2 3" xfId="292"/>
    <cellStyle name="Calculation 16 9 2" xfId="293"/>
    <cellStyle name="常规 2 4 3 3 2 2 3 2 4" xfId="294"/>
    <cellStyle name="Input 14 33 2" xfId="295"/>
    <cellStyle name="Input 14 28 2" xfId="296"/>
    <cellStyle name="常规 2 4 5 4 8 2" xfId="297"/>
    <cellStyle name="常规 2 4 4 2 2 2 10 4" xfId="298"/>
    <cellStyle name="Calculation 13 2 4" xfId="299"/>
    <cellStyle name="常规 6 3 4 9 2 4" xfId="300"/>
    <cellStyle name="常规 2 2 2 6" xfId="301"/>
    <cellStyle name="常规 2 2 2 7" xfId="302"/>
    <cellStyle name="Calculation 13 2 2 2" xfId="303"/>
    <cellStyle name="常规 2 4 4 2 3 11" xfId="304"/>
    <cellStyle name="常规 2 6 4 2 11 3 2" xfId="305"/>
    <cellStyle name="常规 2 2 2 2 2 3 4" xfId="306"/>
    <cellStyle name="常规 2 3 3 6 7 4" xfId="307"/>
    <cellStyle name="Calculation 10 27" xfId="308"/>
    <cellStyle name="Calculation 10 32" xfId="309"/>
    <cellStyle name="常规 2 3 2 3 2 3 2" xfId="310"/>
    <cellStyle name="常规 2 3 2 2 8" xfId="311"/>
    <cellStyle name="常规 2 2 4 2 2 2 6 2 3" xfId="312"/>
    <cellStyle name="常规 2 2 2 8" xfId="313"/>
    <cellStyle name="常规 2 3 5 3 2 2 2 3" xfId="314"/>
    <cellStyle name="Input 6 24 2" xfId="315"/>
    <cellStyle name="Input 6 19 2" xfId="316"/>
    <cellStyle name="常规 2 2 2 3 3 6 4" xfId="317"/>
    <cellStyle name="常规 8 5 3 2 4" xfId="318"/>
    <cellStyle name="常规 2 4 3 5 8" xfId="319"/>
    <cellStyle name="Calculation 7 37 2" xfId="320"/>
    <cellStyle name="Calculation 14 2" xfId="321"/>
    <cellStyle name="常规 2 2 2 3 3 2 5 2 2" xfId="322"/>
    <cellStyle name="常规 2 2 2 9" xfId="323"/>
    <cellStyle name="常规 3 3 3 5 10 2" xfId="324"/>
    <cellStyle name="常规 3 4 7 3 2 2" xfId="325"/>
    <cellStyle name="Input 9 37 2" xfId="326"/>
    <cellStyle name="常规 2 4 12 2" xfId="327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43">
    <dxf>
      <numFmt numFmtId="180" formatCode="0.0_ "/>
    </dxf>
    <dxf>
      <numFmt numFmtId="177" formatCode="0_ "/>
    </dxf>
    <dxf>
      <numFmt numFmtId="181" formatCode="0.0_ "/>
    </dxf>
    <dxf>
      <numFmt numFmtId="179" formatCode="0.00_ "/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numFmt numFmtId="182" formatCode="0.00000000_ "/>
    </dxf>
    <dxf>
      <numFmt numFmtId="183" formatCode="0.00000000_ "/>
    </dxf>
    <dxf>
      <numFmt numFmtId="184" formatCode="0.00000000_ "/>
    </dxf>
    <dxf>
      <numFmt numFmtId="185" formatCode="0.0000000_ "/>
    </dxf>
    <dxf>
      <numFmt numFmtId="186" formatCode="0.0000000_ "/>
    </dxf>
    <dxf>
      <numFmt numFmtId="187" formatCode="0.0000000_ "/>
    </dxf>
    <dxf>
      <numFmt numFmtId="188" formatCode="0.000000_ "/>
    </dxf>
    <dxf>
      <numFmt numFmtId="189" formatCode="0.000000_ "/>
    </dxf>
    <dxf>
      <numFmt numFmtId="190" formatCode="0.000000_ "/>
    </dxf>
    <dxf>
      <numFmt numFmtId="191" formatCode="0.00000_ "/>
    </dxf>
    <dxf>
      <numFmt numFmtId="192" formatCode="0.00000_ "/>
    </dxf>
    <dxf>
      <numFmt numFmtId="193" formatCode="0.00000_ "/>
    </dxf>
    <dxf>
      <numFmt numFmtId="194" formatCode="0.0000_ "/>
    </dxf>
    <dxf>
      <numFmt numFmtId="195" formatCode="0.0000_ "/>
    </dxf>
    <dxf>
      <numFmt numFmtId="196" formatCode="0.0000_ "/>
    </dxf>
    <dxf>
      <numFmt numFmtId="197" formatCode="0.000_ "/>
    </dxf>
    <dxf>
      <numFmt numFmtId="198" formatCode="0.000_ "/>
    </dxf>
    <dxf>
      <numFmt numFmtId="199" formatCode="0.000_ "/>
    </dxf>
    <dxf>
      <numFmt numFmtId="179" formatCode="0.00_ "/>
    </dxf>
    <dxf>
      <numFmt numFmtId="179" formatCode="0.00_ "/>
    </dxf>
    <dxf>
      <numFmt numFmtId="179" formatCode="0.00_ "/>
    </dxf>
    <dxf>
      <numFmt numFmtId="200" formatCode="0.0_ "/>
    </dxf>
    <dxf>
      <numFmt numFmtId="201" formatCode="0.0_ "/>
    </dxf>
    <dxf>
      <numFmt numFmtId="202" formatCode="0.0_ "/>
    </dxf>
    <dxf>
      <numFmt numFmtId="179" formatCode="0.00_ "/>
    </dxf>
    <dxf>
      <numFmt numFmtId="179" formatCode="0.00_ "/>
    </dxf>
    <dxf>
      <numFmt numFmtId="179" formatCode="0.00_ "/>
    </dxf>
    <dxf>
      <numFmt numFmtId="203" formatCode="0.0000000_ "/>
    </dxf>
    <dxf>
      <numFmt numFmtId="204" formatCode="0.000000_ "/>
    </dxf>
    <dxf>
      <numFmt numFmtId="205" formatCode="0.00000_ "/>
    </dxf>
    <dxf>
      <numFmt numFmtId="206" formatCode="0.0000_ "/>
    </dxf>
    <dxf>
      <numFmt numFmtId="207" formatCode="0.000_ "/>
    </dxf>
    <dxf>
      <numFmt numFmtId="179" formatCode="0.00_ "/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C000"/>
      <color rgb="00FF0000"/>
      <color rgb="0000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pivotCacheDefinition" Target="pivotCache/pivotCacheDefinition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pivotCacheDefinition" Target="pivotCache/pivotCacheDefinition4.xml"/><Relationship Id="rId11" Type="http://schemas.openxmlformats.org/officeDocument/2006/relationships/pivotCacheDefinition" Target="pivotCache/pivotCacheDefinition3.xml"/><Relationship Id="rId10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7.6269444444" refreshedBy="MuQun" recordCount="10">
  <cacheSource type="worksheet">
    <worksheetSource ref="M2:O12" sheet="1月保险费 "/>
  </cacheSource>
  <cacheFields count="3">
    <cacheField name="总计" numFmtId="179">
      <sharedItems containsSemiMixedTypes="0" containsString="0" containsNumber="1" minValue="0" maxValue="101" count="2">
        <n v="101"/>
        <n v="93.3333333333333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5">
        <s v="管理费用-河北金属件事业部"/>
        <s v="管理费用-综合"/>
        <s v="管理费用-河北后视镜事业部"/>
        <s v="管理费用-河北座椅事业部"/>
        <s v="研发费用-试制车间" u="1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63.365" refreshedBy="MuQun" recordCount="24">
  <cacheSource type="worksheet">
    <worksheetSource ref="M2:O26" sheet="2月保险费"/>
  </cacheSource>
  <cacheFields count="3">
    <cacheField name="总计" numFmtId="179">
      <sharedItems containsSemiMixedTypes="0" containsString="0" containsNumber="1" minValue="0" maxValue="36.6666666666667" count="5">
        <n v="36.6666666666667"/>
        <n v="26.6666666666667"/>
        <n v="23.3333333333333"/>
        <n v="0"/>
        <n v="13.3333333333333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3">
        <s v="管理费用-河北座椅事业部"/>
        <s v="管理费用-河北后视镜事业部"/>
        <s v="管理费用-河北金属件事业部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7.6709606481" refreshedBy="MuQun" recordCount="93">
  <cacheSource type="worksheet">
    <worksheetSource ref="M2:O95" sheet="3月保险费"/>
  </cacheSource>
  <cacheFields count="3">
    <cacheField name="总计" numFmtId="179">
      <sharedItems containsSemiMixedTypes="0" containsString="0" containsNumber="1" minValue="0" maxValue="101" count="10">
        <n v="101"/>
        <n v="0"/>
        <n v="100"/>
        <n v="93.3333333333333"/>
        <n v="46.6666666666667"/>
        <n v="43.3333333333333"/>
        <n v="40"/>
        <n v="36.6666666666667"/>
        <n v="33.3333333333333"/>
        <n v="20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4">
        <s v="管理费用-河北座椅事业部"/>
        <s v="管理费用-河北后视镜事业部"/>
        <s v="管理费用-河北金属件事业部"/>
        <s v="管理费用-综合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08.6325694444" refreshedBy="MuQun" recordCount="88">
  <cacheSource type="worksheet">
    <worksheetSource ref="M2:O90" sheet="4月保险费"/>
  </cacheSource>
  <cacheFields count="3">
    <cacheField name="总计" numFmtId="179">
      <sharedItems containsSemiMixedTypes="0" containsString="0" containsNumber="1" containsInteger="1" minValue="0" maxValue="100" count="5">
        <n v="100"/>
        <n v="0"/>
        <n v="80"/>
        <n v="81"/>
        <n v="82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4">
        <s v="管理费用-河北后视镜事业部"/>
        <s v="管理费用-河北座椅事业部"/>
        <s v="管理费用-河北金属件事业部"/>
        <s v="管理费用-综合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">
  <r>
    <x v="0"/>
    <x v="0"/>
    <x v="0"/>
  </r>
  <r>
    <x v="0"/>
    <x v="0"/>
    <x v="0"/>
  </r>
  <r>
    <x v="0"/>
    <x v="0"/>
    <x v="1"/>
  </r>
  <r>
    <x v="0"/>
    <x v="0"/>
    <x v="2"/>
  </r>
  <r>
    <x v="0"/>
    <x v="0"/>
    <x v="2"/>
  </r>
  <r>
    <x v="0"/>
    <x v="0"/>
    <x v="0"/>
  </r>
  <r>
    <x v="0"/>
    <x v="0"/>
    <x v="0"/>
  </r>
  <r>
    <x v="0"/>
    <x v="0"/>
    <x v="0"/>
  </r>
  <r>
    <x v="1"/>
    <x v="0"/>
    <x v="3"/>
  </r>
  <r>
    <x v="1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4">
  <r>
    <x v="0"/>
    <x v="0"/>
    <x v="0"/>
  </r>
  <r>
    <x v="0"/>
    <x v="0"/>
    <x v="1"/>
  </r>
  <r>
    <x v="1"/>
    <x v="0"/>
    <x v="1"/>
  </r>
  <r>
    <x v="1"/>
    <x v="0"/>
    <x v="0"/>
  </r>
  <r>
    <x v="2"/>
    <x v="0"/>
    <x v="2"/>
  </r>
  <r>
    <x v="2"/>
    <x v="0"/>
    <x v="0"/>
  </r>
  <r>
    <x v="2"/>
    <x v="0"/>
    <x v="0"/>
  </r>
  <r>
    <x v="2"/>
    <x v="0"/>
    <x v="1"/>
  </r>
  <r>
    <x v="2"/>
    <x v="0"/>
    <x v="1"/>
  </r>
  <r>
    <x v="2"/>
    <x v="0"/>
    <x v="1"/>
  </r>
  <r>
    <x v="2"/>
    <x v="0"/>
    <x v="0"/>
  </r>
  <r>
    <x v="2"/>
    <x v="0"/>
    <x v="2"/>
  </r>
  <r>
    <x v="3"/>
    <x v="0"/>
    <x v="2"/>
  </r>
  <r>
    <x v="4"/>
    <x v="0"/>
    <x v="2"/>
  </r>
  <r>
    <x v="4"/>
    <x v="0"/>
    <x v="0"/>
  </r>
  <r>
    <x v="4"/>
    <x v="0"/>
    <x v="0"/>
  </r>
  <r>
    <x v="4"/>
    <x v="0"/>
    <x v="0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3">
  <r>
    <x v="0"/>
    <x v="0"/>
    <x v="0"/>
  </r>
  <r>
    <x v="0"/>
    <x v="0"/>
    <x v="1"/>
  </r>
  <r>
    <x v="0"/>
    <x v="0"/>
    <x v="1"/>
  </r>
  <r>
    <x v="0"/>
    <x v="0"/>
    <x v="0"/>
  </r>
  <r>
    <x v="0"/>
    <x v="0"/>
    <x v="0"/>
  </r>
  <r>
    <x v="0"/>
    <x v="0"/>
    <x v="0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2"/>
  </r>
  <r>
    <x v="0"/>
    <x v="0"/>
    <x v="2"/>
  </r>
  <r>
    <x v="0"/>
    <x v="0"/>
    <x v="0"/>
  </r>
  <r>
    <x v="0"/>
    <x v="0"/>
    <x v="0"/>
  </r>
  <r>
    <x v="0"/>
    <x v="0"/>
    <x v="0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0"/>
  </r>
  <r>
    <x v="1"/>
    <x v="0"/>
    <x v="0"/>
  </r>
  <r>
    <x v="1"/>
    <x v="0"/>
    <x v="0"/>
  </r>
  <r>
    <x v="0"/>
    <x v="0"/>
    <x v="0"/>
  </r>
  <r>
    <x v="0"/>
    <x v="0"/>
    <x v="1"/>
  </r>
  <r>
    <x v="0"/>
    <x v="0"/>
    <x v="0"/>
  </r>
  <r>
    <x v="2"/>
    <x v="0"/>
    <x v="0"/>
  </r>
  <r>
    <x v="2"/>
    <x v="0"/>
    <x v="0"/>
  </r>
  <r>
    <x v="2"/>
    <x v="0"/>
    <x v="0"/>
  </r>
  <r>
    <x v="2"/>
    <x v="0"/>
    <x v="0"/>
  </r>
  <r>
    <x v="2"/>
    <x v="0"/>
    <x v="1"/>
  </r>
  <r>
    <x v="2"/>
    <x v="0"/>
    <x v="2"/>
  </r>
  <r>
    <x v="2"/>
    <x v="0"/>
    <x v="1"/>
  </r>
  <r>
    <x v="2"/>
    <x v="0"/>
    <x v="1"/>
  </r>
  <r>
    <x v="2"/>
    <x v="0"/>
    <x v="0"/>
  </r>
  <r>
    <x v="2"/>
    <x v="0"/>
    <x v="0"/>
  </r>
  <r>
    <x v="1"/>
    <x v="0"/>
    <x v="0"/>
  </r>
  <r>
    <x v="1"/>
    <x v="0"/>
    <x v="2"/>
  </r>
  <r>
    <x v="3"/>
    <x v="0"/>
    <x v="1"/>
  </r>
  <r>
    <x v="1"/>
    <x v="0"/>
    <x v="2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1"/>
  </r>
  <r>
    <x v="1"/>
    <x v="0"/>
    <x v="2"/>
  </r>
  <r>
    <x v="1"/>
    <x v="0"/>
    <x v="0"/>
  </r>
  <r>
    <x v="1"/>
    <x v="0"/>
    <x v="2"/>
  </r>
  <r>
    <x v="1"/>
    <x v="0"/>
    <x v="1"/>
  </r>
  <r>
    <x v="1"/>
    <x v="0"/>
    <x v="1"/>
  </r>
  <r>
    <x v="1"/>
    <x v="0"/>
    <x v="1"/>
  </r>
  <r>
    <x v="1"/>
    <x v="0"/>
    <x v="0"/>
  </r>
  <r>
    <x v="1"/>
    <x v="0"/>
    <x v="0"/>
  </r>
  <r>
    <x v="1"/>
    <x v="0"/>
    <x v="0"/>
  </r>
  <r>
    <x v="1"/>
    <x v="0"/>
    <x v="2"/>
  </r>
  <r>
    <x v="1"/>
    <x v="0"/>
    <x v="2"/>
  </r>
  <r>
    <x v="1"/>
    <x v="0"/>
    <x v="2"/>
  </r>
  <r>
    <x v="1"/>
    <x v="0"/>
    <x v="2"/>
  </r>
  <r>
    <x v="1"/>
    <x v="0"/>
    <x v="2"/>
  </r>
  <r>
    <x v="1"/>
    <x v="0"/>
    <x v="0"/>
  </r>
  <r>
    <x v="1"/>
    <x v="0"/>
    <x v="1"/>
  </r>
  <r>
    <x v="4"/>
    <x v="0"/>
    <x v="3"/>
  </r>
  <r>
    <x v="4"/>
    <x v="0"/>
    <x v="3"/>
  </r>
  <r>
    <x v="5"/>
    <x v="0"/>
    <x v="0"/>
  </r>
  <r>
    <x v="5"/>
    <x v="0"/>
    <x v="2"/>
  </r>
  <r>
    <x v="5"/>
    <x v="0"/>
    <x v="2"/>
  </r>
  <r>
    <x v="6"/>
    <x v="0"/>
    <x v="0"/>
  </r>
  <r>
    <x v="6"/>
    <x v="0"/>
    <x v="0"/>
  </r>
  <r>
    <x v="6"/>
    <x v="0"/>
    <x v="0"/>
  </r>
  <r>
    <x v="6"/>
    <x v="0"/>
    <x v="2"/>
  </r>
  <r>
    <x v="6"/>
    <x v="0"/>
    <x v="2"/>
  </r>
  <r>
    <x v="6"/>
    <x v="0"/>
    <x v="2"/>
  </r>
  <r>
    <x v="6"/>
    <x v="0"/>
    <x v="2"/>
  </r>
  <r>
    <x v="7"/>
    <x v="0"/>
    <x v="2"/>
  </r>
  <r>
    <x v="7"/>
    <x v="0"/>
    <x v="0"/>
  </r>
  <r>
    <x v="7"/>
    <x v="0"/>
    <x v="0"/>
  </r>
  <r>
    <x v="8"/>
    <x v="0"/>
    <x v="0"/>
  </r>
  <r>
    <x v="8"/>
    <x v="0"/>
    <x v="1"/>
  </r>
  <r>
    <x v="9"/>
    <x v="0"/>
    <x v="2"/>
  </r>
  <r>
    <x v="9"/>
    <x v="0"/>
    <x v="2"/>
  </r>
  <r>
    <x v="9"/>
    <x v="0"/>
    <x v="1"/>
  </r>
  <r>
    <x v="9"/>
    <x v="0"/>
    <x v="1"/>
  </r>
  <r>
    <x v="9"/>
    <x v="0"/>
    <x v="0"/>
  </r>
  <r>
    <x v="9"/>
    <x v="0"/>
    <x v="2"/>
  </r>
  <r>
    <x v="9"/>
    <x v="0"/>
    <x v="2"/>
  </r>
  <r>
    <x v="9"/>
    <x v="0"/>
    <x v="0"/>
  </r>
  <r>
    <x v="9"/>
    <x v="0"/>
    <x v="0"/>
  </r>
  <r>
    <x v="9"/>
    <x v="0"/>
    <x v="0"/>
  </r>
  <r>
    <x v="9"/>
    <x v="0"/>
    <x v="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88">
  <r>
    <x v="0"/>
    <x v="0"/>
    <x v="0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0"/>
  </r>
  <r>
    <x v="0"/>
    <x v="0"/>
    <x v="0"/>
  </r>
  <r>
    <x v="0"/>
    <x v="0"/>
    <x v="1"/>
  </r>
  <r>
    <x v="0"/>
    <x v="0"/>
    <x v="0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2"/>
  </r>
  <r>
    <x v="0"/>
    <x v="0"/>
    <x v="0"/>
  </r>
  <r>
    <x v="0"/>
    <x v="0"/>
    <x v="1"/>
  </r>
  <r>
    <x v="0"/>
    <x v="0"/>
    <x v="1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1"/>
  </r>
  <r>
    <x v="0"/>
    <x v="0"/>
    <x v="0"/>
  </r>
  <r>
    <x v="0"/>
    <x v="0"/>
    <x v="3"/>
  </r>
  <r>
    <x v="0"/>
    <x v="0"/>
    <x v="3"/>
  </r>
  <r>
    <x v="0"/>
    <x v="0"/>
    <x v="1"/>
  </r>
  <r>
    <x v="0"/>
    <x v="0"/>
    <x v="2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2"/>
  </r>
  <r>
    <x v="0"/>
    <x v="0"/>
    <x v="0"/>
  </r>
  <r>
    <x v="0"/>
    <x v="0"/>
    <x v="0"/>
  </r>
  <r>
    <x v="0"/>
    <x v="0"/>
    <x v="1"/>
  </r>
  <r>
    <x v="0"/>
    <x v="0"/>
    <x v="2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2"/>
  </r>
  <r>
    <x v="0"/>
    <x v="0"/>
    <x v="2"/>
  </r>
  <r>
    <x v="0"/>
    <x v="0"/>
    <x v="2"/>
  </r>
  <r>
    <x v="1"/>
    <x v="0"/>
    <x v="1"/>
  </r>
  <r>
    <x v="1"/>
    <x v="0"/>
    <x v="0"/>
  </r>
  <r>
    <x v="1"/>
    <x v="0"/>
    <x v="1"/>
  </r>
  <r>
    <x v="1"/>
    <x v="0"/>
    <x v="3"/>
  </r>
  <r>
    <x v="1"/>
    <x v="0"/>
    <x v="0"/>
  </r>
  <r>
    <x v="1"/>
    <x v="0"/>
    <x v="1"/>
  </r>
  <r>
    <x v="1"/>
    <x v="0"/>
    <x v="2"/>
  </r>
  <r>
    <x v="1"/>
    <x v="0"/>
    <x v="1"/>
  </r>
  <r>
    <x v="1"/>
    <x v="0"/>
    <x v="3"/>
  </r>
  <r>
    <x v="1"/>
    <x v="0"/>
    <x v="2"/>
  </r>
  <r>
    <x v="1"/>
    <x v="0"/>
    <x v="2"/>
  </r>
  <r>
    <x v="1"/>
    <x v="0"/>
    <x v="1"/>
  </r>
  <r>
    <x v="1"/>
    <x v="0"/>
    <x v="2"/>
  </r>
  <r>
    <x v="1"/>
    <x v="0"/>
    <x v="2"/>
  </r>
  <r>
    <x v="1"/>
    <x v="0"/>
    <x v="0"/>
  </r>
  <r>
    <x v="1"/>
    <x v="0"/>
    <x v="3"/>
  </r>
  <r>
    <x v="1"/>
    <x v="0"/>
    <x v="2"/>
  </r>
  <r>
    <x v="1"/>
    <x v="0"/>
    <x v="2"/>
  </r>
  <r>
    <x v="1"/>
    <x v="0"/>
    <x v="2"/>
  </r>
  <r>
    <x v="1"/>
    <x v="0"/>
    <x v="2"/>
  </r>
  <r>
    <x v="1"/>
    <x v="0"/>
    <x v="2"/>
  </r>
  <r>
    <x v="2"/>
    <x v="0"/>
    <x v="1"/>
  </r>
  <r>
    <x v="3"/>
    <x v="0"/>
    <x v="1"/>
  </r>
  <r>
    <x v="4"/>
    <x v="0"/>
    <x v="1"/>
  </r>
  <r>
    <x v="2"/>
    <x v="0"/>
    <x v="1"/>
  </r>
  <r>
    <x v="3"/>
    <x v="0"/>
    <x v="0"/>
  </r>
  <r>
    <x v="4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B7" firstHeaderRow="1" firstDataRow="1" firstDataCol="1"/>
  <pivotFields count="3">
    <pivotField dataField="1" compact="0" numFmtId="179" showAll="0">
      <items count="3">
        <item x="1"/>
        <item x="0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6">
        <item x="2"/>
        <item x="0"/>
        <item x="3"/>
        <item m="1" x="4"/>
        <item x="1"/>
        <item t="default"/>
      </items>
    </pivotField>
  </pivotFields>
  <rowFields count="1">
    <field x="2"/>
  </rowFields>
  <rowItems count="5">
    <i>
      <x/>
    </i>
    <i>
      <x v="1"/>
    </i>
    <i>
      <x v="2"/>
    </i>
    <i>
      <x v="4"/>
    </i>
    <i t="grand">
      <x/>
    </i>
  </rowItems>
  <colItems count="1">
    <i/>
  </colItems>
  <dataFields count="1">
    <dataField name="求和项:总计" fld="0" baseField="0" baseItem="0"/>
  </dataFields>
  <formats count="8">
    <format dxfId="0">
      <pivotArea collapsedLevelsAreSubtotals="1" fieldPosition="0"/>
    </format>
    <format dxfId="1">
      <pivotArea collapsedLevelsAreSubtotals="1" fieldPosition="0"/>
    </format>
    <format dxfId="2">
      <pivotArea collapsedLevelsAreSubtotals="1" fieldPosition="0"/>
    </format>
    <format dxfId="3">
      <pivotArea collapsedLevelsAreSubtotals="1" fieldPosition="0"/>
    </format>
    <format dxfId="4">
      <pivotArea type="all" dataOnly="0" outline="0" fieldPosition="0"/>
    </format>
    <format dxfId="5">
      <pivotArea type="all" dataOnly="0" outline="0" fieldPosition="0"/>
    </format>
    <format dxfId="6">
      <pivotArea type="all" dataOnly="0" outline="0" fieldPosition="0"/>
    </format>
    <format dxfId="7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31:F35" firstHeaderRow="1" firstDataRow="1" firstDataCol="1"/>
  <pivotFields count="3">
    <pivotField dataField="1" compact="0" numFmtId="179" showAll="0">
      <items count="6">
        <item x="3"/>
        <item x="4"/>
        <item x="2"/>
        <item x="1"/>
        <item x="0"/>
        <item t="default"/>
      </items>
    </pivotField>
    <pivotField compact="0" showAll="0"/>
    <pivotField axis="axisRow" compact="0" showAll="0">
      <items count="4">
        <item x="1"/>
        <item x="2"/>
        <item x="0"/>
        <item t="default"/>
      </items>
    </pivotField>
  </pivotFields>
  <rowFields count="1">
    <field x="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求和项:总计" fld="0" baseField="0" baseItem="0"/>
  </dataFields>
  <formats count="27">
    <format dxfId="8">
      <pivotArea collapsedLevelsAreSubtotals="1" fieldPosition="0">
        <references count="1">
          <reference field="2" count="1" selected="0">
            <x v="0"/>
          </reference>
        </references>
      </pivotArea>
    </format>
    <format dxfId="9">
      <pivotArea collapsedLevelsAreSubtotals="1" fieldPosition="0">
        <references count="1">
          <reference field="2" count="1" selected="0">
            <x v="1"/>
          </reference>
        </references>
      </pivotArea>
    </format>
    <format dxfId="10">
      <pivotArea collapsedLevelsAreSubtotals="1" fieldPosition="0">
        <references count="1">
          <reference field="2" count="1" selected="0">
            <x v="2"/>
          </reference>
        </references>
      </pivotArea>
    </format>
    <format dxfId="11">
      <pivotArea collapsedLevelsAreSubtotals="1" fieldPosition="0">
        <references count="1">
          <reference field="2" count="1" selected="0">
            <x v="0"/>
          </reference>
        </references>
      </pivotArea>
    </format>
    <format dxfId="12">
      <pivotArea collapsedLevelsAreSubtotals="1" fieldPosition="0">
        <references count="1">
          <reference field="2" count="1" selected="0">
            <x v="1"/>
          </reference>
        </references>
      </pivotArea>
    </format>
    <format dxfId="13">
      <pivotArea collapsedLevelsAreSubtotals="1" fieldPosition="0">
        <references count="1">
          <reference field="2" count="1" selected="0">
            <x v="2"/>
          </reference>
        </references>
      </pivotArea>
    </format>
    <format dxfId="14">
      <pivotArea collapsedLevelsAreSubtotals="1" fieldPosition="0">
        <references count="1">
          <reference field="2" count="1" selected="0">
            <x v="0"/>
          </reference>
        </references>
      </pivotArea>
    </format>
    <format dxfId="15">
      <pivotArea collapsedLevelsAreSubtotals="1" fieldPosition="0">
        <references count="1">
          <reference field="2" count="1" selected="0">
            <x v="1"/>
          </reference>
        </references>
      </pivotArea>
    </format>
    <format dxfId="16">
      <pivotArea collapsedLevelsAreSubtotals="1" fieldPosition="0">
        <references count="1">
          <reference field="2" count="1" selected="0">
            <x v="2"/>
          </reference>
        </references>
      </pivotArea>
    </format>
    <format dxfId="17">
      <pivotArea collapsedLevelsAreSubtotals="1" fieldPosition="0">
        <references count="1">
          <reference field="2" count="1" selected="0">
            <x v="0"/>
          </reference>
        </references>
      </pivotArea>
    </format>
    <format dxfId="18">
      <pivotArea collapsedLevelsAreSubtotals="1" fieldPosition="0">
        <references count="1">
          <reference field="2" count="1" selected="0">
            <x v="1"/>
          </reference>
        </references>
      </pivotArea>
    </format>
    <format dxfId="19">
      <pivotArea collapsedLevelsAreSubtotals="1" fieldPosition="0">
        <references count="1">
          <reference field="2" count="1" selected="0">
            <x v="2"/>
          </reference>
        </references>
      </pivotArea>
    </format>
    <format dxfId="20">
      <pivotArea collapsedLevelsAreSubtotals="1" fieldPosition="0">
        <references count="1">
          <reference field="2" count="1" selected="0">
            <x v="0"/>
          </reference>
        </references>
      </pivotArea>
    </format>
    <format dxfId="21">
      <pivotArea collapsedLevelsAreSubtotals="1" fieldPosition="0">
        <references count="1">
          <reference field="2" count="1" selected="0">
            <x v="1"/>
          </reference>
        </references>
      </pivotArea>
    </format>
    <format dxfId="22">
      <pivotArea collapsedLevelsAreSubtotals="1" fieldPosition="0">
        <references count="1">
          <reference field="2" count="1" selected="0">
            <x v="2"/>
          </reference>
        </references>
      </pivotArea>
    </format>
    <format dxfId="23">
      <pivotArea collapsedLevelsAreSubtotals="1" fieldPosition="0">
        <references count="1">
          <reference field="2" count="1" selected="0">
            <x v="0"/>
          </reference>
        </references>
      </pivotArea>
    </format>
    <format dxfId="24">
      <pivotArea collapsedLevelsAreSubtotals="1" fieldPosition="0">
        <references count="1">
          <reference field="2" count="1" selected="0">
            <x v="1"/>
          </reference>
        </references>
      </pivotArea>
    </format>
    <format dxfId="25">
      <pivotArea collapsedLevelsAreSubtotals="1" fieldPosition="0">
        <references count="1">
          <reference field="2" count="1" selected="0">
            <x v="2"/>
          </reference>
        </references>
      </pivotArea>
    </format>
    <format dxfId="26">
      <pivotArea collapsedLevelsAreSubtotals="1" fieldPosition="0">
        <references count="1">
          <reference field="2" count="1" selected="0">
            <x v="0"/>
          </reference>
        </references>
      </pivotArea>
    </format>
    <format dxfId="27">
      <pivotArea collapsedLevelsAreSubtotals="1" fieldPosition="0">
        <references count="1">
          <reference field="2" count="1" selected="0">
            <x v="1"/>
          </reference>
        </references>
      </pivotArea>
    </format>
    <format dxfId="28">
      <pivotArea collapsedLevelsAreSubtotals="1" fieldPosition="0">
        <references count="1">
          <reference field="2" count="1" selected="0">
            <x v="2"/>
          </reference>
        </references>
      </pivotArea>
    </format>
    <format dxfId="29">
      <pivotArea collapsedLevelsAreSubtotals="1" fieldPosition="0">
        <references count="1">
          <reference field="2" count="1" selected="0">
            <x v="0"/>
          </reference>
        </references>
      </pivotArea>
    </format>
    <format dxfId="30">
      <pivotArea collapsedLevelsAreSubtotals="1" fieldPosition="0">
        <references count="1">
          <reference field="2" count="1" selected="0">
            <x v="1"/>
          </reference>
        </references>
      </pivotArea>
    </format>
    <format dxfId="31">
      <pivotArea collapsedLevelsAreSubtotals="1" fieldPosition="0">
        <references count="1">
          <reference field="2" count="1" selected="0">
            <x v="2"/>
          </reference>
        </references>
      </pivotArea>
    </format>
    <format dxfId="32">
      <pivotArea collapsedLevelsAreSubtotals="1" fieldPosition="0">
        <references count="1">
          <reference field="2" count="1" selected="0">
            <x v="0"/>
          </reference>
        </references>
      </pivotArea>
    </format>
    <format dxfId="33">
      <pivotArea collapsedLevelsAreSubtotals="1" fieldPosition="0">
        <references count="1">
          <reference field="2" count="1" selected="0">
            <x v="1"/>
          </reference>
        </references>
      </pivotArea>
    </format>
    <format dxfId="34">
      <pivotArea collapsedLevelsAreSubtotals="1" fieldPosition="0">
        <references count="1">
          <reference field="2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98:F103" firstHeaderRow="1" firstDataRow="1" firstDataCol="1"/>
  <pivotFields count="3">
    <pivotField dataField="1" compact="0" numFmtId="179" showAll="0">
      <items count="11">
        <item x="1"/>
        <item x="9"/>
        <item x="8"/>
        <item x="7"/>
        <item x="6"/>
        <item x="5"/>
        <item x="4"/>
        <item x="3"/>
        <item x="2"/>
        <item x="0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5">
        <item x="1"/>
        <item x="2"/>
        <item x="0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总计" fld="0" baseField="0" baseItem="0"/>
  </dataFields>
  <formats count="6">
    <format dxfId="35">
      <pivotArea collapsedLevelsAreSubtotals="1" fieldPosition="0"/>
    </format>
    <format dxfId="36">
      <pivotArea collapsedLevelsAreSubtotals="1" fieldPosition="0"/>
    </format>
    <format dxfId="37">
      <pivotArea collapsedLevelsAreSubtotals="1" fieldPosition="0"/>
    </format>
    <format dxfId="38">
      <pivotArea collapsedLevelsAreSubtotals="1" fieldPosition="0"/>
    </format>
    <format dxfId="39">
      <pivotArea collapsedLevelsAreSubtotals="1" fieldPosition="0"/>
    </format>
    <format dxfId="40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1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93:F98" firstHeaderRow="1" firstDataRow="1" firstDataCol="1"/>
  <pivotFields count="3">
    <pivotField dataField="1" compact="0" numFmtId="179" showAll="0">
      <items count="6">
        <item x="1"/>
        <item x="2"/>
        <item x="3"/>
        <item x="4"/>
        <item x="0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5">
        <item x="0"/>
        <item x="2"/>
        <item x="1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总计" fld="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79"/>
  <sheetViews>
    <sheetView workbookViewId="0">
      <selection activeCell="B14" sqref="B14"/>
    </sheetView>
  </sheetViews>
  <sheetFormatPr defaultColWidth="9.14166666666667" defaultRowHeight="13.5" outlineLevelCol="2"/>
  <cols>
    <col min="1" max="1" width="22.425" style="61" customWidth="1"/>
    <col min="2" max="2" width="91.425" style="61" customWidth="1"/>
    <col min="3" max="3" width="134.858333333333" style="60" customWidth="1"/>
    <col min="4" max="16384" width="9.14166666666667" style="60"/>
  </cols>
  <sheetData>
    <row r="1" s="60" customFormat="1" ht="18" customHeight="1" spans="1:3">
      <c r="A1" s="62" t="s">
        <v>0</v>
      </c>
      <c r="B1" s="62" t="s">
        <v>1</v>
      </c>
      <c r="C1" s="63" t="s">
        <v>2</v>
      </c>
    </row>
    <row r="2" s="60" customFormat="1" ht="14.25" spans="1:3">
      <c r="A2" s="64" t="s">
        <v>3</v>
      </c>
      <c r="B2" s="65" t="s">
        <v>4</v>
      </c>
      <c r="C2" s="66" t="s">
        <v>5</v>
      </c>
    </row>
    <row r="3" s="60" customFormat="1" ht="14.25" spans="1:3">
      <c r="A3" s="67" t="s">
        <v>6</v>
      </c>
      <c r="B3" s="68" t="s">
        <v>7</v>
      </c>
      <c r="C3" s="69" t="s">
        <v>5</v>
      </c>
    </row>
    <row r="4" s="60" customFormat="1" ht="14.25" spans="1:3">
      <c r="A4" s="64" t="s">
        <v>8</v>
      </c>
      <c r="B4" s="65" t="s">
        <v>9</v>
      </c>
      <c r="C4" s="66" t="s">
        <v>5</v>
      </c>
    </row>
    <row r="5" s="60" customFormat="1" ht="14.25" spans="1:3">
      <c r="A5" s="67" t="s">
        <v>10</v>
      </c>
      <c r="B5" s="70" t="s">
        <v>11</v>
      </c>
      <c r="C5" s="69" t="s">
        <v>5</v>
      </c>
    </row>
    <row r="6" s="60" customFormat="1" ht="14.25" spans="1:3">
      <c r="A6" s="64" t="s">
        <v>12</v>
      </c>
      <c r="B6" s="71" t="s">
        <v>13</v>
      </c>
      <c r="C6" s="66" t="s">
        <v>5</v>
      </c>
    </row>
    <row r="7" s="60" customFormat="1" ht="14.25" spans="1:3">
      <c r="A7" s="67" t="s">
        <v>14</v>
      </c>
      <c r="B7" s="70" t="s">
        <v>15</v>
      </c>
      <c r="C7" s="69" t="s">
        <v>16</v>
      </c>
    </row>
    <row r="8" s="60" customFormat="1" ht="14.25" spans="1:3">
      <c r="A8" s="64" t="s">
        <v>17</v>
      </c>
      <c r="B8" s="71" t="s">
        <v>18</v>
      </c>
      <c r="C8" s="66" t="s">
        <v>16</v>
      </c>
    </row>
    <row r="9" s="60" customFormat="1" ht="14.25" spans="1:3">
      <c r="A9" s="67" t="s">
        <v>19</v>
      </c>
      <c r="B9" s="70" t="s">
        <v>20</v>
      </c>
      <c r="C9" s="69" t="s">
        <v>16</v>
      </c>
    </row>
    <row r="10" s="60" customFormat="1" ht="14.25" spans="1:3">
      <c r="A10" s="64" t="s">
        <v>21</v>
      </c>
      <c r="B10" s="71" t="s">
        <v>22</v>
      </c>
      <c r="C10" s="66" t="s">
        <v>16</v>
      </c>
    </row>
    <row r="11" s="60" customFormat="1" ht="14.25" spans="1:3">
      <c r="A11" s="67" t="s">
        <v>23</v>
      </c>
      <c r="B11" s="70" t="s">
        <v>24</v>
      </c>
      <c r="C11" s="69" t="s">
        <v>16</v>
      </c>
    </row>
    <row r="12" s="60" customFormat="1" ht="14.25" spans="1:3">
      <c r="A12" s="64" t="s">
        <v>25</v>
      </c>
      <c r="B12" s="71" t="s">
        <v>26</v>
      </c>
      <c r="C12" s="66" t="s">
        <v>16</v>
      </c>
    </row>
    <row r="13" s="60" customFormat="1" ht="14.25" spans="1:3">
      <c r="A13" s="67" t="s">
        <v>27</v>
      </c>
      <c r="B13" s="70" t="s">
        <v>28</v>
      </c>
      <c r="C13" s="69" t="s">
        <v>16</v>
      </c>
    </row>
    <row r="14" s="60" customFormat="1" ht="14.25" spans="1:3">
      <c r="A14" s="64" t="s">
        <v>29</v>
      </c>
      <c r="B14" s="71" t="s">
        <v>30</v>
      </c>
      <c r="C14" s="66" t="s">
        <v>16</v>
      </c>
    </row>
    <row r="15" s="60" customFormat="1" ht="14.25" spans="1:3">
      <c r="A15" s="67" t="s">
        <v>31</v>
      </c>
      <c r="B15" s="70" t="s">
        <v>32</v>
      </c>
      <c r="C15" s="69" t="s">
        <v>16</v>
      </c>
    </row>
    <row r="16" s="60" customFormat="1" ht="14.25" spans="1:3">
      <c r="A16" s="64" t="s">
        <v>33</v>
      </c>
      <c r="B16" s="71" t="s">
        <v>34</v>
      </c>
      <c r="C16" s="66" t="s">
        <v>16</v>
      </c>
    </row>
    <row r="17" s="60" customFormat="1" ht="14.25" spans="1:3">
      <c r="A17" s="67" t="s">
        <v>35</v>
      </c>
      <c r="B17" s="70" t="s">
        <v>36</v>
      </c>
      <c r="C17" s="69" t="s">
        <v>16</v>
      </c>
    </row>
    <row r="18" s="60" customFormat="1" ht="14.25" spans="1:3">
      <c r="A18" s="64" t="s">
        <v>37</v>
      </c>
      <c r="B18" s="71" t="s">
        <v>38</v>
      </c>
      <c r="C18" s="66" t="s">
        <v>16</v>
      </c>
    </row>
    <row r="19" s="60" customFormat="1" ht="14.25" spans="1:3">
      <c r="A19" s="67" t="s">
        <v>39</v>
      </c>
      <c r="B19" s="70" t="s">
        <v>40</v>
      </c>
      <c r="C19" s="69" t="s">
        <v>16</v>
      </c>
    </row>
    <row r="20" s="60" customFormat="1" ht="14.25" spans="1:3">
      <c r="A20" s="64" t="s">
        <v>41</v>
      </c>
      <c r="B20" s="71" t="s">
        <v>42</v>
      </c>
      <c r="C20" s="66" t="s">
        <v>16</v>
      </c>
    </row>
    <row r="21" s="60" customFormat="1" ht="14.25" spans="1:3">
      <c r="A21" s="67" t="s">
        <v>43</v>
      </c>
      <c r="B21" s="70" t="s">
        <v>44</v>
      </c>
      <c r="C21" s="69" t="s">
        <v>16</v>
      </c>
    </row>
    <row r="22" s="60" customFormat="1" ht="14.25" spans="1:3">
      <c r="A22" s="64" t="s">
        <v>45</v>
      </c>
      <c r="B22" s="71" t="s">
        <v>46</v>
      </c>
      <c r="C22" s="66" t="s">
        <v>16</v>
      </c>
    </row>
    <row r="23" s="60" customFormat="1" ht="14.25" spans="1:3">
      <c r="A23" s="67" t="s">
        <v>47</v>
      </c>
      <c r="B23" s="70" t="s">
        <v>48</v>
      </c>
      <c r="C23" s="69" t="s">
        <v>16</v>
      </c>
    </row>
    <row r="24" s="60" customFormat="1" ht="14.25" spans="1:3">
      <c r="A24" s="64" t="s">
        <v>49</v>
      </c>
      <c r="B24" s="71" t="s">
        <v>50</v>
      </c>
      <c r="C24" s="66" t="s">
        <v>16</v>
      </c>
    </row>
    <row r="25" s="60" customFormat="1" ht="14.25" spans="1:3">
      <c r="A25" s="67" t="s">
        <v>51</v>
      </c>
      <c r="B25" s="70" t="s">
        <v>52</v>
      </c>
      <c r="C25" s="69" t="s">
        <v>16</v>
      </c>
    </row>
    <row r="26" s="60" customFormat="1" ht="14.25" spans="1:3">
      <c r="A26" s="64" t="s">
        <v>53</v>
      </c>
      <c r="B26" s="71" t="s">
        <v>54</v>
      </c>
      <c r="C26" s="66" t="s">
        <v>16</v>
      </c>
    </row>
    <row r="27" s="60" customFormat="1" ht="14.25" spans="1:3">
      <c r="A27" s="67" t="s">
        <v>55</v>
      </c>
      <c r="B27" s="70" t="s">
        <v>56</v>
      </c>
      <c r="C27" s="69" t="s">
        <v>16</v>
      </c>
    </row>
    <row r="28" s="60" customFormat="1" ht="14.25" spans="1:3">
      <c r="A28" s="64" t="s">
        <v>57</v>
      </c>
      <c r="B28" s="71" t="s">
        <v>58</v>
      </c>
      <c r="C28" s="66" t="s">
        <v>16</v>
      </c>
    </row>
    <row r="29" s="60" customFormat="1" ht="14.25" spans="1:3">
      <c r="A29" s="67" t="s">
        <v>59</v>
      </c>
      <c r="B29" s="70" t="s">
        <v>60</v>
      </c>
      <c r="C29" s="69" t="s">
        <v>16</v>
      </c>
    </row>
    <row r="30" s="60" customFormat="1" ht="14.25" spans="1:3">
      <c r="A30" s="64" t="s">
        <v>61</v>
      </c>
      <c r="B30" s="71" t="s">
        <v>62</v>
      </c>
      <c r="C30" s="66" t="s">
        <v>16</v>
      </c>
    </row>
    <row r="31" s="60" customFormat="1" ht="14.25" spans="1:3">
      <c r="A31" s="67" t="s">
        <v>63</v>
      </c>
      <c r="B31" s="70" t="s">
        <v>64</v>
      </c>
      <c r="C31" s="69" t="s">
        <v>16</v>
      </c>
    </row>
    <row r="32" s="60" customFormat="1" ht="14.25" spans="1:3">
      <c r="A32" s="64" t="s">
        <v>65</v>
      </c>
      <c r="B32" s="71" t="s">
        <v>66</v>
      </c>
      <c r="C32" s="66" t="s">
        <v>16</v>
      </c>
    </row>
    <row r="33" s="60" customFormat="1" ht="14.25" spans="1:3">
      <c r="A33" s="67" t="s">
        <v>67</v>
      </c>
      <c r="B33" s="70" t="s">
        <v>68</v>
      </c>
      <c r="C33" s="69" t="s">
        <v>16</v>
      </c>
    </row>
    <row r="34" s="60" customFormat="1" ht="14.25" spans="1:3">
      <c r="A34" s="64" t="s">
        <v>69</v>
      </c>
      <c r="B34" s="71" t="s">
        <v>70</v>
      </c>
      <c r="C34" s="66" t="s">
        <v>16</v>
      </c>
    </row>
    <row r="35" s="60" customFormat="1" ht="14.25" spans="1:3">
      <c r="A35" s="67" t="s">
        <v>71</v>
      </c>
      <c r="B35" s="70" t="s">
        <v>72</v>
      </c>
      <c r="C35" s="69" t="s">
        <v>16</v>
      </c>
    </row>
    <row r="36" s="60" customFormat="1" ht="14.25" spans="1:3">
      <c r="A36" s="64" t="s">
        <v>73</v>
      </c>
      <c r="B36" s="71" t="s">
        <v>74</v>
      </c>
      <c r="C36" s="66" t="s">
        <v>16</v>
      </c>
    </row>
    <row r="37" s="60" customFormat="1" ht="14.25" spans="1:3">
      <c r="A37" s="67" t="s">
        <v>75</v>
      </c>
      <c r="B37" s="70" t="s">
        <v>76</v>
      </c>
      <c r="C37" s="69" t="s">
        <v>16</v>
      </c>
    </row>
    <row r="38" s="60" customFormat="1" ht="14.25" spans="1:3">
      <c r="A38" s="64" t="s">
        <v>77</v>
      </c>
      <c r="B38" s="71" t="s">
        <v>78</v>
      </c>
      <c r="C38" s="66" t="s">
        <v>16</v>
      </c>
    </row>
    <row r="39" s="60" customFormat="1" ht="14.25" spans="1:3">
      <c r="A39" s="67" t="s">
        <v>79</v>
      </c>
      <c r="B39" s="70" t="s">
        <v>80</v>
      </c>
      <c r="C39" s="69" t="s">
        <v>16</v>
      </c>
    </row>
    <row r="40" s="60" customFormat="1" ht="14.25" spans="1:3">
      <c r="A40" s="64" t="s">
        <v>81</v>
      </c>
      <c r="B40" s="71" t="s">
        <v>82</v>
      </c>
      <c r="C40" s="66" t="s">
        <v>16</v>
      </c>
    </row>
    <row r="41" s="60" customFormat="1" ht="14.25" spans="1:3">
      <c r="A41" s="67" t="s">
        <v>83</v>
      </c>
      <c r="B41" s="70" t="s">
        <v>84</v>
      </c>
      <c r="C41" s="69" t="s">
        <v>16</v>
      </c>
    </row>
    <row r="42" s="60" customFormat="1" ht="14.25" spans="1:3">
      <c r="A42" s="64" t="s">
        <v>85</v>
      </c>
      <c r="B42" s="71" t="s">
        <v>86</v>
      </c>
      <c r="C42" s="66" t="s">
        <v>16</v>
      </c>
    </row>
    <row r="43" s="60" customFormat="1" ht="14.25" spans="1:3">
      <c r="A43" s="67" t="s">
        <v>87</v>
      </c>
      <c r="B43" s="70" t="s">
        <v>88</v>
      </c>
      <c r="C43" s="69" t="s">
        <v>16</v>
      </c>
    </row>
    <row r="44" s="60" customFormat="1" ht="14.25" spans="1:3">
      <c r="A44" s="64" t="s">
        <v>89</v>
      </c>
      <c r="B44" s="71" t="s">
        <v>90</v>
      </c>
      <c r="C44" s="66" t="s">
        <v>16</v>
      </c>
    </row>
    <row r="45" s="60" customFormat="1" ht="14.25" spans="1:3">
      <c r="A45" s="67" t="s">
        <v>91</v>
      </c>
      <c r="B45" s="70" t="s">
        <v>92</v>
      </c>
      <c r="C45" s="69" t="s">
        <v>16</v>
      </c>
    </row>
    <row r="46" s="60" customFormat="1" ht="14.25" spans="1:3">
      <c r="A46" s="64" t="s">
        <v>93</v>
      </c>
      <c r="B46" s="71" t="s">
        <v>94</v>
      </c>
      <c r="C46" s="66" t="s">
        <v>16</v>
      </c>
    </row>
    <row r="47" s="60" customFormat="1" ht="14.25" spans="1:3">
      <c r="A47" s="67" t="s">
        <v>95</v>
      </c>
      <c r="B47" s="70" t="s">
        <v>96</v>
      </c>
      <c r="C47" s="69" t="s">
        <v>16</v>
      </c>
    </row>
    <row r="48" s="60" customFormat="1" ht="14.25" spans="1:3">
      <c r="A48" s="64" t="s">
        <v>97</v>
      </c>
      <c r="B48" s="71" t="s">
        <v>98</v>
      </c>
      <c r="C48" s="66" t="s">
        <v>16</v>
      </c>
    </row>
    <row r="49" s="60" customFormat="1" ht="14.25" spans="1:3">
      <c r="A49" s="67" t="s">
        <v>99</v>
      </c>
      <c r="B49" s="70" t="s">
        <v>100</v>
      </c>
      <c r="C49" s="69" t="s">
        <v>16</v>
      </c>
    </row>
    <row r="50" s="60" customFormat="1" ht="14.25" spans="1:3">
      <c r="A50" s="64" t="s">
        <v>101</v>
      </c>
      <c r="B50" s="71" t="s">
        <v>102</v>
      </c>
      <c r="C50" s="66" t="s">
        <v>16</v>
      </c>
    </row>
    <row r="51" s="60" customFormat="1" ht="14.25" spans="1:3">
      <c r="A51" s="67" t="s">
        <v>103</v>
      </c>
      <c r="B51" s="70" t="s">
        <v>104</v>
      </c>
      <c r="C51" s="69" t="s">
        <v>16</v>
      </c>
    </row>
    <row r="52" s="60" customFormat="1" ht="14.25" spans="1:3">
      <c r="A52" s="64" t="s">
        <v>105</v>
      </c>
      <c r="B52" s="71" t="s">
        <v>106</v>
      </c>
      <c r="C52" s="66" t="s">
        <v>16</v>
      </c>
    </row>
    <row r="53" s="60" customFormat="1" ht="14.25" spans="1:3">
      <c r="A53" s="67" t="s">
        <v>107</v>
      </c>
      <c r="B53" s="70" t="s">
        <v>108</v>
      </c>
      <c r="C53" s="69" t="s">
        <v>16</v>
      </c>
    </row>
    <row r="54" s="60" customFormat="1" ht="14.25" spans="1:3">
      <c r="A54" s="64" t="s">
        <v>109</v>
      </c>
      <c r="B54" s="71" t="s">
        <v>110</v>
      </c>
      <c r="C54" s="66" t="s">
        <v>16</v>
      </c>
    </row>
    <row r="55" s="60" customFormat="1" ht="14.25" spans="1:3">
      <c r="A55" s="67" t="s">
        <v>111</v>
      </c>
      <c r="B55" s="70" t="s">
        <v>112</v>
      </c>
      <c r="C55" s="69" t="s">
        <v>16</v>
      </c>
    </row>
    <row r="56" s="60" customFormat="1" ht="14.25" spans="1:3">
      <c r="A56" s="64" t="s">
        <v>113</v>
      </c>
      <c r="B56" s="71" t="s">
        <v>114</v>
      </c>
      <c r="C56" s="66" t="s">
        <v>16</v>
      </c>
    </row>
    <row r="57" s="60" customFormat="1" ht="14.25" spans="1:3">
      <c r="A57" s="67" t="s">
        <v>115</v>
      </c>
      <c r="B57" s="70" t="s">
        <v>116</v>
      </c>
      <c r="C57" s="69" t="s">
        <v>16</v>
      </c>
    </row>
    <row r="58" s="60" customFormat="1" ht="14.25" spans="1:3">
      <c r="A58" s="64" t="s">
        <v>117</v>
      </c>
      <c r="B58" s="71" t="s">
        <v>118</v>
      </c>
      <c r="C58" s="66" t="s">
        <v>16</v>
      </c>
    </row>
    <row r="59" s="60" customFormat="1" ht="14.25" spans="1:3">
      <c r="A59" s="67" t="s">
        <v>119</v>
      </c>
      <c r="B59" s="70" t="s">
        <v>120</v>
      </c>
      <c r="C59" s="69" t="s">
        <v>16</v>
      </c>
    </row>
    <row r="60" s="60" customFormat="1" ht="14.25" spans="1:3">
      <c r="A60" s="64" t="s">
        <v>121</v>
      </c>
      <c r="B60" s="71" t="s">
        <v>122</v>
      </c>
      <c r="C60" s="66" t="s">
        <v>16</v>
      </c>
    </row>
    <row r="61" s="60" customFormat="1" ht="14.25" spans="1:3">
      <c r="A61" s="67" t="s">
        <v>123</v>
      </c>
      <c r="B61" s="70" t="s">
        <v>124</v>
      </c>
      <c r="C61" s="69" t="s">
        <v>16</v>
      </c>
    </row>
    <row r="62" s="60" customFormat="1" ht="14.25" spans="1:3">
      <c r="A62" s="64" t="s">
        <v>125</v>
      </c>
      <c r="B62" s="71" t="s">
        <v>126</v>
      </c>
      <c r="C62" s="66" t="s">
        <v>16</v>
      </c>
    </row>
    <row r="63" s="60" customFormat="1" ht="14.25" spans="1:3">
      <c r="A63" s="67" t="s">
        <v>127</v>
      </c>
      <c r="B63" s="70" t="s">
        <v>128</v>
      </c>
      <c r="C63" s="69" t="s">
        <v>16</v>
      </c>
    </row>
    <row r="64" s="60" customFormat="1" ht="14.25" spans="1:3">
      <c r="A64" s="64" t="s">
        <v>129</v>
      </c>
      <c r="B64" s="71" t="s">
        <v>130</v>
      </c>
      <c r="C64" s="66" t="s">
        <v>16</v>
      </c>
    </row>
    <row r="65" s="60" customFormat="1" ht="14.25" spans="1:3">
      <c r="A65" s="67" t="s">
        <v>131</v>
      </c>
      <c r="B65" s="70" t="s">
        <v>132</v>
      </c>
      <c r="C65" s="69" t="s">
        <v>16</v>
      </c>
    </row>
    <row r="66" s="60" customFormat="1" ht="14.25" spans="1:3">
      <c r="A66" s="64" t="s">
        <v>133</v>
      </c>
      <c r="B66" s="71" t="s">
        <v>134</v>
      </c>
      <c r="C66" s="66" t="s">
        <v>16</v>
      </c>
    </row>
    <row r="67" s="60" customFormat="1" ht="14.25" spans="1:3">
      <c r="A67" s="67" t="s">
        <v>135</v>
      </c>
      <c r="B67" s="70" t="s">
        <v>136</v>
      </c>
      <c r="C67" s="69" t="s">
        <v>16</v>
      </c>
    </row>
    <row r="68" s="60" customFormat="1" ht="14.25" spans="1:3">
      <c r="A68" s="64" t="s">
        <v>137</v>
      </c>
      <c r="B68" s="71" t="s">
        <v>138</v>
      </c>
      <c r="C68" s="66" t="s">
        <v>16</v>
      </c>
    </row>
    <row r="69" s="60" customFormat="1" ht="14.25" spans="1:3">
      <c r="A69" s="67" t="s">
        <v>139</v>
      </c>
      <c r="B69" s="70" t="s">
        <v>140</v>
      </c>
      <c r="C69" s="69" t="s">
        <v>16</v>
      </c>
    </row>
    <row r="70" s="60" customFormat="1" ht="14.25" spans="1:3">
      <c r="A70" s="64" t="s">
        <v>141</v>
      </c>
      <c r="B70" s="71" t="s">
        <v>142</v>
      </c>
      <c r="C70" s="66" t="s">
        <v>16</v>
      </c>
    </row>
    <row r="71" s="60" customFormat="1" ht="14.25" spans="1:3">
      <c r="A71" s="67" t="s">
        <v>143</v>
      </c>
      <c r="B71" s="70" t="s">
        <v>144</v>
      </c>
      <c r="C71" s="69" t="s">
        <v>16</v>
      </c>
    </row>
    <row r="72" s="60" customFormat="1" ht="14.25" spans="1:3">
      <c r="A72" s="64" t="s">
        <v>145</v>
      </c>
      <c r="B72" s="71" t="s">
        <v>146</v>
      </c>
      <c r="C72" s="66" t="s">
        <v>16</v>
      </c>
    </row>
    <row r="73" s="60" customFormat="1" ht="14.25" spans="1:3">
      <c r="A73" s="67" t="s">
        <v>147</v>
      </c>
      <c r="B73" s="70" t="s">
        <v>148</v>
      </c>
      <c r="C73" s="69" t="s">
        <v>16</v>
      </c>
    </row>
    <row r="74" ht="14.25" spans="1:2">
      <c r="A74" s="64" t="s">
        <v>149</v>
      </c>
      <c r="B74" s="71" t="s">
        <v>150</v>
      </c>
    </row>
    <row r="75" ht="14.25" spans="1:2">
      <c r="A75" s="67" t="s">
        <v>151</v>
      </c>
      <c r="B75" s="70" t="s">
        <v>152</v>
      </c>
    </row>
    <row r="76" ht="14.25" spans="1:2">
      <c r="A76" s="64" t="s">
        <v>153</v>
      </c>
      <c r="B76" s="71" t="s">
        <v>154</v>
      </c>
    </row>
    <row r="77" ht="14.25" spans="1:2">
      <c r="A77" s="67" t="s">
        <v>155</v>
      </c>
      <c r="B77" s="70" t="s">
        <v>156</v>
      </c>
    </row>
    <row r="78" ht="14.25" spans="1:2">
      <c r="A78" s="64" t="s">
        <v>157</v>
      </c>
      <c r="B78" s="71" t="s">
        <v>158</v>
      </c>
    </row>
    <row r="79" ht="14.25" spans="1:2">
      <c r="A79" s="67" t="s">
        <v>159</v>
      </c>
      <c r="B79" s="70" t="s">
        <v>160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8"/>
  <sheetViews>
    <sheetView workbookViewId="0">
      <selection activeCell="E13" sqref="E13"/>
    </sheetView>
  </sheetViews>
  <sheetFormatPr defaultColWidth="9" defaultRowHeight="14.25" outlineLevelRow="7"/>
  <cols>
    <col min="1" max="1" width="26.125" style="52"/>
    <col min="2" max="2" width="12.5"/>
    <col min="3" max="5" width="10.625" customWidth="1"/>
    <col min="6" max="6" width="10.625" style="52" customWidth="1"/>
    <col min="7" max="9" width="10.625" customWidth="1"/>
    <col min="11" max="11" width="24.625" customWidth="1"/>
    <col min="12" max="14" width="13.625"/>
  </cols>
  <sheetData>
    <row r="1" s="51" customFormat="1" ht="24" customHeight="1" spans="1:9">
      <c r="A1" s="53"/>
      <c r="B1" s="54" t="s">
        <v>161</v>
      </c>
      <c r="C1" s="54" t="s">
        <v>162</v>
      </c>
      <c r="D1" s="54" t="s">
        <v>163</v>
      </c>
      <c r="E1" s="54" t="s">
        <v>164</v>
      </c>
      <c r="F1" s="54" t="s">
        <v>165</v>
      </c>
      <c r="G1" s="54" t="s">
        <v>166</v>
      </c>
      <c r="H1" s="54" t="s">
        <v>167</v>
      </c>
      <c r="I1" s="54" t="s">
        <v>168</v>
      </c>
    </row>
    <row r="2" ht="24" customHeight="1" spans="1:9">
      <c r="A2" s="55" t="s">
        <v>169</v>
      </c>
      <c r="B2" s="55" t="s">
        <v>170</v>
      </c>
      <c r="C2" s="56"/>
      <c r="D2" s="56"/>
      <c r="E2" s="56"/>
      <c r="F2" s="57"/>
      <c r="G2" s="56"/>
      <c r="H2" s="56"/>
      <c r="I2" s="56"/>
    </row>
    <row r="3" ht="24" customHeight="1" spans="1:9">
      <c r="A3" s="55" t="s">
        <v>171</v>
      </c>
      <c r="B3" s="58">
        <v>202</v>
      </c>
      <c r="C3" s="59">
        <v>133.333333333333</v>
      </c>
      <c r="D3" s="59">
        <v>1072.66666666667</v>
      </c>
      <c r="E3" s="56"/>
      <c r="F3" s="57"/>
      <c r="G3" s="56"/>
      <c r="H3" s="56"/>
      <c r="I3" s="56"/>
    </row>
    <row r="4" ht="24" customHeight="1" spans="1:9">
      <c r="A4" s="55" t="s">
        <v>172</v>
      </c>
      <c r="B4" s="58">
        <v>598.333333333333</v>
      </c>
      <c r="C4" s="59">
        <v>140</v>
      </c>
      <c r="D4" s="59">
        <v>1392.33333333333</v>
      </c>
      <c r="E4" s="56"/>
      <c r="F4" s="57"/>
      <c r="G4" s="56"/>
      <c r="H4" s="56"/>
      <c r="I4" s="56"/>
    </row>
    <row r="5" ht="24" customHeight="1" spans="1:9">
      <c r="A5" s="55" t="s">
        <v>173</v>
      </c>
      <c r="B5" s="58">
        <v>93.3333333333333</v>
      </c>
      <c r="C5" s="59">
        <v>186.666666666667</v>
      </c>
      <c r="D5" s="59">
        <v>2061</v>
      </c>
      <c r="E5" s="56"/>
      <c r="F5" s="57"/>
      <c r="G5" s="56"/>
      <c r="H5" s="56"/>
      <c r="I5" s="56"/>
    </row>
    <row r="6" ht="24" customHeight="1" spans="1:9">
      <c r="A6" s="55" t="s">
        <v>174</v>
      </c>
      <c r="B6" s="58">
        <v>101</v>
      </c>
      <c r="C6" s="56">
        <v>0</v>
      </c>
      <c r="D6" s="59">
        <v>93.3333333333334</v>
      </c>
      <c r="E6" s="56"/>
      <c r="F6" s="57"/>
      <c r="G6" s="56"/>
      <c r="H6" s="56"/>
      <c r="I6" s="56"/>
    </row>
    <row r="7" ht="24" customHeight="1" spans="1:9">
      <c r="A7" s="55" t="s">
        <v>175</v>
      </c>
      <c r="B7" s="58">
        <v>994.666666666667</v>
      </c>
      <c r="C7" s="56">
        <f>SUM(C3:C6)</f>
        <v>460</v>
      </c>
      <c r="D7" s="59">
        <f>SUM(D3:D6)</f>
        <v>4619.33333333333</v>
      </c>
      <c r="E7" s="56"/>
      <c r="F7" s="57"/>
      <c r="G7" s="56"/>
      <c r="H7" s="56"/>
      <c r="I7" s="56"/>
    </row>
    <row r="8" spans="1:1">
      <c r="A8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O5" sqref="O5"/>
    </sheetView>
  </sheetViews>
  <sheetFormatPr defaultColWidth="9" defaultRowHeight="16.5"/>
  <cols>
    <col min="1" max="1" width="5.125" style="1" customWidth="1"/>
    <col min="2" max="2" width="5.5" style="2" customWidth="1"/>
    <col min="3" max="3" width="13.75" style="1" customWidth="1"/>
    <col min="4" max="4" width="11" style="1" customWidth="1"/>
    <col min="5" max="5" width="20.375" style="4" customWidth="1"/>
    <col min="6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6" t="s">
        <v>176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8"/>
    </row>
    <row r="2" ht="24" customHeight="1" spans="1:15">
      <c r="A2" s="9" t="s">
        <v>177</v>
      </c>
      <c r="B2" s="10" t="s">
        <v>178</v>
      </c>
      <c r="C2" s="10" t="s">
        <v>179</v>
      </c>
      <c r="D2" s="11" t="s">
        <v>180</v>
      </c>
      <c r="E2" s="11" t="s">
        <v>181</v>
      </c>
      <c r="F2" s="10" t="s">
        <v>182</v>
      </c>
      <c r="G2" s="11" t="s">
        <v>183</v>
      </c>
      <c r="H2" s="12" t="s">
        <v>184</v>
      </c>
      <c r="I2" s="12" t="s">
        <v>185</v>
      </c>
      <c r="J2" s="12" t="s">
        <v>186</v>
      </c>
      <c r="K2" s="12" t="s">
        <v>187</v>
      </c>
      <c r="L2" s="12" t="s">
        <v>188</v>
      </c>
      <c r="M2" s="12" t="s">
        <v>175</v>
      </c>
      <c r="N2" s="10" t="s">
        <v>189</v>
      </c>
      <c r="O2" s="10" t="s">
        <v>169</v>
      </c>
    </row>
    <row r="3" s="1" customFormat="1" ht="24" customHeight="1" spans="1:15">
      <c r="A3" s="13">
        <f>ROW()-2</f>
        <v>1</v>
      </c>
      <c r="B3" s="49" t="s">
        <v>190</v>
      </c>
      <c r="C3" s="50" t="s">
        <v>191</v>
      </c>
      <c r="D3" s="16">
        <v>45292</v>
      </c>
      <c r="E3" s="17" t="s">
        <v>192</v>
      </c>
      <c r="F3" s="18" t="str">
        <f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49"/>
      <c r="I3" s="19" t="s">
        <v>193</v>
      </c>
      <c r="J3" s="26">
        <f>DAY(EOMONTH(D3,0))-DAY(D3)+1</f>
        <v>31</v>
      </c>
      <c r="K3" s="29">
        <v>70</v>
      </c>
      <c r="L3" s="29">
        <f>IF(H3="",30/30*J3,0)</f>
        <v>31</v>
      </c>
      <c r="M3" s="29">
        <f>SUM(K3:L3)</f>
        <v>101</v>
      </c>
      <c r="N3" s="30"/>
      <c r="O3" s="30" t="s">
        <v>172</v>
      </c>
    </row>
    <row r="4" s="1" customFormat="1" ht="24" customHeight="1" spans="1:15">
      <c r="A4" s="13">
        <f>ROW()-2</f>
        <v>2</v>
      </c>
      <c r="B4" s="49" t="s">
        <v>194</v>
      </c>
      <c r="C4" s="50" t="s">
        <v>191</v>
      </c>
      <c r="D4" s="16">
        <v>45292</v>
      </c>
      <c r="E4" s="17" t="s">
        <v>195</v>
      </c>
      <c r="F4" s="18" t="str">
        <f>IF(MOD(MID(E4,17,1),2)=0,"女","男")</f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49"/>
      <c r="I4" s="19" t="s">
        <v>193</v>
      </c>
      <c r="J4" s="26">
        <f>DAY(EOMONTH(D4,0))-DAY(D4)+1</f>
        <v>31</v>
      </c>
      <c r="K4" s="29">
        <v>70</v>
      </c>
      <c r="L4" s="29">
        <f>IF(H4="",30/30*J4,0)</f>
        <v>31</v>
      </c>
      <c r="M4" s="29">
        <f>SUM(K4:L4)</f>
        <v>101</v>
      </c>
      <c r="N4" s="30"/>
      <c r="O4" s="30" t="s">
        <v>172</v>
      </c>
    </row>
    <row r="5" s="1" customFormat="1" ht="24" customHeight="1" spans="1:15">
      <c r="A5" s="13">
        <f t="shared" ref="A5:A12" si="0">ROW()-2</f>
        <v>3</v>
      </c>
      <c r="B5" s="20" t="s">
        <v>196</v>
      </c>
      <c r="C5" s="33" t="s">
        <v>197</v>
      </c>
      <c r="D5" s="16">
        <v>45292</v>
      </c>
      <c r="E5" s="17" t="s">
        <v>198</v>
      </c>
      <c r="F5" s="18" t="str">
        <f t="shared" ref="F5:F12" si="1"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193</v>
      </c>
      <c r="J5" s="26">
        <f t="shared" ref="J5:J12" si="2">DAY(EOMONTH(D5,0))-DAY(D5)+1</f>
        <v>31</v>
      </c>
      <c r="K5" s="29">
        <v>70</v>
      </c>
      <c r="L5" s="29">
        <f t="shared" ref="L5:L15" si="3">IF(H5="",30/30*J5,0)</f>
        <v>31</v>
      </c>
      <c r="M5" s="29">
        <f t="shared" ref="M5:M15" si="4">SUM(K5:L5)</f>
        <v>101</v>
      </c>
      <c r="N5" s="30"/>
      <c r="O5" s="30" t="s">
        <v>174</v>
      </c>
    </row>
    <row r="6" s="1" customFormat="1" ht="24" customHeight="1" spans="1:15">
      <c r="A6" s="13">
        <f t="shared" si="0"/>
        <v>4</v>
      </c>
      <c r="B6" s="20" t="s">
        <v>199</v>
      </c>
      <c r="C6" s="33" t="s">
        <v>200</v>
      </c>
      <c r="D6" s="16">
        <v>45292</v>
      </c>
      <c r="E6" s="17" t="s">
        <v>201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193</v>
      </c>
      <c r="J6" s="26">
        <f t="shared" si="2"/>
        <v>31</v>
      </c>
      <c r="K6" s="29">
        <v>70</v>
      </c>
      <c r="L6" s="29">
        <f t="shared" si="3"/>
        <v>31</v>
      </c>
      <c r="M6" s="29">
        <f t="shared" si="4"/>
        <v>101</v>
      </c>
      <c r="N6" s="30"/>
      <c r="O6" s="30" t="s">
        <v>171</v>
      </c>
    </row>
    <row r="7" s="1" customFormat="1" ht="24" customHeight="1" spans="1:15">
      <c r="A7" s="13">
        <f t="shared" si="0"/>
        <v>5</v>
      </c>
      <c r="B7" s="20" t="s">
        <v>202</v>
      </c>
      <c r="C7" s="33" t="s">
        <v>203</v>
      </c>
      <c r="D7" s="16">
        <v>45292</v>
      </c>
      <c r="E7" s="17" t="s">
        <v>204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193</v>
      </c>
      <c r="J7" s="26">
        <f t="shared" si="2"/>
        <v>31</v>
      </c>
      <c r="K7" s="29">
        <v>70</v>
      </c>
      <c r="L7" s="29">
        <f t="shared" si="3"/>
        <v>31</v>
      </c>
      <c r="M7" s="29">
        <f t="shared" si="4"/>
        <v>101</v>
      </c>
      <c r="N7" s="30"/>
      <c r="O7" s="30" t="s">
        <v>171</v>
      </c>
    </row>
    <row r="8" s="1" customFormat="1" ht="24" customHeight="1" spans="1:15">
      <c r="A8" s="13">
        <f t="shared" si="0"/>
        <v>6</v>
      </c>
      <c r="B8" s="20" t="s">
        <v>205</v>
      </c>
      <c r="C8" s="33" t="s">
        <v>206</v>
      </c>
      <c r="D8" s="16">
        <v>45292</v>
      </c>
      <c r="E8" s="17" t="s">
        <v>207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193</v>
      </c>
      <c r="J8" s="26">
        <f t="shared" si="2"/>
        <v>31</v>
      </c>
      <c r="K8" s="29">
        <v>70</v>
      </c>
      <c r="L8" s="29">
        <f t="shared" si="3"/>
        <v>31</v>
      </c>
      <c r="M8" s="29">
        <f t="shared" si="4"/>
        <v>101</v>
      </c>
      <c r="N8" s="30"/>
      <c r="O8" s="30" t="s">
        <v>172</v>
      </c>
    </row>
    <row r="9" s="1" customFormat="1" ht="24" customHeight="1" spans="1:15">
      <c r="A9" s="13">
        <f t="shared" si="0"/>
        <v>7</v>
      </c>
      <c r="B9" s="20" t="s">
        <v>208</v>
      </c>
      <c r="C9" s="33" t="s">
        <v>209</v>
      </c>
      <c r="D9" s="16">
        <v>45292</v>
      </c>
      <c r="E9" s="17" t="s">
        <v>210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193</v>
      </c>
      <c r="J9" s="26">
        <f t="shared" si="2"/>
        <v>31</v>
      </c>
      <c r="K9" s="29">
        <v>70</v>
      </c>
      <c r="L9" s="29">
        <f t="shared" si="3"/>
        <v>31</v>
      </c>
      <c r="M9" s="29">
        <f t="shared" si="4"/>
        <v>101</v>
      </c>
      <c r="N9" s="30"/>
      <c r="O9" s="30" t="s">
        <v>172</v>
      </c>
    </row>
    <row r="10" s="1" customFormat="1" ht="24" customHeight="1" spans="1:15">
      <c r="A10" s="13">
        <f t="shared" si="0"/>
        <v>8</v>
      </c>
      <c r="B10" s="45" t="s">
        <v>211</v>
      </c>
      <c r="C10" s="33" t="s">
        <v>212</v>
      </c>
      <c r="D10" s="47">
        <v>45292</v>
      </c>
      <c r="E10" s="17" t="s">
        <v>213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193</v>
      </c>
      <c r="J10" s="26">
        <f t="shared" si="2"/>
        <v>31</v>
      </c>
      <c r="K10" s="29">
        <v>70</v>
      </c>
      <c r="L10" s="29">
        <f t="shared" si="3"/>
        <v>31</v>
      </c>
      <c r="M10" s="29">
        <f t="shared" si="4"/>
        <v>101</v>
      </c>
      <c r="N10" s="30"/>
      <c r="O10" s="30" t="s">
        <v>172</v>
      </c>
    </row>
    <row r="11" s="1" customFormat="1" ht="24" customHeight="1" spans="1:15">
      <c r="A11" s="13">
        <f t="shared" si="0"/>
        <v>9</v>
      </c>
      <c r="B11" s="45" t="s">
        <v>214</v>
      </c>
      <c r="C11" s="46" t="s">
        <v>215</v>
      </c>
      <c r="D11" s="47">
        <v>45295</v>
      </c>
      <c r="E11" s="17" t="s">
        <v>216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193</v>
      </c>
      <c r="J11" s="26">
        <f t="shared" si="2"/>
        <v>28</v>
      </c>
      <c r="K11" s="29">
        <f>IF(H11="",70/30*J11,0)</f>
        <v>65.3333333333333</v>
      </c>
      <c r="L11" s="29">
        <f t="shared" si="3"/>
        <v>28</v>
      </c>
      <c r="M11" s="29">
        <f t="shared" si="4"/>
        <v>93.3333333333333</v>
      </c>
      <c r="N11" s="30"/>
      <c r="O11" s="30" t="s">
        <v>173</v>
      </c>
    </row>
    <row r="12" s="1" customFormat="1" ht="24" customHeight="1" spans="1:15">
      <c r="A12" s="13">
        <f t="shared" si="0"/>
        <v>10</v>
      </c>
      <c r="B12" s="45" t="s">
        <v>217</v>
      </c>
      <c r="C12" s="33" t="s">
        <v>191</v>
      </c>
      <c r="D12" s="47">
        <v>45295</v>
      </c>
      <c r="E12" s="17" t="s">
        <v>218</v>
      </c>
      <c r="F12" s="18" t="str">
        <f t="shared" si="1"/>
        <v>女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193</v>
      </c>
      <c r="J12" s="26">
        <f t="shared" si="2"/>
        <v>28</v>
      </c>
      <c r="K12" s="29">
        <f>IF(H12="",70/30*J12,0)</f>
        <v>65.3333333333333</v>
      </c>
      <c r="L12" s="29">
        <f t="shared" si="3"/>
        <v>28</v>
      </c>
      <c r="M12" s="29">
        <f t="shared" si="4"/>
        <v>93.3333333333333</v>
      </c>
      <c r="N12" s="30"/>
      <c r="O12" s="30" t="s">
        <v>172</v>
      </c>
    </row>
    <row r="13" s="1" customFormat="1" ht="24" customHeight="1" spans="1:15">
      <c r="A13" s="13" t="s">
        <v>219</v>
      </c>
      <c r="B13" s="23"/>
      <c r="C13" s="44"/>
      <c r="D13" s="16"/>
      <c r="E13" s="25"/>
      <c r="F13" s="18"/>
      <c r="G13" s="19"/>
      <c r="H13" s="26"/>
      <c r="I13" s="19"/>
      <c r="J13" s="31"/>
      <c r="K13" s="29">
        <f>SUM(K3:K12)</f>
        <v>690.666666666667</v>
      </c>
      <c r="L13" s="29">
        <f>SUM(L3:L12)</f>
        <v>304</v>
      </c>
      <c r="M13" s="29">
        <f>SUM(M3:M12)</f>
        <v>994.666666666667</v>
      </c>
      <c r="N13" s="30"/>
      <c r="O13" s="30"/>
    </row>
    <row r="14" s="1" customFormat="1" ht="24" customHeight="1" spans="2:13">
      <c r="B14" s="2"/>
      <c r="E14"/>
      <c r="K14" s="5"/>
      <c r="L14" s="5"/>
      <c r="M14" s="5"/>
    </row>
    <row r="15" s="1" customFormat="1" ht="24" customHeight="1" spans="2:13">
      <c r="B15" s="2"/>
      <c r="E15"/>
      <c r="K15" s="5"/>
      <c r="L15" s="5"/>
      <c r="M15" s="5"/>
    </row>
    <row r="16" s="1" customFormat="1" ht="24" customHeight="1" spans="2:11">
      <c r="B16" s="2"/>
      <c r="E16"/>
      <c r="I16" s="5"/>
      <c r="J16" s="5"/>
      <c r="K16" s="5"/>
    </row>
    <row r="17" s="1" customFormat="1" ht="24" customHeight="1" spans="2:11">
      <c r="B17" s="2"/>
      <c r="E17"/>
      <c r="I17" s="5"/>
      <c r="J17" s="5"/>
      <c r="K17" s="5"/>
    </row>
    <row r="18" s="1" customFormat="1" ht="24" customHeight="1" spans="2:11">
      <c r="B18" s="2"/>
      <c r="E18"/>
      <c r="I18" s="5"/>
      <c r="J18" s="5"/>
      <c r="K18" s="5"/>
    </row>
    <row r="19" s="1" customFormat="1" ht="24" customHeight="1" spans="2:11">
      <c r="B19" s="2"/>
      <c r="E19"/>
      <c r="I19" s="5"/>
      <c r="J19" s="5"/>
      <c r="K19" s="5"/>
    </row>
    <row r="20" s="1" customFormat="1" ht="24" customHeight="1" spans="2:11">
      <c r="B20" s="2"/>
      <c r="C20"/>
      <c r="D20"/>
      <c r="E20"/>
      <c r="I20" s="5"/>
      <c r="J20" s="5"/>
      <c r="K20" s="5"/>
    </row>
    <row r="21" s="1" customFormat="1" ht="24" customHeight="1" spans="2:11">
      <c r="B21" s="2"/>
      <c r="C21"/>
      <c r="D21"/>
      <c r="E21"/>
      <c r="I21" s="5"/>
      <c r="J21" s="5"/>
      <c r="K21" s="5"/>
    </row>
    <row r="22" s="1" customFormat="1" ht="24" customHeight="1" spans="2:11">
      <c r="B22" s="2"/>
      <c r="C22"/>
      <c r="D22"/>
      <c r="E22"/>
      <c r="I22" s="5"/>
      <c r="J22" s="5"/>
      <c r="K22" s="5"/>
    </row>
    <row r="23" s="1" customFormat="1" ht="24" customHeight="1" spans="2:13">
      <c r="B23" s="2"/>
      <c r="C23"/>
      <c r="D23"/>
      <c r="E23"/>
      <c r="F23"/>
      <c r="G23"/>
      <c r="K23" s="5"/>
      <c r="L23" s="5"/>
      <c r="M23" s="5"/>
    </row>
    <row r="24" s="1" customFormat="1" ht="24" customHeight="1" spans="2:13">
      <c r="B24" s="2"/>
      <c r="C24"/>
      <c r="D24"/>
      <c r="E24"/>
      <c r="F24"/>
      <c r="G24"/>
      <c r="K24" s="5"/>
      <c r="L24" s="5"/>
      <c r="M24" s="5"/>
    </row>
    <row r="25" s="1" customFormat="1" ht="24" customHeight="1" spans="2:13">
      <c r="B25" s="2"/>
      <c r="C25"/>
      <c r="D25"/>
      <c r="E25"/>
      <c r="F25"/>
      <c r="G25"/>
      <c r="K25" s="5"/>
      <c r="L25" s="5"/>
      <c r="M25" s="5"/>
    </row>
    <row r="26" s="1" customFormat="1" ht="24" customHeight="1" spans="2:13">
      <c r="B26" s="2"/>
      <c r="C26"/>
      <c r="D26"/>
      <c r="E26"/>
      <c r="F26"/>
      <c r="G26"/>
      <c r="K26" s="5"/>
      <c r="L26" s="5"/>
      <c r="M26" s="5"/>
    </row>
    <row r="27" s="1" customFormat="1" ht="24" customHeight="1" spans="2:13">
      <c r="B27" s="2"/>
      <c r="C27"/>
      <c r="D27"/>
      <c r="E27"/>
      <c r="F27"/>
      <c r="G27"/>
      <c r="K27" s="5"/>
      <c r="L27" s="5"/>
      <c r="M27" s="5"/>
    </row>
    <row r="28" s="1" customFormat="1" ht="24" customHeight="1" spans="2:13">
      <c r="B28" s="2"/>
      <c r="C28"/>
      <c r="D28"/>
      <c r="E28"/>
      <c r="F28"/>
      <c r="G28"/>
      <c r="K28" s="5"/>
      <c r="L28" s="5"/>
      <c r="M28" s="5"/>
    </row>
    <row r="29" s="1" customFormat="1" ht="24" customHeight="1" spans="2:13">
      <c r="B29" s="2"/>
      <c r="C29"/>
      <c r="D29"/>
      <c r="E29"/>
      <c r="F29"/>
      <c r="G29"/>
      <c r="K29" s="5"/>
      <c r="L29" s="5"/>
      <c r="M29" s="5"/>
    </row>
    <row r="30" s="1" customFormat="1" ht="24" customHeight="1" spans="2:13">
      <c r="B30" s="2"/>
      <c r="C30"/>
      <c r="D30"/>
      <c r="E30"/>
      <c r="F30"/>
      <c r="G30"/>
      <c r="K30" s="5"/>
      <c r="L30" s="5"/>
      <c r="M30" s="5"/>
    </row>
    <row r="31" s="1" customFormat="1" ht="24" customHeight="1" spans="2:13">
      <c r="B31" s="2"/>
      <c r="C31"/>
      <c r="D31"/>
      <c r="E31"/>
      <c r="F31"/>
      <c r="G31"/>
      <c r="K31" s="5"/>
      <c r="L31" s="5"/>
      <c r="M31" s="5"/>
    </row>
    <row r="32" s="1" customFormat="1" ht="24" customHeight="1" spans="2:13">
      <c r="B32" s="2"/>
      <c r="C32"/>
      <c r="D32"/>
      <c r="E32"/>
      <c r="F32"/>
      <c r="G32"/>
      <c r="K32" s="5"/>
      <c r="L32" s="5"/>
      <c r="M32" s="5"/>
    </row>
    <row r="33" s="1" customFormat="1" ht="24" customHeight="1" spans="2:13">
      <c r="B33" s="2"/>
      <c r="E33"/>
      <c r="F33"/>
      <c r="G33"/>
      <c r="K33" s="5"/>
      <c r="L33" s="5"/>
      <c r="M33" s="5"/>
    </row>
    <row r="34" s="1" customFormat="1" ht="24" customHeight="1" spans="2:13">
      <c r="B34" s="2"/>
      <c r="E34" s="4"/>
      <c r="K34" s="5"/>
      <c r="L34" s="5"/>
      <c r="M34" s="5"/>
    </row>
    <row r="35" s="1" customFormat="1" ht="24" customHeight="1" spans="2:13">
      <c r="B35" s="2"/>
      <c r="E35" s="4"/>
      <c r="K35" s="5"/>
      <c r="L35" s="5"/>
      <c r="M35" s="5"/>
    </row>
    <row r="36" s="1" customFormat="1" ht="24" customHeight="1" spans="2:13">
      <c r="B36" s="2"/>
      <c r="E36" s="4"/>
      <c r="K36" s="5"/>
      <c r="L36" s="5"/>
      <c r="M36" s="5"/>
    </row>
    <row r="37" s="1" customFormat="1" ht="24" customHeight="1" spans="2:13">
      <c r="B37" s="2"/>
      <c r="E37" s="4"/>
      <c r="K37" s="5"/>
      <c r="L37" s="5"/>
      <c r="M37" s="5"/>
    </row>
    <row r="38" s="1" customFormat="1" ht="24" customHeight="1" spans="2:13">
      <c r="B38" s="2"/>
      <c r="E38" s="4"/>
      <c r="K38" s="5"/>
      <c r="L38" s="5"/>
      <c r="M38" s="5"/>
    </row>
    <row r="39" s="1" customFormat="1" ht="24" customHeight="1" spans="2:13">
      <c r="B39" s="2"/>
      <c r="E39" s="4"/>
      <c r="K39" s="5"/>
      <c r="L39" s="5"/>
      <c r="M39" s="5"/>
    </row>
    <row r="40" s="1" customFormat="1" ht="24" customHeight="1" spans="2:13">
      <c r="B40" s="2"/>
      <c r="E40" s="4"/>
      <c r="K40" s="5"/>
      <c r="L40" s="5"/>
      <c r="M40" s="5"/>
    </row>
    <row r="41" s="1" customFormat="1" ht="24" customHeight="1" spans="2:13">
      <c r="B41" s="2"/>
      <c r="E41" s="4"/>
      <c r="K41" s="5"/>
      <c r="L41" s="5"/>
      <c r="M41" s="5"/>
    </row>
    <row r="42" s="1" customFormat="1" ht="24" customHeight="1" spans="2:13">
      <c r="B42" s="2"/>
      <c r="E42" s="4"/>
      <c r="K42" s="5"/>
      <c r="L42" s="5"/>
      <c r="M42" s="5"/>
    </row>
    <row r="43" s="1" customFormat="1" ht="24" customHeight="1" spans="2:13">
      <c r="B43" s="2"/>
      <c r="E43" s="4"/>
      <c r="K43" s="5"/>
      <c r="L43" s="5"/>
      <c r="M43" s="5"/>
    </row>
    <row r="44" s="1" customFormat="1" ht="24" customHeight="1" spans="2:13">
      <c r="B44" s="2"/>
      <c r="E44" s="4"/>
      <c r="K44" s="5"/>
      <c r="L44" s="5"/>
      <c r="M44" s="5"/>
    </row>
    <row r="45" s="1" customFormat="1" ht="24" customHeight="1" spans="2:13">
      <c r="B45" s="2"/>
      <c r="E45" s="4"/>
      <c r="K45" s="5"/>
      <c r="L45" s="5"/>
      <c r="M45" s="5"/>
    </row>
    <row r="46" s="1" customFormat="1" ht="24" customHeight="1" spans="2:13">
      <c r="B46" s="2"/>
      <c r="E46" s="4"/>
      <c r="K46" s="5"/>
      <c r="L46" s="5"/>
      <c r="M46" s="5"/>
    </row>
    <row r="47" s="1" customFormat="1" ht="24" customHeight="1" spans="2:13">
      <c r="B47" s="2"/>
      <c r="E47" s="4"/>
      <c r="K47" s="5"/>
      <c r="L47" s="5"/>
      <c r="M47" s="5"/>
    </row>
    <row r="48" s="1" customFormat="1" ht="24" customHeight="1" spans="2:13">
      <c r="B48" s="2"/>
      <c r="E48" s="4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3" customHeight="1" spans="2:13">
      <c r="B51" s="2"/>
      <c r="E51" s="4"/>
      <c r="K51" s="5"/>
      <c r="L51" s="5"/>
      <c r="M51" s="5"/>
    </row>
    <row r="52" s="1" customFormat="1" ht="23" customHeight="1" spans="2:13">
      <c r="B52" s="2"/>
      <c r="E52" s="4"/>
      <c r="K52" s="5"/>
      <c r="L52" s="5"/>
      <c r="M52" s="5"/>
    </row>
    <row r="53" s="1" customFormat="1" ht="23" customHeight="1" spans="2:13">
      <c r="B53" s="2"/>
      <c r="E53" s="4"/>
      <c r="K53" s="5"/>
      <c r="L53" s="5"/>
      <c r="M53" s="5"/>
    </row>
    <row r="54" s="1" customFormat="1" ht="23" customHeight="1" spans="2:13">
      <c r="B54" s="2"/>
      <c r="E54" s="4"/>
      <c r="K54" s="5"/>
      <c r="L54" s="5"/>
      <c r="M54" s="5"/>
    </row>
    <row r="55" s="1" customFormat="1" ht="23" customHeight="1" spans="2:13">
      <c r="B55" s="2"/>
      <c r="E55" s="4"/>
      <c r="K55" s="5"/>
      <c r="L55" s="5"/>
      <c r="M55" s="5"/>
    </row>
    <row r="56" s="1" customFormat="1" ht="23" customHeight="1" spans="2:13">
      <c r="B56" s="2"/>
      <c r="E56" s="4"/>
      <c r="K56" s="5"/>
      <c r="L56" s="5"/>
      <c r="M56" s="5"/>
    </row>
    <row r="57" s="1" customFormat="1" ht="23" customHeight="1" spans="2:13">
      <c r="B57" s="2"/>
      <c r="E57" s="4"/>
      <c r="K57" s="5"/>
      <c r="L57" s="5"/>
      <c r="M57" s="5"/>
    </row>
    <row r="58" s="1" customFormat="1" ht="23" customHeight="1" spans="2:13">
      <c r="B58" s="2"/>
      <c r="E58" s="4"/>
      <c r="K58" s="5"/>
      <c r="L58" s="5"/>
      <c r="M58" s="5"/>
    </row>
    <row r="59" s="1" customFormat="1" ht="23" customHeight="1" spans="2:13">
      <c r="B59" s="2"/>
      <c r="E59" s="4"/>
      <c r="K59" s="5"/>
      <c r="L59" s="5"/>
      <c r="M59" s="5"/>
    </row>
    <row r="60" s="1" customFormat="1" ht="23" customHeight="1" spans="2:13">
      <c r="B60" s="2"/>
      <c r="E60" s="4"/>
      <c r="K60" s="5"/>
      <c r="L60" s="5"/>
      <c r="M60" s="5"/>
    </row>
    <row r="61" s="1" customFormat="1" ht="23" customHeight="1" spans="2:13">
      <c r="B61" s="2"/>
      <c r="E61" s="4"/>
      <c r="K61" s="5"/>
      <c r="L61" s="5"/>
      <c r="M61" s="5"/>
    </row>
    <row r="62" s="1" customFormat="1" ht="23" customHeight="1" spans="2:13">
      <c r="B62" s="2"/>
      <c r="E62" s="4"/>
      <c r="K62" s="5"/>
      <c r="L62" s="5"/>
      <c r="M62" s="5"/>
    </row>
    <row r="63" s="1" customFormat="1" ht="23" customHeight="1" spans="2:13">
      <c r="B63" s="2"/>
      <c r="E63" s="4"/>
      <c r="K63" s="5"/>
      <c r="L63" s="5"/>
      <c r="M63" s="5"/>
    </row>
    <row r="64" s="1" customFormat="1" ht="23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</sheetData>
  <autoFilter ref="A1:O20">
    <extLst/>
  </autoFilter>
  <mergeCells count="1">
    <mergeCell ref="A1:O1"/>
  </mergeCells>
  <conditionalFormatting sqref="E13">
    <cfRule type="duplicateValues" dxfId="41" priority="131"/>
  </conditionalFormatting>
  <conditionalFormatting sqref="H13">
    <cfRule type="duplicateValues" dxfId="41" priority="141"/>
    <cfRule type="duplicateValues" dxfId="41" priority="142"/>
  </conditionalFormatting>
  <conditionalFormatting sqref="B3:B4">
    <cfRule type="duplicateValues" dxfId="41" priority="36"/>
    <cfRule type="duplicateValues" dxfId="41" priority="100"/>
    <cfRule type="duplicateValues" dxfId="41" priority="101"/>
    <cfRule type="duplicateValues" dxfId="41" priority="102"/>
    <cfRule type="duplicateValues" dxfId="41" priority="103"/>
    <cfRule type="duplicateValues" dxfId="42" priority="104"/>
    <cfRule type="duplicateValues" dxfId="41" priority="105"/>
    <cfRule type="duplicateValues" dxfId="41" priority="106"/>
    <cfRule type="duplicateValues" dxfId="41" priority="107"/>
    <cfRule type="duplicateValues" dxfId="41" priority="108"/>
    <cfRule type="duplicateValues" dxfId="41" priority="109"/>
    <cfRule type="duplicateValues" dxfId="41" priority="110"/>
    <cfRule type="duplicateValues" dxfId="41" priority="111"/>
    <cfRule type="duplicateValues" dxfId="41" priority="112"/>
  </conditionalFormatting>
  <conditionalFormatting sqref="B5:B10">
    <cfRule type="duplicateValues" dxfId="41" priority="128"/>
    <cfRule type="duplicateValues" dxfId="42" priority="129"/>
    <cfRule type="duplicateValues" dxfId="41" priority="132"/>
    <cfRule type="duplicateValues" dxfId="41" priority="133"/>
    <cfRule type="duplicateValues" dxfId="41" priority="134"/>
    <cfRule type="duplicateValues" dxfId="41" priority="135"/>
    <cfRule type="duplicateValues" dxfId="41" priority="136"/>
    <cfRule type="duplicateValues" dxfId="41" priority="137"/>
    <cfRule type="duplicateValues" dxfId="41" priority="138"/>
  </conditionalFormatting>
  <conditionalFormatting sqref="B11:B12">
    <cfRule type="duplicateValues" dxfId="41" priority="17"/>
    <cfRule type="duplicateValues" dxfId="41" priority="16"/>
    <cfRule type="duplicateValues" dxfId="41" priority="15"/>
    <cfRule type="duplicateValues" dxfId="41" priority="14"/>
    <cfRule type="duplicateValues" dxfId="41" priority="13"/>
    <cfRule type="duplicateValues" dxfId="41" priority="12"/>
    <cfRule type="duplicateValues" dxfId="41" priority="11"/>
    <cfRule type="duplicateValues" dxfId="41" priority="10"/>
    <cfRule type="duplicateValues" dxfId="42" priority="9"/>
    <cfRule type="duplicateValues" dxfId="41" priority="8"/>
    <cfRule type="duplicateValues" dxfId="41" priority="7"/>
    <cfRule type="duplicateValues" dxfId="41" priority="6"/>
    <cfRule type="duplicateValues" dxfId="41" priority="5"/>
    <cfRule type="duplicateValues" dxfId="41" priority="4"/>
    <cfRule type="duplicateValues" dxfId="41" priority="3"/>
    <cfRule type="duplicateValues" dxfId="41" priority="2"/>
    <cfRule type="duplicateValues" dxfId="41" priority="1"/>
  </conditionalFormatting>
  <conditionalFormatting sqref="E3:E4">
    <cfRule type="duplicateValues" dxfId="41" priority="113"/>
  </conditionalFormatting>
  <conditionalFormatting sqref="E5:E10">
    <cfRule type="duplicateValues" dxfId="41" priority="35"/>
  </conditionalFormatting>
  <conditionalFormatting sqref="E11:E12">
    <cfRule type="duplicateValues" dxfId="41" priority="18"/>
  </conditionalFormatting>
  <conditionalFormatting sqref="H3:H12">
    <cfRule type="duplicateValues" dxfId="41" priority="117"/>
    <cfRule type="duplicateValues" dxfId="41" priority="118"/>
    <cfRule type="duplicateValues" dxfId="42" priority="119"/>
    <cfRule type="duplicateValues" dxfId="41" priority="120"/>
    <cfRule type="duplicateValues" dxfId="41" priority="121"/>
    <cfRule type="duplicateValues" dxfId="41" priority="122"/>
    <cfRule type="duplicateValues" dxfId="41" priority="123"/>
    <cfRule type="duplicateValues" dxfId="41" priority="124"/>
    <cfRule type="duplicateValues" dxfId="41" priority="125"/>
    <cfRule type="duplicateValues" dxfId="41" priority="126"/>
  </conditionalFormatting>
  <conditionalFormatting sqref="B1:B10 B13:B1048576">
    <cfRule type="duplicateValues" dxfId="41" priority="23"/>
    <cfRule type="duplicateValues" dxfId="41" priority="29"/>
  </conditionalFormatting>
  <conditionalFormatting sqref="B2:B10 B13:B1048576">
    <cfRule type="duplicateValues" dxfId="41" priority="40"/>
    <cfRule type="duplicateValues" dxfId="41" priority="43"/>
  </conditionalFormatting>
  <conditionalFormatting sqref="B2 B5:B10 B13:B1048576">
    <cfRule type="duplicateValues" dxfId="41" priority="115"/>
    <cfRule type="duplicateValues" dxfId="41" priority="127"/>
  </conditionalFormatting>
  <conditionalFormatting sqref="B2 B13:B1048576">
    <cfRule type="duplicateValues" dxfId="41" priority="144"/>
    <cfRule type="duplicateValues" dxfId="41" priority="146"/>
    <cfRule type="duplicateValues" dxfId="41" priority="147"/>
    <cfRule type="duplicateValues" dxfId="41" priority="148"/>
    <cfRule type="duplicateValues" dxfId="41" priority="149"/>
    <cfRule type="duplicateValues" dxfId="41" priority="150"/>
    <cfRule type="duplicateValues" dxfId="41" priority="151"/>
    <cfRule type="duplicateValues" dxfId="41" priority="152"/>
  </conditionalFormatting>
  <conditionalFormatting sqref="B2 H2:H15 H23:H1048576 B13:B1048576 B5:B10 F16:F22">
    <cfRule type="duplicateValues" dxfId="41" priority="130"/>
  </conditionalFormatting>
  <conditionalFormatting sqref="H2 B2 B13:B1048576 H14:H15 H23:H1048576 F16:F22">
    <cfRule type="duplicateValues" dxfId="41" priority="153"/>
  </conditionalFormatting>
  <conditionalFormatting sqref="B2 H2 H14:H15 H23:H1048576 B13:B1048576 F16:F22">
    <cfRule type="duplicateValues" dxfId="41" priority="145"/>
  </conditionalFormatting>
  <conditionalFormatting sqref="H2 B2 H13:H15 H23:H1048576 B13:B1048576 F16:F22">
    <cfRule type="duplicateValues" dxfId="41" priority="139"/>
    <cfRule type="duplicateValues" dxfId="41" priority="140"/>
  </conditionalFormatting>
  <conditionalFormatting sqref="H2:H15 H23:H1048576 B13:B1048576 B2 B5:B10 F16:F22">
    <cfRule type="duplicateValues" dxfId="41" priority="116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2"/>
  <sheetViews>
    <sheetView showGridLines="0" topLeftCell="A21" workbookViewId="0">
      <selection activeCell="K32" sqref="K32"/>
    </sheetView>
  </sheetViews>
  <sheetFormatPr defaultColWidth="9" defaultRowHeight="16.5"/>
  <cols>
    <col min="1" max="1" width="5.125" style="1" customWidth="1"/>
    <col min="2" max="2" width="5.5" style="2" customWidth="1"/>
    <col min="3" max="3" width="13.75" style="1" customWidth="1"/>
    <col min="4" max="4" width="11" style="1" customWidth="1"/>
    <col min="5" max="5" width="26.125" style="4"/>
    <col min="6" max="6" width="14" style="1"/>
    <col min="7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1" style="1" customWidth="1"/>
    <col min="16" max="16384" width="9" style="1"/>
  </cols>
  <sheetData>
    <row r="1" ht="23" customHeight="1" spans="1:15">
      <c r="A1" s="6" t="s">
        <v>220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8"/>
    </row>
    <row r="2" ht="24" customHeight="1" spans="1:15">
      <c r="A2" s="9" t="s">
        <v>177</v>
      </c>
      <c r="B2" s="10" t="s">
        <v>178</v>
      </c>
      <c r="C2" s="10" t="s">
        <v>179</v>
      </c>
      <c r="D2" s="11" t="s">
        <v>180</v>
      </c>
      <c r="E2" s="11" t="s">
        <v>181</v>
      </c>
      <c r="F2" s="10" t="s">
        <v>182</v>
      </c>
      <c r="G2" s="11" t="s">
        <v>183</v>
      </c>
      <c r="H2" s="12" t="s">
        <v>184</v>
      </c>
      <c r="I2" s="12" t="s">
        <v>185</v>
      </c>
      <c r="J2" s="12" t="s">
        <v>186</v>
      </c>
      <c r="K2" s="12" t="s">
        <v>187</v>
      </c>
      <c r="L2" s="12" t="s">
        <v>188</v>
      </c>
      <c r="M2" s="12" t="s">
        <v>175</v>
      </c>
      <c r="N2" s="10" t="s">
        <v>189</v>
      </c>
      <c r="O2" s="10" t="s">
        <v>169</v>
      </c>
    </row>
    <row r="3" s="1" customFormat="1" ht="20" customHeight="1" spans="1:15">
      <c r="A3" s="13">
        <f>ROW()-2</f>
        <v>1</v>
      </c>
      <c r="B3" s="45" t="s">
        <v>221</v>
      </c>
      <c r="C3" s="46" t="s">
        <v>222</v>
      </c>
      <c r="D3" s="47">
        <v>45341</v>
      </c>
      <c r="E3" s="17" t="s">
        <v>223</v>
      </c>
      <c r="F3" s="18" t="str">
        <f>IF(MOD(MID(E3,17,1),2)=0,"女","男")</f>
        <v>女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193</v>
      </c>
      <c r="J3" s="26">
        <f>DAY(EOMONTH(D3,0))-DAY(D3)+1</f>
        <v>11</v>
      </c>
      <c r="K3" s="29">
        <f>IF(H3="",70/30*J3,0)</f>
        <v>25.6666666666667</v>
      </c>
      <c r="L3" s="29">
        <f>IF(H3="",30/30*J3,0)</f>
        <v>11</v>
      </c>
      <c r="M3" s="29">
        <f>SUM(K3:L3)</f>
        <v>36.6666666666667</v>
      </c>
      <c r="N3" s="30"/>
      <c r="O3" s="30" t="s">
        <v>173</v>
      </c>
    </row>
    <row r="4" s="1" customFormat="1" ht="20" customHeight="1" spans="1:15">
      <c r="A4" s="13">
        <f>ROW()-2</f>
        <v>2</v>
      </c>
      <c r="B4" s="45" t="s">
        <v>224</v>
      </c>
      <c r="C4" s="33" t="s">
        <v>225</v>
      </c>
      <c r="D4" s="47">
        <v>45341</v>
      </c>
      <c r="E4" s="17" t="s">
        <v>226</v>
      </c>
      <c r="F4" s="18" t="str">
        <f>IF(MOD(MID(E4,17,1),2)=0,"女","男")</f>
        <v>女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193</v>
      </c>
      <c r="J4" s="26">
        <f>DAY(EOMONTH(D4,0))-DAY(D4)+1</f>
        <v>11</v>
      </c>
      <c r="K4" s="29">
        <f>IF(H4="",70/30*J4,0)</f>
        <v>25.6666666666667</v>
      </c>
      <c r="L4" s="29">
        <f>IF(H4="",30/30*J4,0)</f>
        <v>11</v>
      </c>
      <c r="M4" s="29">
        <f>SUM(K4:L4)</f>
        <v>36.6666666666667</v>
      </c>
      <c r="N4" s="30"/>
      <c r="O4" s="30" t="s">
        <v>171</v>
      </c>
    </row>
    <row r="5" s="1" customFormat="1" ht="20" customHeight="1" spans="1:15">
      <c r="A5" s="13">
        <f>ROW()-2</f>
        <v>3</v>
      </c>
      <c r="B5" s="20" t="s">
        <v>227</v>
      </c>
      <c r="C5" s="33" t="s">
        <v>200</v>
      </c>
      <c r="D5" s="16">
        <v>45344</v>
      </c>
      <c r="E5" s="17" t="s">
        <v>228</v>
      </c>
      <c r="F5" s="18" t="str">
        <f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193</v>
      </c>
      <c r="J5" s="26">
        <f>DAY(EOMONTH(D5,0))-DAY(D5)+1</f>
        <v>8</v>
      </c>
      <c r="K5" s="29">
        <f>IF(H5="",70/30*J5,0)</f>
        <v>18.6666666666667</v>
      </c>
      <c r="L5" s="29">
        <f>IF(H5="",30/30*J5,0)</f>
        <v>8</v>
      </c>
      <c r="M5" s="29">
        <f>SUM(K5:L5)</f>
        <v>26.6666666666667</v>
      </c>
      <c r="N5" s="30"/>
      <c r="O5" s="30" t="s">
        <v>171</v>
      </c>
    </row>
    <row r="6" s="1" customFormat="1" ht="20" customHeight="1" spans="1:15">
      <c r="A6" s="13">
        <f>ROW()-2</f>
        <v>4</v>
      </c>
      <c r="B6" s="20" t="s">
        <v>229</v>
      </c>
      <c r="C6" s="33" t="s">
        <v>222</v>
      </c>
      <c r="D6" s="16">
        <v>45344</v>
      </c>
      <c r="E6" s="17" t="s">
        <v>230</v>
      </c>
      <c r="F6" s="18" t="str">
        <f>IF(MOD(MID(E6,17,1),2)=0,"女","男")</f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193</v>
      </c>
      <c r="J6" s="26">
        <f>DAY(EOMONTH(D6,0))-DAY(D6)+1</f>
        <v>8</v>
      </c>
      <c r="K6" s="29">
        <f>IF(H6="",70/30*J6,0)</f>
        <v>18.6666666666667</v>
      </c>
      <c r="L6" s="29">
        <f>IF(H6="",30/30*J6,0)</f>
        <v>8</v>
      </c>
      <c r="M6" s="29">
        <f>SUM(K6:L6)</f>
        <v>26.6666666666667</v>
      </c>
      <c r="N6" s="30"/>
      <c r="O6" s="30" t="s">
        <v>173</v>
      </c>
    </row>
    <row r="7" s="1" customFormat="1" ht="20" customHeight="1" spans="1:15">
      <c r="A7" s="13">
        <f>ROW()-2</f>
        <v>5</v>
      </c>
      <c r="B7" s="20" t="s">
        <v>231</v>
      </c>
      <c r="C7" s="33" t="s">
        <v>191</v>
      </c>
      <c r="D7" s="16">
        <v>45345</v>
      </c>
      <c r="E7" s="17" t="s">
        <v>232</v>
      </c>
      <c r="F7" s="18" t="str">
        <f>IF(MOD(MID(E7,17,1),2)=0,"女","男")</f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193</v>
      </c>
      <c r="J7" s="26">
        <f>DAY(EOMONTH(D7,0))-DAY(D7)+1</f>
        <v>7</v>
      </c>
      <c r="K7" s="29">
        <f>IF(H7="",70/30*J7,0)</f>
        <v>16.3333333333333</v>
      </c>
      <c r="L7" s="29">
        <f>IF(H7="",30/30*J7,0)</f>
        <v>7</v>
      </c>
      <c r="M7" s="29">
        <f>SUM(K7:L7)</f>
        <v>23.3333333333333</v>
      </c>
      <c r="N7" s="30"/>
      <c r="O7" s="30" t="s">
        <v>172</v>
      </c>
    </row>
    <row r="8" s="1" customFormat="1" ht="20" customHeight="1" spans="1:15">
      <c r="A8" s="13">
        <f t="shared" ref="A8:A27" si="0">ROW()-2</f>
        <v>6</v>
      </c>
      <c r="B8" s="20" t="s">
        <v>233</v>
      </c>
      <c r="C8" s="33" t="s">
        <v>222</v>
      </c>
      <c r="D8" s="16">
        <v>45345</v>
      </c>
      <c r="E8" s="17" t="s">
        <v>234</v>
      </c>
      <c r="F8" s="18" t="str">
        <f t="shared" ref="F8:F26" si="1">IF(MOD(MID(E8,17,1),2)=0,"女","男")</f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193</v>
      </c>
      <c r="J8" s="26">
        <f t="shared" ref="J8:J26" si="2">DAY(EOMONTH(D8,0))-DAY(D8)+1</f>
        <v>7</v>
      </c>
      <c r="K8" s="29">
        <f t="shared" ref="K8:K26" si="3">IF(H8="",70/30*J8,0)</f>
        <v>16.3333333333333</v>
      </c>
      <c r="L8" s="29">
        <f t="shared" ref="L8:L26" si="4">IF(H8="",30/30*J8,0)</f>
        <v>7</v>
      </c>
      <c r="M8" s="29">
        <f t="shared" ref="M8:M26" si="5">SUM(K8:L8)</f>
        <v>23.3333333333333</v>
      </c>
      <c r="N8" s="30"/>
      <c r="O8" s="30" t="s">
        <v>173</v>
      </c>
    </row>
    <row r="9" s="1" customFormat="1" ht="20" customHeight="1" spans="1:15">
      <c r="A9" s="13">
        <f t="shared" si="0"/>
        <v>7</v>
      </c>
      <c r="B9" s="20" t="s">
        <v>235</v>
      </c>
      <c r="C9" s="33" t="s">
        <v>222</v>
      </c>
      <c r="D9" s="16">
        <v>45345</v>
      </c>
      <c r="E9" s="17" t="s">
        <v>236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193</v>
      </c>
      <c r="J9" s="26">
        <f t="shared" si="2"/>
        <v>7</v>
      </c>
      <c r="K9" s="29">
        <f t="shared" si="3"/>
        <v>16.3333333333333</v>
      </c>
      <c r="L9" s="29">
        <f t="shared" si="4"/>
        <v>7</v>
      </c>
      <c r="M9" s="29">
        <f t="shared" si="5"/>
        <v>23.3333333333333</v>
      </c>
      <c r="N9" s="30"/>
      <c r="O9" s="30" t="s">
        <v>173</v>
      </c>
    </row>
    <row r="10" s="1" customFormat="1" ht="20" customHeight="1" spans="1:15">
      <c r="A10" s="13">
        <f t="shared" si="0"/>
        <v>8</v>
      </c>
      <c r="B10" s="20" t="s">
        <v>237</v>
      </c>
      <c r="C10" s="33" t="s">
        <v>200</v>
      </c>
      <c r="D10" s="16">
        <v>45345</v>
      </c>
      <c r="E10" s="17" t="s">
        <v>238</v>
      </c>
      <c r="F10" s="18" t="str">
        <f t="shared" si="1"/>
        <v>女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193</v>
      </c>
      <c r="J10" s="26">
        <f t="shared" si="2"/>
        <v>7</v>
      </c>
      <c r="K10" s="29">
        <f t="shared" si="3"/>
        <v>16.3333333333333</v>
      </c>
      <c r="L10" s="29">
        <f t="shared" si="4"/>
        <v>7</v>
      </c>
      <c r="M10" s="29">
        <f t="shared" si="5"/>
        <v>23.3333333333333</v>
      </c>
      <c r="N10" s="30"/>
      <c r="O10" s="30" t="s">
        <v>171</v>
      </c>
    </row>
    <row r="11" s="1" customFormat="1" ht="20" customHeight="1" spans="1:15">
      <c r="A11" s="13">
        <f t="shared" si="0"/>
        <v>9</v>
      </c>
      <c r="B11" s="20" t="s">
        <v>239</v>
      </c>
      <c r="C11" s="33" t="s">
        <v>200</v>
      </c>
      <c r="D11" s="16">
        <v>45345</v>
      </c>
      <c r="E11" s="17" t="s">
        <v>240</v>
      </c>
      <c r="F11" s="18" t="str">
        <f t="shared" si="1"/>
        <v>女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193</v>
      </c>
      <c r="J11" s="26">
        <f t="shared" si="2"/>
        <v>7</v>
      </c>
      <c r="K11" s="29">
        <f t="shared" si="3"/>
        <v>16.3333333333333</v>
      </c>
      <c r="L11" s="29">
        <f t="shared" si="4"/>
        <v>7</v>
      </c>
      <c r="M11" s="29">
        <f t="shared" si="5"/>
        <v>23.3333333333333</v>
      </c>
      <c r="N11" s="30"/>
      <c r="O11" s="30" t="s">
        <v>171</v>
      </c>
    </row>
    <row r="12" s="1" customFormat="1" ht="20" customHeight="1" spans="1:15">
      <c r="A12" s="13">
        <f t="shared" si="0"/>
        <v>10</v>
      </c>
      <c r="B12" s="20" t="s">
        <v>241</v>
      </c>
      <c r="C12" s="33" t="s">
        <v>200</v>
      </c>
      <c r="D12" s="16">
        <v>45345</v>
      </c>
      <c r="E12" s="17" t="s">
        <v>242</v>
      </c>
      <c r="F12" s="18" t="str">
        <f t="shared" si="1"/>
        <v>女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193</v>
      </c>
      <c r="J12" s="26">
        <f t="shared" si="2"/>
        <v>7</v>
      </c>
      <c r="K12" s="29">
        <f t="shared" si="3"/>
        <v>16.3333333333333</v>
      </c>
      <c r="L12" s="29">
        <f t="shared" si="4"/>
        <v>7</v>
      </c>
      <c r="M12" s="29">
        <f t="shared" si="5"/>
        <v>23.3333333333333</v>
      </c>
      <c r="N12" s="30"/>
      <c r="O12" s="30" t="s">
        <v>171</v>
      </c>
    </row>
    <row r="13" s="1" customFormat="1" ht="20" customHeight="1" spans="1:15">
      <c r="A13" s="13">
        <f t="shared" si="0"/>
        <v>11</v>
      </c>
      <c r="B13" s="20" t="s">
        <v>243</v>
      </c>
      <c r="C13" s="33" t="s">
        <v>244</v>
      </c>
      <c r="D13" s="16">
        <v>45345</v>
      </c>
      <c r="E13" s="17" t="s">
        <v>245</v>
      </c>
      <c r="F13" s="18" t="str">
        <f t="shared" si="1"/>
        <v>女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20"/>
      <c r="I13" s="19" t="s">
        <v>193</v>
      </c>
      <c r="J13" s="26">
        <f t="shared" si="2"/>
        <v>7</v>
      </c>
      <c r="K13" s="29">
        <f t="shared" si="3"/>
        <v>16.3333333333333</v>
      </c>
      <c r="L13" s="29">
        <f t="shared" si="4"/>
        <v>7</v>
      </c>
      <c r="M13" s="29">
        <f t="shared" si="5"/>
        <v>23.3333333333333</v>
      </c>
      <c r="N13" s="30"/>
      <c r="O13" s="30" t="s">
        <v>173</v>
      </c>
    </row>
    <row r="14" s="1" customFormat="1" ht="20" customHeight="1" spans="1:15">
      <c r="A14" s="13">
        <f t="shared" si="0"/>
        <v>12</v>
      </c>
      <c r="B14" s="20" t="s">
        <v>246</v>
      </c>
      <c r="C14" s="33" t="s">
        <v>247</v>
      </c>
      <c r="D14" s="16">
        <v>45345</v>
      </c>
      <c r="E14" s="17" t="s">
        <v>248</v>
      </c>
      <c r="F14" s="18" t="str">
        <f t="shared" si="1"/>
        <v>男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20"/>
      <c r="I14" s="19" t="s">
        <v>193</v>
      </c>
      <c r="J14" s="26">
        <f t="shared" si="2"/>
        <v>7</v>
      </c>
      <c r="K14" s="29">
        <f t="shared" si="3"/>
        <v>16.3333333333333</v>
      </c>
      <c r="L14" s="29">
        <f t="shared" si="4"/>
        <v>7</v>
      </c>
      <c r="M14" s="29">
        <f t="shared" si="5"/>
        <v>23.3333333333333</v>
      </c>
      <c r="N14" s="30"/>
      <c r="O14" s="30" t="s">
        <v>172</v>
      </c>
    </row>
    <row r="15" s="1" customFormat="1" ht="20" customHeight="1" spans="1:15">
      <c r="A15" s="13">
        <f t="shared" si="0"/>
        <v>13</v>
      </c>
      <c r="B15" s="20" t="s">
        <v>249</v>
      </c>
      <c r="C15" s="33" t="s">
        <v>191</v>
      </c>
      <c r="D15" s="16">
        <v>45348</v>
      </c>
      <c r="E15" s="17" t="s">
        <v>250</v>
      </c>
      <c r="F15" s="18" t="str">
        <f t="shared" si="1"/>
        <v>女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0" t="s">
        <v>231</v>
      </c>
      <c r="I15" s="19" t="s">
        <v>193</v>
      </c>
      <c r="J15" s="26">
        <f t="shared" si="2"/>
        <v>4</v>
      </c>
      <c r="K15" s="29">
        <f t="shared" si="3"/>
        <v>0</v>
      </c>
      <c r="L15" s="29">
        <f t="shared" si="4"/>
        <v>0</v>
      </c>
      <c r="M15" s="29">
        <f t="shared" si="5"/>
        <v>0</v>
      </c>
      <c r="N15" s="30"/>
      <c r="O15" s="30" t="s">
        <v>172</v>
      </c>
    </row>
    <row r="16" s="1" customFormat="1" ht="20" customHeight="1" spans="1:15">
      <c r="A16" s="13">
        <f t="shared" si="0"/>
        <v>14</v>
      </c>
      <c r="B16" s="20" t="s">
        <v>251</v>
      </c>
      <c r="C16" s="33" t="s">
        <v>247</v>
      </c>
      <c r="D16" s="16">
        <v>45348</v>
      </c>
      <c r="E16" s="17" t="s">
        <v>252</v>
      </c>
      <c r="F16" s="18" t="str">
        <f t="shared" si="1"/>
        <v>男</v>
      </c>
      <c r="G16" s="19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20"/>
      <c r="I16" s="19" t="s">
        <v>193</v>
      </c>
      <c r="J16" s="26">
        <f t="shared" si="2"/>
        <v>4</v>
      </c>
      <c r="K16" s="29">
        <f t="shared" si="3"/>
        <v>9.33333333333333</v>
      </c>
      <c r="L16" s="29">
        <f t="shared" si="4"/>
        <v>4</v>
      </c>
      <c r="M16" s="29">
        <f t="shared" si="5"/>
        <v>13.3333333333333</v>
      </c>
      <c r="N16" s="30"/>
      <c r="O16" s="30" t="s">
        <v>172</v>
      </c>
    </row>
    <row r="17" s="1" customFormat="1" ht="20" customHeight="1" spans="1:15">
      <c r="A17" s="13">
        <f t="shared" si="0"/>
        <v>15</v>
      </c>
      <c r="B17" s="20" t="s">
        <v>253</v>
      </c>
      <c r="C17" s="33" t="s">
        <v>222</v>
      </c>
      <c r="D17" s="16">
        <v>45348</v>
      </c>
      <c r="E17" s="17" t="s">
        <v>254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20"/>
      <c r="I17" s="19" t="s">
        <v>193</v>
      </c>
      <c r="J17" s="26">
        <f t="shared" si="2"/>
        <v>4</v>
      </c>
      <c r="K17" s="29">
        <f t="shared" si="3"/>
        <v>9.33333333333333</v>
      </c>
      <c r="L17" s="29">
        <f t="shared" si="4"/>
        <v>4</v>
      </c>
      <c r="M17" s="29">
        <f t="shared" si="5"/>
        <v>13.3333333333333</v>
      </c>
      <c r="N17" s="30"/>
      <c r="O17" s="30" t="s">
        <v>173</v>
      </c>
    </row>
    <row r="18" s="1" customFormat="1" ht="20" customHeight="1" spans="1:15">
      <c r="A18" s="13">
        <f t="shared" si="0"/>
        <v>16</v>
      </c>
      <c r="B18" s="20" t="s">
        <v>255</v>
      </c>
      <c r="C18" s="33" t="s">
        <v>256</v>
      </c>
      <c r="D18" s="16">
        <v>45348</v>
      </c>
      <c r="E18" s="17" t="s">
        <v>257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20"/>
      <c r="I18" s="19" t="s">
        <v>193</v>
      </c>
      <c r="J18" s="26">
        <f t="shared" si="2"/>
        <v>4</v>
      </c>
      <c r="K18" s="29">
        <f t="shared" si="3"/>
        <v>9.33333333333333</v>
      </c>
      <c r="L18" s="29">
        <f t="shared" si="4"/>
        <v>4</v>
      </c>
      <c r="M18" s="29">
        <f t="shared" si="5"/>
        <v>13.3333333333333</v>
      </c>
      <c r="N18" s="30"/>
      <c r="O18" s="30" t="s">
        <v>173</v>
      </c>
    </row>
    <row r="19" s="1" customFormat="1" ht="20" customHeight="1" spans="1:15">
      <c r="A19" s="13">
        <f t="shared" si="0"/>
        <v>17</v>
      </c>
      <c r="B19" s="20" t="s">
        <v>258</v>
      </c>
      <c r="C19" s="33" t="s">
        <v>222</v>
      </c>
      <c r="D19" s="16">
        <v>45348</v>
      </c>
      <c r="E19" s="17" t="s">
        <v>259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20"/>
      <c r="I19" s="19" t="s">
        <v>193</v>
      </c>
      <c r="J19" s="26">
        <f t="shared" si="2"/>
        <v>4</v>
      </c>
      <c r="K19" s="29">
        <f t="shared" si="3"/>
        <v>9.33333333333333</v>
      </c>
      <c r="L19" s="29">
        <f t="shared" si="4"/>
        <v>4</v>
      </c>
      <c r="M19" s="29">
        <f t="shared" si="5"/>
        <v>13.3333333333333</v>
      </c>
      <c r="N19" s="30"/>
      <c r="O19" s="30" t="s">
        <v>173</v>
      </c>
    </row>
    <row r="20" s="1" customFormat="1" ht="20" customHeight="1" spans="1:15">
      <c r="A20" s="13">
        <f t="shared" si="0"/>
        <v>18</v>
      </c>
      <c r="B20" s="20" t="s">
        <v>260</v>
      </c>
      <c r="C20" s="33" t="s">
        <v>209</v>
      </c>
      <c r="D20" s="16">
        <v>45348</v>
      </c>
      <c r="E20" s="17" t="s">
        <v>261</v>
      </c>
      <c r="F20" s="18" t="str">
        <f t="shared" si="1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20"/>
      <c r="I20" s="19" t="s">
        <v>193</v>
      </c>
      <c r="J20" s="26">
        <f t="shared" si="2"/>
        <v>4</v>
      </c>
      <c r="K20" s="29">
        <f t="shared" si="3"/>
        <v>9.33333333333333</v>
      </c>
      <c r="L20" s="29">
        <f t="shared" si="4"/>
        <v>4</v>
      </c>
      <c r="M20" s="29">
        <f t="shared" si="5"/>
        <v>13.3333333333333</v>
      </c>
      <c r="N20" s="30"/>
      <c r="O20" s="30" t="s">
        <v>172</v>
      </c>
    </row>
    <row r="21" s="1" customFormat="1" ht="20" customHeight="1" spans="1:15">
      <c r="A21" s="13">
        <f t="shared" si="0"/>
        <v>19</v>
      </c>
      <c r="B21" s="20" t="s">
        <v>262</v>
      </c>
      <c r="C21" s="33" t="s">
        <v>247</v>
      </c>
      <c r="D21" s="16">
        <v>45348</v>
      </c>
      <c r="E21" s="17" t="s">
        <v>263</v>
      </c>
      <c r="F21" s="18" t="str">
        <f t="shared" si="1"/>
        <v>男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20"/>
      <c r="I21" s="19" t="s">
        <v>193</v>
      </c>
      <c r="J21" s="26">
        <f t="shared" si="2"/>
        <v>4</v>
      </c>
      <c r="K21" s="29">
        <f t="shared" si="3"/>
        <v>9.33333333333333</v>
      </c>
      <c r="L21" s="29">
        <f t="shared" si="4"/>
        <v>4</v>
      </c>
      <c r="M21" s="29">
        <f t="shared" si="5"/>
        <v>13.3333333333333</v>
      </c>
      <c r="N21" s="30"/>
      <c r="O21" s="30" t="s">
        <v>172</v>
      </c>
    </row>
    <row r="22" s="1" customFormat="1" ht="20" customHeight="1" spans="1:15">
      <c r="A22" s="13">
        <f t="shared" si="0"/>
        <v>20</v>
      </c>
      <c r="B22" s="20" t="s">
        <v>264</v>
      </c>
      <c r="C22" s="33" t="s">
        <v>247</v>
      </c>
      <c r="D22" s="16">
        <v>45348</v>
      </c>
      <c r="E22" s="17" t="s">
        <v>265</v>
      </c>
      <c r="F22" s="18" t="str">
        <f t="shared" si="1"/>
        <v>女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20"/>
      <c r="I22" s="19" t="s">
        <v>193</v>
      </c>
      <c r="J22" s="26">
        <f t="shared" si="2"/>
        <v>4</v>
      </c>
      <c r="K22" s="29">
        <f t="shared" si="3"/>
        <v>9.33333333333333</v>
      </c>
      <c r="L22" s="29">
        <f t="shared" si="4"/>
        <v>4</v>
      </c>
      <c r="M22" s="29">
        <f t="shared" si="5"/>
        <v>13.3333333333333</v>
      </c>
      <c r="N22" s="30"/>
      <c r="O22" s="30" t="s">
        <v>172</v>
      </c>
    </row>
    <row r="23" s="1" customFormat="1" ht="20" customHeight="1" spans="1:15">
      <c r="A23" s="13">
        <f t="shared" si="0"/>
        <v>21</v>
      </c>
      <c r="B23" s="20" t="s">
        <v>266</v>
      </c>
      <c r="C23" s="33" t="s">
        <v>209</v>
      </c>
      <c r="D23" s="16">
        <v>45348</v>
      </c>
      <c r="E23" s="17" t="s">
        <v>267</v>
      </c>
      <c r="F23" s="18" t="str">
        <f t="shared" si="1"/>
        <v>男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20"/>
      <c r="I23" s="19" t="s">
        <v>193</v>
      </c>
      <c r="J23" s="26">
        <f t="shared" si="2"/>
        <v>4</v>
      </c>
      <c r="K23" s="29">
        <f t="shared" si="3"/>
        <v>9.33333333333333</v>
      </c>
      <c r="L23" s="29">
        <f t="shared" si="4"/>
        <v>4</v>
      </c>
      <c r="M23" s="29">
        <f t="shared" si="5"/>
        <v>13.3333333333333</v>
      </c>
      <c r="N23" s="30"/>
      <c r="O23" s="30" t="s">
        <v>172</v>
      </c>
    </row>
    <row r="24" s="1" customFormat="1" ht="20" customHeight="1" spans="1:15">
      <c r="A24" s="13">
        <f t="shared" si="0"/>
        <v>22</v>
      </c>
      <c r="B24" s="20" t="s">
        <v>268</v>
      </c>
      <c r="C24" s="33" t="s">
        <v>269</v>
      </c>
      <c r="D24" s="16">
        <v>45348</v>
      </c>
      <c r="E24" s="17" t="s">
        <v>270</v>
      </c>
      <c r="F24" s="18" t="str">
        <f t="shared" si="1"/>
        <v>女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20"/>
      <c r="I24" s="19" t="s">
        <v>193</v>
      </c>
      <c r="J24" s="26">
        <f t="shared" si="2"/>
        <v>4</v>
      </c>
      <c r="K24" s="29">
        <f t="shared" si="3"/>
        <v>9.33333333333333</v>
      </c>
      <c r="L24" s="29">
        <f t="shared" si="4"/>
        <v>4</v>
      </c>
      <c r="M24" s="29">
        <f t="shared" si="5"/>
        <v>13.3333333333333</v>
      </c>
      <c r="N24" s="30"/>
      <c r="O24" s="30" t="s">
        <v>172</v>
      </c>
    </row>
    <row r="25" s="1" customFormat="1" ht="20" customHeight="1" spans="1:15">
      <c r="A25" s="13">
        <f t="shared" si="0"/>
        <v>23</v>
      </c>
      <c r="B25" s="20" t="s">
        <v>271</v>
      </c>
      <c r="C25" s="33" t="s">
        <v>247</v>
      </c>
      <c r="D25" s="16">
        <v>45348</v>
      </c>
      <c r="E25" s="17" t="s">
        <v>272</v>
      </c>
      <c r="F25" s="18" t="str">
        <f t="shared" si="1"/>
        <v>男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20"/>
      <c r="I25" s="19" t="s">
        <v>193</v>
      </c>
      <c r="J25" s="26">
        <f t="shared" si="2"/>
        <v>4</v>
      </c>
      <c r="K25" s="29">
        <f t="shared" si="3"/>
        <v>9.33333333333333</v>
      </c>
      <c r="L25" s="29">
        <f t="shared" si="4"/>
        <v>4</v>
      </c>
      <c r="M25" s="29">
        <f t="shared" si="5"/>
        <v>13.3333333333333</v>
      </c>
      <c r="N25" s="30"/>
      <c r="O25" s="30" t="s">
        <v>172</v>
      </c>
    </row>
    <row r="26" s="1" customFormat="1" ht="20" customHeight="1" spans="1:15">
      <c r="A26" s="13">
        <f t="shared" si="0"/>
        <v>24</v>
      </c>
      <c r="B26" s="20" t="s">
        <v>273</v>
      </c>
      <c r="C26" s="33" t="s">
        <v>256</v>
      </c>
      <c r="D26" s="16">
        <v>45348</v>
      </c>
      <c r="E26" s="17" t="s">
        <v>274</v>
      </c>
      <c r="F26" s="18" t="str">
        <f t="shared" si="1"/>
        <v>男</v>
      </c>
      <c r="G26" s="19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20"/>
      <c r="I26" s="19" t="s">
        <v>193</v>
      </c>
      <c r="J26" s="26">
        <f t="shared" si="2"/>
        <v>4</v>
      </c>
      <c r="K26" s="29">
        <f t="shared" si="3"/>
        <v>9.33333333333333</v>
      </c>
      <c r="L26" s="29">
        <f t="shared" si="4"/>
        <v>4</v>
      </c>
      <c r="M26" s="29">
        <f t="shared" si="5"/>
        <v>13.3333333333333</v>
      </c>
      <c r="N26" s="30"/>
      <c r="O26" s="30" t="s">
        <v>173</v>
      </c>
    </row>
    <row r="27" s="1" customFormat="1" ht="21" customHeight="1" spans="1:15">
      <c r="A27" s="13" t="s">
        <v>219</v>
      </c>
      <c r="B27" s="23"/>
      <c r="C27" s="44"/>
      <c r="D27" s="16"/>
      <c r="E27" s="25"/>
      <c r="F27" s="18"/>
      <c r="G27" s="19"/>
      <c r="H27" s="26"/>
      <c r="I27" s="19"/>
      <c r="J27" s="31"/>
      <c r="K27" s="29">
        <f>SUM(K3:K26)</f>
        <v>322</v>
      </c>
      <c r="L27" s="29">
        <f>SUM(L3:L26)</f>
        <v>138</v>
      </c>
      <c r="M27" s="29">
        <f>SUM(M3:M26)</f>
        <v>460</v>
      </c>
      <c r="N27" s="30"/>
      <c r="O27" s="30"/>
    </row>
    <row r="28" s="1" customFormat="1" ht="24" customHeight="1" spans="2:13">
      <c r="B28" s="2"/>
      <c r="E28"/>
      <c r="K28" s="5"/>
      <c r="L28" s="5"/>
      <c r="M28" s="5"/>
    </row>
    <row r="29" s="1" customFormat="1" ht="24" customHeight="1" spans="2:13">
      <c r="B29" s="2"/>
      <c r="E29"/>
      <c r="K29" s="5"/>
      <c r="L29" s="5"/>
      <c r="M29" s="5"/>
    </row>
    <row r="30" s="1" customFormat="1" ht="24" customHeight="1" spans="2:11">
      <c r="B30" s="2"/>
      <c r="E30"/>
      <c r="I30" s="5"/>
      <c r="J30" s="5"/>
      <c r="K30" s="5"/>
    </row>
    <row r="31" s="1" customFormat="1" ht="24" customHeight="1" spans="2:11">
      <c r="B31" s="2"/>
      <c r="E31" t="s">
        <v>169</v>
      </c>
      <c r="F31" t="s">
        <v>170</v>
      </c>
      <c r="G31"/>
      <c r="I31" s="5"/>
      <c r="J31" s="5"/>
      <c r="K31" s="5"/>
    </row>
    <row r="32" s="1" customFormat="1" ht="24" customHeight="1" spans="2:11">
      <c r="B32" s="2"/>
      <c r="E32" t="s">
        <v>171</v>
      </c>
      <c r="F32" s="48">
        <v>133.333333333333</v>
      </c>
      <c r="G32"/>
      <c r="I32" s="5"/>
      <c r="J32" s="5"/>
      <c r="K32" s="5"/>
    </row>
    <row r="33" s="1" customFormat="1" ht="24" customHeight="1" spans="2:11">
      <c r="B33" s="2"/>
      <c r="E33" t="s">
        <v>172</v>
      </c>
      <c r="F33" s="48">
        <v>140</v>
      </c>
      <c r="G33"/>
      <c r="I33" s="5"/>
      <c r="J33" s="5"/>
      <c r="K33" s="5"/>
    </row>
    <row r="34" s="1" customFormat="1" ht="24" customHeight="1" spans="2:11">
      <c r="B34" s="2"/>
      <c r="C34"/>
      <c r="D34"/>
      <c r="E34" t="s">
        <v>173</v>
      </c>
      <c r="F34" s="48">
        <v>186.666666666667</v>
      </c>
      <c r="G34"/>
      <c r="I34" s="5"/>
      <c r="J34" s="5"/>
      <c r="K34" s="5"/>
    </row>
    <row r="35" s="1" customFormat="1" ht="24" customHeight="1" spans="2:11">
      <c r="B35" s="2"/>
      <c r="C35"/>
      <c r="D35"/>
      <c r="E35" t="s">
        <v>175</v>
      </c>
      <c r="F35">
        <v>460</v>
      </c>
      <c r="G35"/>
      <c r="I35" s="5"/>
      <c r="J35" s="5"/>
      <c r="K35" s="5"/>
    </row>
    <row r="36" s="1" customFormat="1" ht="24" customHeight="1" spans="2:11">
      <c r="B36" s="2"/>
      <c r="C36"/>
      <c r="D36"/>
      <c r="E36"/>
      <c r="F36"/>
      <c r="G36"/>
      <c r="I36" s="5"/>
      <c r="J36" s="5"/>
      <c r="K36" s="5"/>
    </row>
    <row r="37" s="1" customFormat="1" ht="24" customHeight="1" spans="2:13">
      <c r="B37" s="2"/>
      <c r="C37"/>
      <c r="D37"/>
      <c r="E37"/>
      <c r="F37"/>
      <c r="G37"/>
      <c r="K37" s="5"/>
      <c r="L37" s="5"/>
      <c r="M37" s="5"/>
    </row>
    <row r="38" s="1" customFormat="1" ht="24" customHeight="1" spans="2:13">
      <c r="B38" s="2"/>
      <c r="C38"/>
      <c r="D38"/>
      <c r="E38"/>
      <c r="F38"/>
      <c r="G38"/>
      <c r="K38" s="5"/>
      <c r="L38" s="5"/>
      <c r="M38" s="5"/>
    </row>
    <row r="39" s="1" customFormat="1" ht="24" customHeight="1" spans="2:13">
      <c r="B39" s="2"/>
      <c r="C39"/>
      <c r="D39"/>
      <c r="E39"/>
      <c r="F39"/>
      <c r="G39"/>
      <c r="K39" s="5"/>
      <c r="L39" s="5"/>
      <c r="M39" s="5"/>
    </row>
    <row r="40" s="1" customFormat="1" ht="24" customHeight="1" spans="2:13">
      <c r="B40" s="2"/>
      <c r="C40"/>
      <c r="D40"/>
      <c r="E40"/>
      <c r="F40"/>
      <c r="G40"/>
      <c r="K40" s="5"/>
      <c r="L40" s="5"/>
      <c r="M40" s="5"/>
    </row>
    <row r="41" s="1" customFormat="1" ht="24" customHeight="1" spans="2:13">
      <c r="B41" s="2"/>
      <c r="C41"/>
      <c r="D41"/>
      <c r="E41"/>
      <c r="F41"/>
      <c r="G41"/>
      <c r="K41" s="5"/>
      <c r="L41" s="5"/>
      <c r="M41" s="5"/>
    </row>
    <row r="42" s="1" customFormat="1" ht="24" customHeight="1" spans="2:13">
      <c r="B42" s="2"/>
      <c r="C42"/>
      <c r="D42"/>
      <c r="E42"/>
      <c r="F42"/>
      <c r="G42"/>
      <c r="K42" s="5"/>
      <c r="L42" s="5"/>
      <c r="M42" s="5"/>
    </row>
    <row r="43" s="1" customFormat="1" ht="24" customHeight="1" spans="2:13">
      <c r="B43" s="2"/>
      <c r="C43"/>
      <c r="D43"/>
      <c r="E43"/>
      <c r="F43"/>
      <c r="G43"/>
      <c r="K43" s="5"/>
      <c r="L43" s="5"/>
      <c r="M43" s="5"/>
    </row>
    <row r="44" s="1" customFormat="1" ht="24" customHeight="1" spans="2:13">
      <c r="B44" s="2"/>
      <c r="C44"/>
      <c r="D44"/>
      <c r="E44"/>
      <c r="F44"/>
      <c r="G44"/>
      <c r="K44" s="5"/>
      <c r="L44" s="5"/>
      <c r="M44" s="5"/>
    </row>
    <row r="45" s="1" customFormat="1" ht="24" customHeight="1" spans="2:13">
      <c r="B45" s="2"/>
      <c r="C45"/>
      <c r="D45"/>
      <c r="E45"/>
      <c r="F45"/>
      <c r="G45"/>
      <c r="K45" s="5"/>
      <c r="L45" s="5"/>
      <c r="M45" s="5"/>
    </row>
    <row r="46" s="1" customFormat="1" ht="24" customHeight="1" spans="2:13">
      <c r="B46" s="2"/>
      <c r="C46"/>
      <c r="D46"/>
      <c r="E46"/>
      <c r="F46"/>
      <c r="G46"/>
      <c r="K46" s="5"/>
      <c r="L46" s="5"/>
      <c r="M46" s="5"/>
    </row>
    <row r="47" s="1" customFormat="1" ht="24" customHeight="1" spans="2:13">
      <c r="B47" s="2"/>
      <c r="E47"/>
      <c r="F47"/>
      <c r="G47"/>
      <c r="K47" s="5"/>
      <c r="L47" s="5"/>
      <c r="M47" s="5"/>
    </row>
    <row r="48" s="1" customFormat="1" ht="24" customHeight="1" spans="2:13">
      <c r="B48" s="2"/>
      <c r="E48"/>
      <c r="F48"/>
      <c r="G48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4" customHeight="1" spans="2:13">
      <c r="B51" s="2"/>
      <c r="E51" s="4"/>
      <c r="K51" s="5"/>
      <c r="L51" s="5"/>
      <c r="M51" s="5"/>
    </row>
    <row r="52" s="1" customFormat="1" ht="24" customHeight="1" spans="2:13">
      <c r="B52" s="2"/>
      <c r="E52" s="4"/>
      <c r="K52" s="5"/>
      <c r="L52" s="5"/>
      <c r="M52" s="5"/>
    </row>
    <row r="53" s="1" customFormat="1" ht="24" customHeight="1" spans="2:13">
      <c r="B53" s="2"/>
      <c r="E53" s="4"/>
      <c r="K53" s="5"/>
      <c r="L53" s="5"/>
      <c r="M53" s="5"/>
    </row>
    <row r="54" s="1" customFormat="1" ht="24" customHeight="1" spans="2:13">
      <c r="B54" s="2"/>
      <c r="E54" s="4"/>
      <c r="K54" s="5"/>
      <c r="L54" s="5"/>
      <c r="M54" s="5"/>
    </row>
    <row r="55" s="1" customFormat="1" ht="24" customHeight="1" spans="2:13">
      <c r="B55" s="2"/>
      <c r="E55" s="4"/>
      <c r="K55" s="5"/>
      <c r="L55" s="5"/>
      <c r="M55" s="5"/>
    </row>
    <row r="56" s="1" customFormat="1" ht="24" customHeight="1" spans="2:13">
      <c r="B56" s="2"/>
      <c r="E56" s="4"/>
      <c r="K56" s="5"/>
      <c r="L56" s="5"/>
      <c r="M56" s="5"/>
    </row>
    <row r="57" s="1" customFormat="1" ht="24" customHeight="1" spans="2:13">
      <c r="B57" s="2"/>
      <c r="E57" s="4"/>
      <c r="K57" s="5"/>
      <c r="L57" s="5"/>
      <c r="M57" s="5"/>
    </row>
    <row r="58" s="1" customFormat="1" ht="24" customHeight="1" spans="2:13">
      <c r="B58" s="2"/>
      <c r="E58" s="4"/>
      <c r="K58" s="5"/>
      <c r="L58" s="5"/>
      <c r="M58" s="5"/>
    </row>
    <row r="59" s="1" customFormat="1" ht="24" customHeight="1" spans="2:13">
      <c r="B59" s="2"/>
      <c r="E59" s="4"/>
      <c r="K59" s="5"/>
      <c r="L59" s="5"/>
      <c r="M59" s="5"/>
    </row>
    <row r="60" s="1" customFormat="1" ht="24" customHeight="1" spans="2:13">
      <c r="B60" s="2"/>
      <c r="E60" s="4"/>
      <c r="K60" s="5"/>
      <c r="L60" s="5"/>
      <c r="M60" s="5"/>
    </row>
    <row r="61" s="1" customFormat="1" ht="24" customHeight="1" spans="2:13">
      <c r="B61" s="2"/>
      <c r="E61" s="4"/>
      <c r="K61" s="5"/>
      <c r="L61" s="5"/>
      <c r="M61" s="5"/>
    </row>
    <row r="62" s="1" customFormat="1" ht="24" customHeight="1" spans="2:13">
      <c r="B62" s="2"/>
      <c r="E62" s="4"/>
      <c r="K62" s="5"/>
      <c r="L62" s="5"/>
      <c r="M62" s="5"/>
    </row>
    <row r="63" s="1" customFormat="1" ht="24" customHeight="1" spans="2:13">
      <c r="B63" s="2"/>
      <c r="E63" s="4"/>
      <c r="K63" s="5"/>
      <c r="L63" s="5"/>
      <c r="M63" s="5"/>
    </row>
    <row r="64" s="1" customFormat="1" ht="24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  <row r="69" s="1" customFormat="1" ht="23" customHeight="1" spans="2:13">
      <c r="B69" s="2"/>
      <c r="E69" s="4"/>
      <c r="K69" s="5"/>
      <c r="L69" s="5"/>
      <c r="M69" s="5"/>
    </row>
    <row r="70" s="1" customFormat="1" ht="23" customHeight="1" spans="2:13">
      <c r="B70" s="2"/>
      <c r="E70" s="4"/>
      <c r="K70" s="5"/>
      <c r="L70" s="5"/>
      <c r="M70" s="5"/>
    </row>
    <row r="71" s="1" customFormat="1" ht="23" customHeight="1" spans="2:13">
      <c r="B71" s="2"/>
      <c r="E71" s="4"/>
      <c r="K71" s="5"/>
      <c r="L71" s="5"/>
      <c r="M71" s="5"/>
    </row>
    <row r="72" s="1" customFormat="1" ht="23" customHeight="1" spans="2:13">
      <c r="B72" s="2"/>
      <c r="E72" s="4"/>
      <c r="K72" s="5"/>
      <c r="L72" s="5"/>
      <c r="M72" s="5"/>
    </row>
    <row r="73" s="1" customFormat="1" ht="23" customHeight="1" spans="2:13">
      <c r="B73" s="2"/>
      <c r="E73" s="4"/>
      <c r="K73" s="5"/>
      <c r="L73" s="5"/>
      <c r="M73" s="5"/>
    </row>
    <row r="74" s="1" customFormat="1" ht="23" customHeight="1" spans="2:13">
      <c r="B74" s="2"/>
      <c r="E74" s="4"/>
      <c r="K74" s="5"/>
      <c r="L74" s="5"/>
      <c r="M74" s="5"/>
    </row>
    <row r="75" s="1" customFormat="1" ht="23" customHeight="1" spans="2:13">
      <c r="B75" s="2"/>
      <c r="E75" s="4"/>
      <c r="K75" s="5"/>
      <c r="L75" s="5"/>
      <c r="M75" s="5"/>
    </row>
    <row r="76" s="1" customFormat="1" ht="23" customHeight="1" spans="2:13">
      <c r="B76" s="2"/>
      <c r="E76" s="4"/>
      <c r="K76" s="5"/>
      <c r="L76" s="5"/>
      <c r="M76" s="5"/>
    </row>
    <row r="77" s="1" customFormat="1" ht="23" customHeight="1" spans="2:13">
      <c r="B77" s="2"/>
      <c r="E77" s="4"/>
      <c r="K77" s="5"/>
      <c r="L77" s="5"/>
      <c r="M77" s="5"/>
    </row>
    <row r="78" s="1" customFormat="1" ht="23" customHeight="1" spans="2:13">
      <c r="B78" s="2"/>
      <c r="E78" s="4"/>
      <c r="K78" s="5"/>
      <c r="L78" s="5"/>
      <c r="M78" s="5"/>
    </row>
    <row r="79" s="1" customFormat="1" ht="23" customHeight="1" spans="2:13">
      <c r="B79" s="2"/>
      <c r="E79" s="4"/>
      <c r="K79" s="5"/>
      <c r="L79" s="5"/>
      <c r="M79" s="5"/>
    </row>
    <row r="80" s="1" customFormat="1" ht="23" customHeight="1" spans="2:13">
      <c r="B80" s="2"/>
      <c r="E80" s="4"/>
      <c r="K80" s="5"/>
      <c r="L80" s="5"/>
      <c r="M80" s="5"/>
    </row>
    <row r="81" s="1" customFormat="1" ht="23" customHeight="1" spans="2:13">
      <c r="B81" s="2"/>
      <c r="E81" s="4"/>
      <c r="K81" s="5"/>
      <c r="L81" s="5"/>
      <c r="M81" s="5"/>
    </row>
    <row r="82" s="1" customFormat="1" ht="23" customHeight="1" spans="2:13">
      <c r="B82" s="2"/>
      <c r="E82" s="4"/>
      <c r="K82" s="5"/>
      <c r="L82" s="5"/>
      <c r="M82" s="5"/>
    </row>
  </sheetData>
  <autoFilter ref="A1:O35">
    <extLst/>
  </autoFilter>
  <mergeCells count="1">
    <mergeCell ref="A1:O1"/>
  </mergeCells>
  <conditionalFormatting sqref="E27">
    <cfRule type="duplicateValues" dxfId="41" priority="73"/>
  </conditionalFormatting>
  <conditionalFormatting sqref="H27">
    <cfRule type="duplicateValues" dxfId="41" priority="83"/>
    <cfRule type="duplicateValues" dxfId="41" priority="84"/>
  </conditionalFormatting>
  <conditionalFormatting sqref="B3:B26">
    <cfRule type="duplicateValues" dxfId="41" priority="19"/>
    <cfRule type="duplicateValues" dxfId="41" priority="20"/>
    <cfRule type="duplicateValues" dxfId="41" priority="21"/>
    <cfRule type="duplicateValues" dxfId="41" priority="22"/>
    <cfRule type="duplicateValues" dxfId="41" priority="23"/>
    <cfRule type="duplicateValues" dxfId="41" priority="24"/>
    <cfRule type="duplicateValues" dxfId="41" priority="25"/>
    <cfRule type="duplicateValues" dxfId="41" priority="26"/>
    <cfRule type="duplicateValues" dxfId="42" priority="27"/>
    <cfRule type="duplicateValues" dxfId="41" priority="28"/>
    <cfRule type="duplicateValues" dxfId="41" priority="29"/>
    <cfRule type="duplicateValues" dxfId="41" priority="30"/>
    <cfRule type="duplicateValues" dxfId="41" priority="31"/>
    <cfRule type="duplicateValues" dxfId="41" priority="32"/>
    <cfRule type="duplicateValues" dxfId="41" priority="33"/>
    <cfRule type="duplicateValues" dxfId="41" priority="34"/>
    <cfRule type="duplicateValues" dxfId="41" priority="35"/>
  </conditionalFormatting>
  <conditionalFormatting sqref="E3:E9">
    <cfRule type="duplicateValues" dxfId="41" priority="36"/>
  </conditionalFormatting>
  <conditionalFormatting sqref="E10:E26">
    <cfRule type="duplicateValues" dxfId="41" priority="2"/>
  </conditionalFormatting>
  <conditionalFormatting sqref="H3:H26">
    <cfRule type="duplicateValues" dxfId="41" priority="7"/>
    <cfRule type="duplicateValues" dxfId="41" priority="8"/>
    <cfRule type="duplicateValues" dxfId="41" priority="9"/>
    <cfRule type="duplicateValues" dxfId="42" priority="10"/>
    <cfRule type="duplicateValues" dxfId="41" priority="11"/>
    <cfRule type="duplicateValues" dxfId="41" priority="12"/>
    <cfRule type="duplicateValues" dxfId="41" priority="13"/>
    <cfRule type="duplicateValues" dxfId="41" priority="14"/>
    <cfRule type="duplicateValues" dxfId="41" priority="15"/>
    <cfRule type="duplicateValues" dxfId="41" priority="16"/>
    <cfRule type="duplicateValues" dxfId="41" priority="17"/>
    <cfRule type="duplicateValues" dxfId="41" priority="18"/>
  </conditionalFormatting>
  <conditionalFormatting sqref="H$1:H$1048576 B$1:B$1048576">
    <cfRule type="duplicateValues" dxfId="41" priority="1"/>
  </conditionalFormatting>
  <conditionalFormatting sqref="B1:B2 B27:B1048576">
    <cfRule type="duplicateValues" dxfId="41" priority="37"/>
    <cfRule type="duplicateValues" dxfId="41" priority="38"/>
  </conditionalFormatting>
  <conditionalFormatting sqref="H2 B2 H28:H29 B27:B1048576 F30:F36 H37:H1048576">
    <cfRule type="duplicateValues" dxfId="41" priority="94"/>
  </conditionalFormatting>
  <conditionalFormatting sqref="B2 B27:B1048576">
    <cfRule type="duplicateValues" dxfId="41" priority="41"/>
    <cfRule type="duplicateValues" dxfId="41" priority="42"/>
    <cfRule type="duplicateValues" dxfId="41" priority="57"/>
    <cfRule type="duplicateValues" dxfId="41" priority="69"/>
    <cfRule type="duplicateValues" dxfId="41" priority="85"/>
    <cfRule type="duplicateValues" dxfId="41" priority="87"/>
    <cfRule type="duplicateValues" dxfId="41" priority="88"/>
    <cfRule type="duplicateValues" dxfId="41" priority="89"/>
    <cfRule type="duplicateValues" dxfId="41" priority="90"/>
    <cfRule type="duplicateValues" dxfId="41" priority="91"/>
    <cfRule type="duplicateValues" dxfId="41" priority="92"/>
    <cfRule type="duplicateValues" dxfId="41" priority="93"/>
  </conditionalFormatting>
  <conditionalFormatting sqref="B2 H2 H28:H29 F30:F36 B27:B1048576 H37:H1048576">
    <cfRule type="duplicateValues" dxfId="41" priority="86"/>
  </conditionalFormatting>
  <conditionalFormatting sqref="H2 B2 H27:H29 F30:F36 B27:B1048576 H37:H1048576">
    <cfRule type="duplicateValues" dxfId="41" priority="58"/>
    <cfRule type="duplicateValues" dxfId="41" priority="81"/>
    <cfRule type="duplicateValues" dxfId="41" priority="82"/>
  </conditionalFormatting>
  <conditionalFormatting sqref="B2 H2 H27:H29 F30:F36 B27:B1048576 H37:H1048576">
    <cfRule type="duplicateValues" dxfId="41" priority="72"/>
  </conditionalFormatting>
  <pageMargins left="0.2125" right="0.2125" top="0.0152777777777778" bottom="0.0152777777777778" header="0.5" footer="0.5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1"/>
  <sheetViews>
    <sheetView showGridLines="0" topLeftCell="A89" workbookViewId="0">
      <selection activeCell="K32" sqref="K32"/>
    </sheetView>
  </sheetViews>
  <sheetFormatPr defaultColWidth="9" defaultRowHeight="16.5"/>
  <cols>
    <col min="1" max="1" width="5.125" style="1" customWidth="1"/>
    <col min="2" max="2" width="5.625" style="2" customWidth="1"/>
    <col min="3" max="3" width="13.75" style="1" customWidth="1"/>
    <col min="4" max="4" width="12.375" style="1" customWidth="1"/>
    <col min="5" max="5" width="23.25" style="4" customWidth="1"/>
    <col min="6" max="6" width="9.5" style="1" customWidth="1"/>
    <col min="7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2" style="1" customWidth="1"/>
    <col min="16" max="16384" width="9" style="1"/>
  </cols>
  <sheetData>
    <row r="1" ht="23" customHeight="1" spans="1:15">
      <c r="A1" s="6" t="s">
        <v>275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8"/>
    </row>
    <row r="2" ht="24" customHeight="1" spans="1:15">
      <c r="A2" s="9" t="s">
        <v>177</v>
      </c>
      <c r="B2" s="10" t="s">
        <v>178</v>
      </c>
      <c r="C2" s="10" t="s">
        <v>179</v>
      </c>
      <c r="D2" s="11" t="s">
        <v>180</v>
      </c>
      <c r="E2" s="11" t="s">
        <v>181</v>
      </c>
      <c r="F2" s="10" t="s">
        <v>182</v>
      </c>
      <c r="G2" s="11" t="s">
        <v>183</v>
      </c>
      <c r="H2" s="12" t="s">
        <v>184</v>
      </c>
      <c r="I2" s="12" t="s">
        <v>185</v>
      </c>
      <c r="J2" s="12" t="s">
        <v>186</v>
      </c>
      <c r="K2" s="12" t="s">
        <v>187</v>
      </c>
      <c r="L2" s="12" t="s">
        <v>188</v>
      </c>
      <c r="M2" s="12" t="s">
        <v>175</v>
      </c>
      <c r="N2" s="10" t="s">
        <v>189</v>
      </c>
      <c r="O2" s="10" t="s">
        <v>169</v>
      </c>
    </row>
    <row r="3" s="1" customFormat="1" ht="20" customHeight="1" spans="1:15">
      <c r="A3" s="13">
        <f>ROW()-2</f>
        <v>1</v>
      </c>
      <c r="B3" s="45" t="s">
        <v>221</v>
      </c>
      <c r="C3" s="46" t="s">
        <v>222</v>
      </c>
      <c r="D3" s="47">
        <v>45352</v>
      </c>
      <c r="E3" s="17" t="s">
        <v>223</v>
      </c>
      <c r="F3" s="18" t="str">
        <f>IF(MOD(MID(E3,17,1),2)=0,"女","男")</f>
        <v>女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193</v>
      </c>
      <c r="J3" s="26">
        <f>DAY(EOMONTH(D3,0))-DAY(D3)+1</f>
        <v>31</v>
      </c>
      <c r="K3" s="29">
        <v>70</v>
      </c>
      <c r="L3" s="29">
        <f>IF(H3="",30/30*J3,0)</f>
        <v>31</v>
      </c>
      <c r="M3" s="29">
        <f>SUM(K3:L3)</f>
        <v>101</v>
      </c>
      <c r="N3" s="30"/>
      <c r="O3" s="30" t="s">
        <v>173</v>
      </c>
    </row>
    <row r="4" s="1" customFormat="1" ht="20" customHeight="1" spans="1:15">
      <c r="A4" s="13">
        <f>ROW()-2</f>
        <v>2</v>
      </c>
      <c r="B4" s="45" t="s">
        <v>224</v>
      </c>
      <c r="C4" s="33" t="s">
        <v>225</v>
      </c>
      <c r="D4" s="47">
        <v>45352</v>
      </c>
      <c r="E4" s="17" t="s">
        <v>226</v>
      </c>
      <c r="F4" s="18" t="str">
        <f>IF(MOD(MID(E4,17,1),2)=0,"女","男")</f>
        <v>女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193</v>
      </c>
      <c r="J4" s="26">
        <f>DAY(EOMONTH(D4,0))-DAY(D4)+1</f>
        <v>31</v>
      </c>
      <c r="K4" s="29">
        <v>70</v>
      </c>
      <c r="L4" s="29">
        <f>IF(H4="",30/30*J4,0)</f>
        <v>31</v>
      </c>
      <c r="M4" s="29">
        <f>SUM(K4:L4)</f>
        <v>101</v>
      </c>
      <c r="N4" s="30"/>
      <c r="O4" s="30" t="s">
        <v>171</v>
      </c>
    </row>
    <row r="5" s="1" customFormat="1" ht="20" customHeight="1" spans="1:15">
      <c r="A5" s="13">
        <f>ROW()-2</f>
        <v>3</v>
      </c>
      <c r="B5" s="20" t="s">
        <v>227</v>
      </c>
      <c r="C5" s="33" t="s">
        <v>200</v>
      </c>
      <c r="D5" s="47">
        <v>45352</v>
      </c>
      <c r="E5" s="17" t="s">
        <v>228</v>
      </c>
      <c r="F5" s="18" t="str">
        <f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193</v>
      </c>
      <c r="J5" s="26">
        <f>DAY(EOMONTH(D5,0))-DAY(D5)+1</f>
        <v>31</v>
      </c>
      <c r="K5" s="29">
        <v>70</v>
      </c>
      <c r="L5" s="29">
        <f>IF(H5="",30/30*J5,0)</f>
        <v>31</v>
      </c>
      <c r="M5" s="29">
        <f>SUM(K5:L5)</f>
        <v>101</v>
      </c>
      <c r="N5" s="30"/>
      <c r="O5" s="30" t="s">
        <v>171</v>
      </c>
    </row>
    <row r="6" s="1" customFormat="1" ht="20" customHeight="1" spans="1:15">
      <c r="A6" s="13">
        <f>ROW()-2</f>
        <v>4</v>
      </c>
      <c r="B6" s="20" t="s">
        <v>229</v>
      </c>
      <c r="C6" s="33" t="s">
        <v>222</v>
      </c>
      <c r="D6" s="47">
        <v>45352</v>
      </c>
      <c r="E6" s="17" t="s">
        <v>230</v>
      </c>
      <c r="F6" s="18" t="str">
        <f>IF(MOD(MID(E6,17,1),2)=0,"女","男")</f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193</v>
      </c>
      <c r="J6" s="26">
        <f>DAY(EOMONTH(D6,0))-DAY(D6)+1</f>
        <v>31</v>
      </c>
      <c r="K6" s="29">
        <v>70</v>
      </c>
      <c r="L6" s="29">
        <f>IF(H6="",30/30*J6,0)</f>
        <v>31</v>
      </c>
      <c r="M6" s="29">
        <f>SUM(K6:L6)</f>
        <v>101</v>
      </c>
      <c r="N6" s="30"/>
      <c r="O6" s="30" t="s">
        <v>173</v>
      </c>
    </row>
    <row r="7" s="1" customFormat="1" ht="20" customHeight="1" spans="1:15">
      <c r="A7" s="13">
        <f t="shared" ref="A7:A30" si="0">ROW()-2</f>
        <v>5</v>
      </c>
      <c r="B7" s="14" t="s">
        <v>233</v>
      </c>
      <c r="C7" s="33" t="s">
        <v>222</v>
      </c>
      <c r="D7" s="47">
        <v>45352</v>
      </c>
      <c r="E7" s="17" t="s">
        <v>234</v>
      </c>
      <c r="F7" s="18" t="str">
        <f t="shared" ref="F7:F30" si="1">IF(MOD(MID(E7,17,1),2)=0,"女","男")</f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193</v>
      </c>
      <c r="J7" s="26">
        <f t="shared" ref="J7:J30" si="2">DAY(EOMONTH(D7,0))-DAY(D7)+1</f>
        <v>31</v>
      </c>
      <c r="K7" s="29">
        <v>70</v>
      </c>
      <c r="L7" s="29">
        <f t="shared" ref="L7:L30" si="3">IF(H7="",30/30*J7,0)</f>
        <v>31</v>
      </c>
      <c r="M7" s="29">
        <f t="shared" ref="M7:M30" si="4">SUM(K7:L7)</f>
        <v>101</v>
      </c>
      <c r="N7" s="30"/>
      <c r="O7" s="30" t="s">
        <v>173</v>
      </c>
    </row>
    <row r="8" s="1" customFormat="1" ht="20" customHeight="1" spans="1:15">
      <c r="A8" s="13">
        <f t="shared" si="0"/>
        <v>6</v>
      </c>
      <c r="B8" s="20" t="s">
        <v>235</v>
      </c>
      <c r="C8" s="33" t="s">
        <v>222</v>
      </c>
      <c r="D8" s="47">
        <v>45352</v>
      </c>
      <c r="E8" s="17" t="s">
        <v>236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193</v>
      </c>
      <c r="J8" s="26">
        <f t="shared" si="2"/>
        <v>31</v>
      </c>
      <c r="K8" s="29">
        <v>70</v>
      </c>
      <c r="L8" s="29">
        <f t="shared" si="3"/>
        <v>31</v>
      </c>
      <c r="M8" s="29">
        <f t="shared" si="4"/>
        <v>101</v>
      </c>
      <c r="N8" s="30"/>
      <c r="O8" s="30" t="s">
        <v>173</v>
      </c>
    </row>
    <row r="9" s="1" customFormat="1" ht="20" customHeight="1" spans="1:15">
      <c r="A9" s="13">
        <f t="shared" si="0"/>
        <v>7</v>
      </c>
      <c r="B9" s="14" t="s">
        <v>237</v>
      </c>
      <c r="C9" s="33" t="s">
        <v>200</v>
      </c>
      <c r="D9" s="47">
        <v>45352</v>
      </c>
      <c r="E9" s="17" t="s">
        <v>238</v>
      </c>
      <c r="F9" s="18" t="str">
        <f t="shared" si="1"/>
        <v>女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193</v>
      </c>
      <c r="J9" s="26">
        <f t="shared" si="2"/>
        <v>31</v>
      </c>
      <c r="K9" s="29">
        <v>70</v>
      </c>
      <c r="L9" s="29">
        <f t="shared" si="3"/>
        <v>31</v>
      </c>
      <c r="M9" s="29">
        <f t="shared" si="4"/>
        <v>101</v>
      </c>
      <c r="N9" s="30"/>
      <c r="O9" s="30" t="s">
        <v>171</v>
      </c>
    </row>
    <row r="10" s="1" customFormat="1" ht="20" customHeight="1" spans="1:15">
      <c r="A10" s="13">
        <f t="shared" si="0"/>
        <v>8</v>
      </c>
      <c r="B10" s="14" t="s">
        <v>239</v>
      </c>
      <c r="C10" s="33" t="s">
        <v>200</v>
      </c>
      <c r="D10" s="47">
        <v>45352</v>
      </c>
      <c r="E10" s="17" t="s">
        <v>240</v>
      </c>
      <c r="F10" s="18" t="str">
        <f t="shared" si="1"/>
        <v>女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193</v>
      </c>
      <c r="J10" s="26">
        <f t="shared" si="2"/>
        <v>31</v>
      </c>
      <c r="K10" s="29">
        <v>70</v>
      </c>
      <c r="L10" s="29">
        <f t="shared" si="3"/>
        <v>31</v>
      </c>
      <c r="M10" s="29">
        <f t="shared" si="4"/>
        <v>101</v>
      </c>
      <c r="N10" s="30"/>
      <c r="O10" s="30" t="s">
        <v>171</v>
      </c>
    </row>
    <row r="11" s="1" customFormat="1" ht="20" customHeight="1" spans="1:15">
      <c r="A11" s="13">
        <f t="shared" si="0"/>
        <v>9</v>
      </c>
      <c r="B11" s="14" t="s">
        <v>241</v>
      </c>
      <c r="C11" s="33" t="s">
        <v>200</v>
      </c>
      <c r="D11" s="47">
        <v>45352</v>
      </c>
      <c r="E11" s="17" t="s">
        <v>242</v>
      </c>
      <c r="F11" s="18" t="str">
        <f t="shared" si="1"/>
        <v>女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193</v>
      </c>
      <c r="J11" s="26">
        <f t="shared" si="2"/>
        <v>31</v>
      </c>
      <c r="K11" s="29">
        <v>70</v>
      </c>
      <c r="L11" s="29">
        <f t="shared" si="3"/>
        <v>31</v>
      </c>
      <c r="M11" s="29">
        <f t="shared" si="4"/>
        <v>101</v>
      </c>
      <c r="N11" s="30"/>
      <c r="O11" s="30" t="s">
        <v>171</v>
      </c>
    </row>
    <row r="12" s="1" customFormat="1" ht="20" customHeight="1" spans="1:15">
      <c r="A12" s="13">
        <f t="shared" si="0"/>
        <v>10</v>
      </c>
      <c r="B12" s="20" t="s">
        <v>243</v>
      </c>
      <c r="C12" s="33" t="s">
        <v>244</v>
      </c>
      <c r="D12" s="47">
        <v>45352</v>
      </c>
      <c r="E12" s="17" t="s">
        <v>245</v>
      </c>
      <c r="F12" s="18" t="str">
        <f t="shared" si="1"/>
        <v>女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193</v>
      </c>
      <c r="J12" s="26">
        <f t="shared" si="2"/>
        <v>31</v>
      </c>
      <c r="K12" s="29">
        <v>70</v>
      </c>
      <c r="L12" s="29">
        <f t="shared" si="3"/>
        <v>31</v>
      </c>
      <c r="M12" s="29">
        <f t="shared" si="4"/>
        <v>101</v>
      </c>
      <c r="N12" s="30"/>
      <c r="O12" s="30" t="s">
        <v>173</v>
      </c>
    </row>
    <row r="13" s="1" customFormat="1" ht="20" customHeight="1" spans="1:15">
      <c r="A13" s="13">
        <f t="shared" si="0"/>
        <v>11</v>
      </c>
      <c r="B13" s="20" t="s">
        <v>246</v>
      </c>
      <c r="C13" s="33" t="s">
        <v>247</v>
      </c>
      <c r="D13" s="47">
        <v>45352</v>
      </c>
      <c r="E13" s="17" t="s">
        <v>248</v>
      </c>
      <c r="F13" s="18" t="str">
        <f t="shared" si="1"/>
        <v>男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20"/>
      <c r="I13" s="19" t="s">
        <v>193</v>
      </c>
      <c r="J13" s="26">
        <f t="shared" si="2"/>
        <v>31</v>
      </c>
      <c r="K13" s="29">
        <v>70</v>
      </c>
      <c r="L13" s="29">
        <f t="shared" si="3"/>
        <v>31</v>
      </c>
      <c r="M13" s="29">
        <f t="shared" si="4"/>
        <v>101</v>
      </c>
      <c r="N13" s="30"/>
      <c r="O13" s="30" t="s">
        <v>172</v>
      </c>
    </row>
    <row r="14" s="1" customFormat="1" ht="20" customHeight="1" spans="1:15">
      <c r="A14" s="13">
        <f t="shared" si="0"/>
        <v>12</v>
      </c>
      <c r="B14" s="20" t="s">
        <v>249</v>
      </c>
      <c r="C14" s="33" t="s">
        <v>191</v>
      </c>
      <c r="D14" s="47">
        <v>45352</v>
      </c>
      <c r="E14" s="17" t="s">
        <v>250</v>
      </c>
      <c r="F14" s="18" t="str">
        <f t="shared" si="1"/>
        <v>女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20"/>
      <c r="I14" s="19" t="s">
        <v>193</v>
      </c>
      <c r="J14" s="26">
        <f t="shared" si="2"/>
        <v>31</v>
      </c>
      <c r="K14" s="29">
        <v>70</v>
      </c>
      <c r="L14" s="29">
        <f t="shared" si="3"/>
        <v>31</v>
      </c>
      <c r="M14" s="29">
        <f t="shared" si="4"/>
        <v>101</v>
      </c>
      <c r="N14" s="30"/>
      <c r="O14" s="30" t="s">
        <v>172</v>
      </c>
    </row>
    <row r="15" s="1" customFormat="1" ht="20" customHeight="1" spans="1:15">
      <c r="A15" s="13">
        <f t="shared" si="0"/>
        <v>13</v>
      </c>
      <c r="B15" s="20" t="s">
        <v>251</v>
      </c>
      <c r="C15" s="33" t="s">
        <v>247</v>
      </c>
      <c r="D15" s="47">
        <v>45352</v>
      </c>
      <c r="E15" s="17" t="s">
        <v>252</v>
      </c>
      <c r="F15" s="18" t="str">
        <f t="shared" si="1"/>
        <v>男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0"/>
      <c r="I15" s="19" t="s">
        <v>193</v>
      </c>
      <c r="J15" s="26">
        <f t="shared" si="2"/>
        <v>31</v>
      </c>
      <c r="K15" s="29">
        <v>70</v>
      </c>
      <c r="L15" s="29">
        <f t="shared" si="3"/>
        <v>31</v>
      </c>
      <c r="M15" s="29">
        <f t="shared" si="4"/>
        <v>101</v>
      </c>
      <c r="N15" s="30"/>
      <c r="O15" s="30" t="s">
        <v>172</v>
      </c>
    </row>
    <row r="16" s="1" customFormat="1" ht="20" customHeight="1" spans="1:15">
      <c r="A16" s="13">
        <f t="shared" si="0"/>
        <v>14</v>
      </c>
      <c r="B16" s="20" t="s">
        <v>253</v>
      </c>
      <c r="C16" s="33" t="s">
        <v>222</v>
      </c>
      <c r="D16" s="47">
        <v>45352</v>
      </c>
      <c r="E16" s="17" t="s">
        <v>254</v>
      </c>
      <c r="F16" s="18" t="str">
        <f t="shared" si="1"/>
        <v>男</v>
      </c>
      <c r="G16" s="19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20"/>
      <c r="I16" s="19" t="s">
        <v>193</v>
      </c>
      <c r="J16" s="26">
        <f t="shared" si="2"/>
        <v>31</v>
      </c>
      <c r="K16" s="29">
        <v>70</v>
      </c>
      <c r="L16" s="29">
        <f t="shared" si="3"/>
        <v>31</v>
      </c>
      <c r="M16" s="29">
        <f t="shared" si="4"/>
        <v>101</v>
      </c>
      <c r="N16" s="30"/>
      <c r="O16" s="30" t="s">
        <v>173</v>
      </c>
    </row>
    <row r="17" s="1" customFormat="1" ht="20" customHeight="1" spans="1:15">
      <c r="A17" s="13">
        <f t="shared" si="0"/>
        <v>15</v>
      </c>
      <c r="B17" s="20" t="s">
        <v>255</v>
      </c>
      <c r="C17" s="33" t="s">
        <v>256</v>
      </c>
      <c r="D17" s="47">
        <v>45352</v>
      </c>
      <c r="E17" s="17" t="s">
        <v>257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20"/>
      <c r="I17" s="19" t="s">
        <v>193</v>
      </c>
      <c r="J17" s="26">
        <f t="shared" si="2"/>
        <v>31</v>
      </c>
      <c r="K17" s="29">
        <v>70</v>
      </c>
      <c r="L17" s="29">
        <f t="shared" si="3"/>
        <v>31</v>
      </c>
      <c r="M17" s="29">
        <f t="shared" si="4"/>
        <v>101</v>
      </c>
      <c r="N17" s="30"/>
      <c r="O17" s="30" t="s">
        <v>173</v>
      </c>
    </row>
    <row r="18" s="1" customFormat="1" ht="20" customHeight="1" spans="1:15">
      <c r="A18" s="13">
        <f t="shared" si="0"/>
        <v>16</v>
      </c>
      <c r="B18" s="20" t="s">
        <v>258</v>
      </c>
      <c r="C18" s="33" t="s">
        <v>222</v>
      </c>
      <c r="D18" s="47">
        <v>45352</v>
      </c>
      <c r="E18" s="17" t="s">
        <v>259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20"/>
      <c r="I18" s="19" t="s">
        <v>193</v>
      </c>
      <c r="J18" s="26">
        <f t="shared" si="2"/>
        <v>31</v>
      </c>
      <c r="K18" s="29">
        <v>70</v>
      </c>
      <c r="L18" s="29">
        <f t="shared" si="3"/>
        <v>31</v>
      </c>
      <c r="M18" s="29">
        <f t="shared" si="4"/>
        <v>101</v>
      </c>
      <c r="N18" s="30"/>
      <c r="O18" s="30" t="s">
        <v>173</v>
      </c>
    </row>
    <row r="19" s="1" customFormat="1" ht="20" customHeight="1" spans="1:15">
      <c r="A19" s="13">
        <f t="shared" si="0"/>
        <v>17</v>
      </c>
      <c r="B19" s="20" t="s">
        <v>260</v>
      </c>
      <c r="C19" s="33" t="s">
        <v>209</v>
      </c>
      <c r="D19" s="47">
        <v>45352</v>
      </c>
      <c r="E19" s="17" t="s">
        <v>261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20"/>
      <c r="I19" s="19" t="s">
        <v>193</v>
      </c>
      <c r="J19" s="26">
        <f t="shared" si="2"/>
        <v>31</v>
      </c>
      <c r="K19" s="29">
        <v>70</v>
      </c>
      <c r="L19" s="29">
        <f t="shared" si="3"/>
        <v>31</v>
      </c>
      <c r="M19" s="29">
        <f t="shared" si="4"/>
        <v>101</v>
      </c>
      <c r="N19" s="30"/>
      <c r="O19" s="30" t="s">
        <v>172</v>
      </c>
    </row>
    <row r="20" s="1" customFormat="1" ht="20" customHeight="1" spans="1:15">
      <c r="A20" s="13">
        <f t="shared" si="0"/>
        <v>18</v>
      </c>
      <c r="B20" s="14" t="s">
        <v>262</v>
      </c>
      <c r="C20" s="33" t="s">
        <v>247</v>
      </c>
      <c r="D20" s="47">
        <v>45352</v>
      </c>
      <c r="E20" s="17" t="s">
        <v>263</v>
      </c>
      <c r="F20" s="18" t="str">
        <f t="shared" si="1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20"/>
      <c r="I20" s="19" t="s">
        <v>193</v>
      </c>
      <c r="J20" s="26">
        <f t="shared" si="2"/>
        <v>31</v>
      </c>
      <c r="K20" s="29">
        <v>70</v>
      </c>
      <c r="L20" s="29">
        <f t="shared" si="3"/>
        <v>31</v>
      </c>
      <c r="M20" s="29">
        <f t="shared" si="4"/>
        <v>101</v>
      </c>
      <c r="N20" s="30"/>
      <c r="O20" s="30" t="s">
        <v>172</v>
      </c>
    </row>
    <row r="21" s="1" customFormat="1" ht="20" customHeight="1" spans="1:15">
      <c r="A21" s="13">
        <f t="shared" si="0"/>
        <v>19</v>
      </c>
      <c r="B21" s="14" t="s">
        <v>264</v>
      </c>
      <c r="C21" s="33" t="s">
        <v>247</v>
      </c>
      <c r="D21" s="47">
        <v>45352</v>
      </c>
      <c r="E21" s="17" t="s">
        <v>265</v>
      </c>
      <c r="F21" s="18" t="str">
        <f t="shared" si="1"/>
        <v>女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20"/>
      <c r="I21" s="19" t="s">
        <v>193</v>
      </c>
      <c r="J21" s="26">
        <f t="shared" si="2"/>
        <v>31</v>
      </c>
      <c r="K21" s="29">
        <v>70</v>
      </c>
      <c r="L21" s="29">
        <f t="shared" si="3"/>
        <v>31</v>
      </c>
      <c r="M21" s="29">
        <f t="shared" si="4"/>
        <v>101</v>
      </c>
      <c r="N21" s="30"/>
      <c r="O21" s="30" t="s">
        <v>172</v>
      </c>
    </row>
    <row r="22" s="1" customFormat="1" ht="20" customHeight="1" spans="1:15">
      <c r="A22" s="13">
        <f t="shared" si="0"/>
        <v>20</v>
      </c>
      <c r="B22" s="14" t="s">
        <v>266</v>
      </c>
      <c r="C22" s="33" t="s">
        <v>209</v>
      </c>
      <c r="D22" s="47">
        <v>45352</v>
      </c>
      <c r="E22" s="17" t="s">
        <v>267</v>
      </c>
      <c r="F22" s="18" t="str">
        <f t="shared" si="1"/>
        <v>男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20"/>
      <c r="I22" s="19" t="s">
        <v>193</v>
      </c>
      <c r="J22" s="26">
        <f t="shared" si="2"/>
        <v>31</v>
      </c>
      <c r="K22" s="29">
        <v>70</v>
      </c>
      <c r="L22" s="29">
        <f t="shared" si="3"/>
        <v>31</v>
      </c>
      <c r="M22" s="29">
        <f t="shared" si="4"/>
        <v>101</v>
      </c>
      <c r="N22" s="30"/>
      <c r="O22" s="30" t="s">
        <v>172</v>
      </c>
    </row>
    <row r="23" s="1" customFormat="1" ht="20" customHeight="1" spans="1:15">
      <c r="A23" s="13">
        <f t="shared" si="0"/>
        <v>21</v>
      </c>
      <c r="B23" s="20" t="s">
        <v>268</v>
      </c>
      <c r="C23" s="33" t="s">
        <v>269</v>
      </c>
      <c r="D23" s="47">
        <v>45352</v>
      </c>
      <c r="E23" s="17" t="s">
        <v>270</v>
      </c>
      <c r="F23" s="18" t="str">
        <f t="shared" si="1"/>
        <v>女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20"/>
      <c r="I23" s="19" t="s">
        <v>193</v>
      </c>
      <c r="J23" s="26">
        <f t="shared" si="2"/>
        <v>31</v>
      </c>
      <c r="K23" s="29">
        <v>70</v>
      </c>
      <c r="L23" s="29">
        <f t="shared" si="3"/>
        <v>31</v>
      </c>
      <c r="M23" s="29">
        <f t="shared" si="4"/>
        <v>101</v>
      </c>
      <c r="N23" s="30"/>
      <c r="O23" s="30" t="s">
        <v>172</v>
      </c>
    </row>
    <row r="24" s="1" customFormat="1" ht="20" customHeight="1" spans="1:15">
      <c r="A24" s="13">
        <f t="shared" si="0"/>
        <v>22</v>
      </c>
      <c r="B24" s="20" t="s">
        <v>271</v>
      </c>
      <c r="C24" s="33" t="s">
        <v>247</v>
      </c>
      <c r="D24" s="47">
        <v>45352</v>
      </c>
      <c r="E24" s="17" t="s">
        <v>272</v>
      </c>
      <c r="F24" s="18" t="str">
        <f t="shared" si="1"/>
        <v>男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20"/>
      <c r="I24" s="19" t="s">
        <v>193</v>
      </c>
      <c r="J24" s="26">
        <f t="shared" si="2"/>
        <v>31</v>
      </c>
      <c r="K24" s="29">
        <v>70</v>
      </c>
      <c r="L24" s="29">
        <f t="shared" si="3"/>
        <v>31</v>
      </c>
      <c r="M24" s="29">
        <f t="shared" si="4"/>
        <v>101</v>
      </c>
      <c r="N24" s="30"/>
      <c r="O24" s="30" t="s">
        <v>172</v>
      </c>
    </row>
    <row r="25" s="1" customFormat="1" ht="20" customHeight="1" spans="1:15">
      <c r="A25" s="13">
        <f t="shared" si="0"/>
        <v>23</v>
      </c>
      <c r="B25" s="20" t="s">
        <v>273</v>
      </c>
      <c r="C25" s="33" t="s">
        <v>256</v>
      </c>
      <c r="D25" s="47">
        <v>45352</v>
      </c>
      <c r="E25" s="17" t="s">
        <v>274</v>
      </c>
      <c r="F25" s="18" t="str">
        <f t="shared" si="1"/>
        <v>男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20"/>
      <c r="I25" s="19" t="s">
        <v>193</v>
      </c>
      <c r="J25" s="26">
        <f t="shared" si="2"/>
        <v>31</v>
      </c>
      <c r="K25" s="29">
        <v>70</v>
      </c>
      <c r="L25" s="29">
        <f t="shared" si="3"/>
        <v>31</v>
      </c>
      <c r="M25" s="29">
        <f t="shared" si="4"/>
        <v>101</v>
      </c>
      <c r="N25" s="30"/>
      <c r="O25" s="30" t="s">
        <v>173</v>
      </c>
    </row>
    <row r="26" s="1" customFormat="1" ht="20" customHeight="1" spans="1:15">
      <c r="A26" s="13">
        <f t="shared" si="0"/>
        <v>24</v>
      </c>
      <c r="B26" s="14" t="s">
        <v>276</v>
      </c>
      <c r="C26" s="33" t="s">
        <v>256</v>
      </c>
      <c r="D26" s="47">
        <v>45352</v>
      </c>
      <c r="E26" s="17" t="s">
        <v>277</v>
      </c>
      <c r="F26" s="18" t="str">
        <f t="shared" si="1"/>
        <v>男</v>
      </c>
      <c r="G26" s="19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20" t="s">
        <v>262</v>
      </c>
      <c r="I26" s="19" t="s">
        <v>193</v>
      </c>
      <c r="J26" s="26">
        <f t="shared" si="2"/>
        <v>31</v>
      </c>
      <c r="K26" s="29">
        <f t="shared" ref="K26:K53" si="5">IF(H26="",70/30*J26,0)</f>
        <v>0</v>
      </c>
      <c r="L26" s="29">
        <f t="shared" si="3"/>
        <v>0</v>
      </c>
      <c r="M26" s="29">
        <f t="shared" si="4"/>
        <v>0</v>
      </c>
      <c r="N26" s="30"/>
      <c r="O26" s="30" t="s">
        <v>173</v>
      </c>
    </row>
    <row r="27" s="1" customFormat="1" ht="20" customHeight="1" spans="1:15">
      <c r="A27" s="13">
        <f t="shared" si="0"/>
        <v>25</v>
      </c>
      <c r="B27" s="20" t="s">
        <v>278</v>
      </c>
      <c r="C27" s="33" t="s">
        <v>222</v>
      </c>
      <c r="D27" s="16">
        <v>45352</v>
      </c>
      <c r="E27" s="17" t="s">
        <v>279</v>
      </c>
      <c r="F27" s="18" t="str">
        <f t="shared" si="1"/>
        <v>女</v>
      </c>
      <c r="G27" s="19" t="str">
        <f>IF(LEN(E27)=18,(IF(LOOKUP(MOD(SUM(MID(E27,1,1)*7,MID(E27,2,1)*9,MID(E27,3,1)*10,MID(E27,4,1)*5,MID(E27,5,1)*8,MID(E27,6,1)*4,MID(E27,7,1)*2,MID(E27,8,1),MID(E27,9,1)*6,MID(E27,10,1)*3,MID(E27,11,1)*7,MID(E27,12,1)*9,MID(E27,13,1)*10,MID(E27,14,1)*5,MID(E27,15,1)*8,MID(E27,16,1)*4,MID(E27,17,1)*2),11),{0,1,2,3,4,5,6,7,8,9,10},{"1","0","x","9","8","7","6","5","4","3","2"})=RIGHT(E27,1),"√","×")),"身份证号长度不符")</f>
        <v>√</v>
      </c>
      <c r="H27" s="20" t="s">
        <v>264</v>
      </c>
      <c r="I27" s="19" t="s">
        <v>193</v>
      </c>
      <c r="J27" s="26">
        <f t="shared" si="2"/>
        <v>31</v>
      </c>
      <c r="K27" s="29">
        <f t="shared" si="5"/>
        <v>0</v>
      </c>
      <c r="L27" s="29">
        <f t="shared" si="3"/>
        <v>0</v>
      </c>
      <c r="M27" s="29">
        <f t="shared" si="4"/>
        <v>0</v>
      </c>
      <c r="N27" s="30"/>
      <c r="O27" s="30" t="s">
        <v>173</v>
      </c>
    </row>
    <row r="28" s="1" customFormat="1" ht="20" customHeight="1" spans="1:15">
      <c r="A28" s="13">
        <f t="shared" si="0"/>
        <v>26</v>
      </c>
      <c r="B28" s="14" t="s">
        <v>280</v>
      </c>
      <c r="C28" s="33" t="s">
        <v>222</v>
      </c>
      <c r="D28" s="16">
        <v>45352</v>
      </c>
      <c r="E28" s="17" t="s">
        <v>281</v>
      </c>
      <c r="F28" s="18" t="str">
        <f t="shared" si="1"/>
        <v>男</v>
      </c>
      <c r="G28" s="19" t="str">
        <f>IF(LEN(E28)=18,(IF(LOOKUP(MOD(SUM(MID(E28,1,1)*7,MID(E28,2,1)*9,MID(E28,3,1)*10,MID(E28,4,1)*5,MID(E28,5,1)*8,MID(E28,6,1)*4,MID(E28,7,1)*2,MID(E28,8,1),MID(E28,9,1)*6,MID(E28,10,1)*3,MID(E28,11,1)*7,MID(E28,12,1)*9,MID(E28,13,1)*10,MID(E28,14,1)*5,MID(E28,15,1)*8,MID(E28,16,1)*4,MID(E28,17,1)*2),11),{0,1,2,3,4,5,6,7,8,9,10},{"1","0","x","9","8","7","6","5","4","3","2"})=RIGHT(E28,1),"√","×")),"身份证号长度不符")</f>
        <v>√</v>
      </c>
      <c r="H28" s="20"/>
      <c r="I28" s="19" t="s">
        <v>193</v>
      </c>
      <c r="J28" s="26">
        <f t="shared" si="2"/>
        <v>31</v>
      </c>
      <c r="K28" s="29">
        <v>70</v>
      </c>
      <c r="L28" s="29">
        <f t="shared" si="3"/>
        <v>31</v>
      </c>
      <c r="M28" s="29">
        <f t="shared" si="4"/>
        <v>101</v>
      </c>
      <c r="N28" s="30"/>
      <c r="O28" s="30" t="s">
        <v>173</v>
      </c>
    </row>
    <row r="29" s="1" customFormat="1" ht="20" customHeight="1" spans="1:15">
      <c r="A29" s="13">
        <f t="shared" si="0"/>
        <v>27</v>
      </c>
      <c r="B29" s="20" t="s">
        <v>282</v>
      </c>
      <c r="C29" s="33" t="s">
        <v>200</v>
      </c>
      <c r="D29" s="16">
        <v>45352</v>
      </c>
      <c r="E29" s="17" t="s">
        <v>283</v>
      </c>
      <c r="F29" s="18" t="str">
        <f t="shared" si="1"/>
        <v>女</v>
      </c>
      <c r="G29" s="19" t="str">
        <f>IF(LEN(E29)=18,(IF(LOOKUP(MOD(SUM(MID(E29,1,1)*7,MID(E29,2,1)*9,MID(E29,3,1)*10,MID(E29,4,1)*5,MID(E29,5,1)*8,MID(E29,6,1)*4,MID(E29,7,1)*2,MID(E29,8,1),MID(E29,9,1)*6,MID(E29,10,1)*3,MID(E29,11,1)*7,MID(E29,12,1)*9,MID(E29,13,1)*10,MID(E29,14,1)*5,MID(E29,15,1)*8,MID(E29,16,1)*4,MID(E29,17,1)*2),11),{0,1,2,3,4,5,6,7,8,9,10},{"1","0","x","9","8","7","6","5","4","3","2"})=RIGHT(E29,1),"√","×")),"身份证号长度不符")</f>
        <v>√</v>
      </c>
      <c r="H29" s="20"/>
      <c r="I29" s="19" t="s">
        <v>193</v>
      </c>
      <c r="J29" s="26">
        <f t="shared" si="2"/>
        <v>31</v>
      </c>
      <c r="K29" s="29">
        <v>70</v>
      </c>
      <c r="L29" s="29">
        <f t="shared" si="3"/>
        <v>31</v>
      </c>
      <c r="M29" s="29">
        <f t="shared" si="4"/>
        <v>101</v>
      </c>
      <c r="N29" s="30"/>
      <c r="O29" s="30" t="s">
        <v>171</v>
      </c>
    </row>
    <row r="30" s="1" customFormat="1" ht="20" customHeight="1" spans="1:15">
      <c r="A30" s="13">
        <f t="shared" si="0"/>
        <v>28</v>
      </c>
      <c r="B30" s="20" t="s">
        <v>284</v>
      </c>
      <c r="C30" s="33" t="s">
        <v>256</v>
      </c>
      <c r="D30" s="16">
        <v>45352</v>
      </c>
      <c r="E30" s="17" t="s">
        <v>285</v>
      </c>
      <c r="F30" s="18" t="str">
        <f t="shared" si="1"/>
        <v>男</v>
      </c>
      <c r="G30" s="19" t="str">
        <f>IF(LEN(E30)=18,(IF(LOOKUP(MOD(SUM(MID(E30,1,1)*7,MID(E30,2,1)*9,MID(E30,3,1)*10,MID(E30,4,1)*5,MID(E30,5,1)*8,MID(E30,6,1)*4,MID(E30,7,1)*2,MID(E30,8,1),MID(E30,9,1)*6,MID(E30,10,1)*3,MID(E30,11,1)*7,MID(E30,12,1)*9,MID(E30,13,1)*10,MID(E30,14,1)*5,MID(E30,15,1)*8,MID(E30,16,1)*4,MID(E30,17,1)*2),11),{0,1,2,3,4,5,6,7,8,9,10},{"1","0","x","9","8","7","6","5","4","3","2"})=RIGHT(E30,1),"√","×")),"身份证号长度不符")</f>
        <v>√</v>
      </c>
      <c r="H30" s="20"/>
      <c r="I30" s="19" t="s">
        <v>193</v>
      </c>
      <c r="J30" s="26">
        <f t="shared" si="2"/>
        <v>31</v>
      </c>
      <c r="K30" s="29">
        <v>70</v>
      </c>
      <c r="L30" s="29">
        <f t="shared" si="3"/>
        <v>31</v>
      </c>
      <c r="M30" s="29">
        <f t="shared" si="4"/>
        <v>101</v>
      </c>
      <c r="N30" s="30"/>
      <c r="O30" s="30" t="s">
        <v>173</v>
      </c>
    </row>
    <row r="31" s="1" customFormat="1" ht="20" customHeight="1" spans="1:15">
      <c r="A31" s="13">
        <f t="shared" ref="A31:A53" si="6">ROW()-2</f>
        <v>29</v>
      </c>
      <c r="B31" s="20" t="s">
        <v>286</v>
      </c>
      <c r="C31" s="33" t="s">
        <v>222</v>
      </c>
      <c r="D31" s="16">
        <v>45353</v>
      </c>
      <c r="E31" s="17" t="s">
        <v>287</v>
      </c>
      <c r="F31" s="18" t="str">
        <f t="shared" ref="F31:F48" si="7">IF(MOD(MID(E31,17,1),2)=0,"女","男")</f>
        <v>男</v>
      </c>
      <c r="G31" s="19" t="str">
        <f>IF(LEN(E31)=18,(IF(LOOKUP(MOD(SUM(MID(E31,1,1)*7,MID(E31,2,1)*9,MID(E31,3,1)*10,MID(E31,4,1)*5,MID(E31,5,1)*8,MID(E31,6,1)*4,MID(E31,7,1)*2,MID(E31,8,1),MID(E31,9,1)*6,MID(E31,10,1)*3,MID(E31,11,1)*7,MID(E31,12,1)*9,MID(E31,13,1)*10,MID(E31,14,1)*5,MID(E31,15,1)*8,MID(E31,16,1)*4,MID(E31,17,1)*2),11),{0,1,2,3,4,5,6,7,8,9,10},{"1","0","x","9","8","7","6","5","4","3","2"})=RIGHT(E31,1),"√","×")),"身份证号长度不符")</f>
        <v>√</v>
      </c>
      <c r="H31" s="20"/>
      <c r="I31" s="19" t="s">
        <v>193</v>
      </c>
      <c r="J31" s="26">
        <f t="shared" ref="J31:J53" si="8">DAY(EOMONTH(D31,0))-DAY(D31)+1</f>
        <v>30</v>
      </c>
      <c r="K31" s="29">
        <f t="shared" si="5"/>
        <v>70</v>
      </c>
      <c r="L31" s="29">
        <f t="shared" ref="L31:L53" si="9">IF(H31="",30/30*J31,0)</f>
        <v>30</v>
      </c>
      <c r="M31" s="29">
        <f t="shared" ref="M31:M53" si="10">SUM(K31:L31)</f>
        <v>100</v>
      </c>
      <c r="N31" s="30"/>
      <c r="O31" s="30" t="s">
        <v>173</v>
      </c>
    </row>
    <row r="32" s="1" customFormat="1" ht="20" customHeight="1" spans="1:15">
      <c r="A32" s="13">
        <f t="shared" si="6"/>
        <v>30</v>
      </c>
      <c r="B32" s="20" t="s">
        <v>288</v>
      </c>
      <c r="C32" s="33" t="s">
        <v>222</v>
      </c>
      <c r="D32" s="16">
        <v>45353</v>
      </c>
      <c r="E32" s="17" t="s">
        <v>289</v>
      </c>
      <c r="F32" s="18" t="str">
        <f t="shared" si="7"/>
        <v>男</v>
      </c>
      <c r="G32" s="19" t="str">
        <f>IF(LEN(E32)=18,(IF(LOOKUP(MOD(SUM(MID(E32,1,1)*7,MID(E32,2,1)*9,MID(E32,3,1)*10,MID(E32,4,1)*5,MID(E32,5,1)*8,MID(E32,6,1)*4,MID(E32,7,1)*2,MID(E32,8,1),MID(E32,9,1)*6,MID(E32,10,1)*3,MID(E32,11,1)*7,MID(E32,12,1)*9,MID(E32,13,1)*10,MID(E32,14,1)*5,MID(E32,15,1)*8,MID(E32,16,1)*4,MID(E32,17,1)*2),11),{0,1,2,3,4,5,6,7,8,9,10},{"1","0","x","9","8","7","6","5","4","3","2"})=RIGHT(E32,1),"√","×")),"身份证号长度不符")</f>
        <v>√</v>
      </c>
      <c r="H32" s="20"/>
      <c r="I32" s="19" t="s">
        <v>193</v>
      </c>
      <c r="J32" s="26">
        <f t="shared" si="8"/>
        <v>30</v>
      </c>
      <c r="K32" s="29">
        <f t="shared" si="5"/>
        <v>70</v>
      </c>
      <c r="L32" s="29">
        <f t="shared" si="9"/>
        <v>30</v>
      </c>
      <c r="M32" s="29">
        <f t="shared" si="10"/>
        <v>100</v>
      </c>
      <c r="N32" s="30"/>
      <c r="O32" s="30" t="s">
        <v>173</v>
      </c>
    </row>
    <row r="33" s="1" customFormat="1" ht="20" customHeight="1" spans="1:15">
      <c r="A33" s="13">
        <f t="shared" si="6"/>
        <v>31</v>
      </c>
      <c r="B33" s="20" t="s">
        <v>290</v>
      </c>
      <c r="C33" s="33" t="s">
        <v>222</v>
      </c>
      <c r="D33" s="16">
        <v>45353</v>
      </c>
      <c r="E33" s="17" t="s">
        <v>291</v>
      </c>
      <c r="F33" s="18" t="str">
        <f t="shared" si="7"/>
        <v>男</v>
      </c>
      <c r="G33" s="19" t="str">
        <f>IF(LEN(E33)=18,(IF(LOOKUP(MOD(SUM(MID(E33,1,1)*7,MID(E33,2,1)*9,MID(E33,3,1)*10,MID(E33,4,1)*5,MID(E33,5,1)*8,MID(E33,6,1)*4,MID(E33,7,1)*2,MID(E33,8,1),MID(E33,9,1)*6,MID(E33,10,1)*3,MID(E33,11,1)*7,MID(E33,12,1)*9,MID(E33,13,1)*10,MID(E33,14,1)*5,MID(E33,15,1)*8,MID(E33,16,1)*4,MID(E33,17,1)*2),11),{0,1,2,3,4,5,6,7,8,9,10},{"1","0","x","9","8","7","6","5","4","3","2"})=RIGHT(E33,1),"√","×")),"身份证号长度不符")</f>
        <v>√</v>
      </c>
      <c r="H33" s="20"/>
      <c r="I33" s="19" t="s">
        <v>193</v>
      </c>
      <c r="J33" s="26">
        <f t="shared" si="8"/>
        <v>30</v>
      </c>
      <c r="K33" s="29">
        <f t="shared" si="5"/>
        <v>70</v>
      </c>
      <c r="L33" s="29">
        <f t="shared" si="9"/>
        <v>30</v>
      </c>
      <c r="M33" s="29">
        <f t="shared" si="10"/>
        <v>100</v>
      </c>
      <c r="N33" s="30"/>
      <c r="O33" s="30" t="s">
        <v>173</v>
      </c>
    </row>
    <row r="34" s="1" customFormat="1" ht="20" customHeight="1" spans="1:15">
      <c r="A34" s="13">
        <f t="shared" si="6"/>
        <v>32</v>
      </c>
      <c r="B34" s="20" t="s">
        <v>292</v>
      </c>
      <c r="C34" s="33" t="s">
        <v>222</v>
      </c>
      <c r="D34" s="16">
        <v>45353</v>
      </c>
      <c r="E34" s="17" t="s">
        <v>293</v>
      </c>
      <c r="F34" s="18" t="str">
        <f t="shared" si="7"/>
        <v>男</v>
      </c>
      <c r="G34" s="19" t="str">
        <f>IF(LEN(E34)=18,(IF(LOOKUP(MOD(SUM(MID(E34,1,1)*7,MID(E34,2,1)*9,MID(E34,3,1)*10,MID(E34,4,1)*5,MID(E34,5,1)*8,MID(E34,6,1)*4,MID(E34,7,1)*2,MID(E34,8,1),MID(E34,9,1)*6,MID(E34,10,1)*3,MID(E34,11,1)*7,MID(E34,12,1)*9,MID(E34,13,1)*10,MID(E34,14,1)*5,MID(E34,15,1)*8,MID(E34,16,1)*4,MID(E34,17,1)*2),11),{0,1,2,3,4,5,6,7,8,9,10},{"1","0","x","9","8","7","6","5","4","3","2"})=RIGHT(E34,1),"√","×")),"身份证号长度不符")</f>
        <v>√</v>
      </c>
      <c r="H34" s="20"/>
      <c r="I34" s="19" t="s">
        <v>193</v>
      </c>
      <c r="J34" s="26">
        <f t="shared" si="8"/>
        <v>30</v>
      </c>
      <c r="K34" s="29">
        <f t="shared" si="5"/>
        <v>70</v>
      </c>
      <c r="L34" s="29">
        <f t="shared" si="9"/>
        <v>30</v>
      </c>
      <c r="M34" s="29">
        <f t="shared" si="10"/>
        <v>100</v>
      </c>
      <c r="N34" s="30"/>
      <c r="O34" s="30" t="s">
        <v>173</v>
      </c>
    </row>
    <row r="35" s="1" customFormat="1" ht="20" customHeight="1" spans="1:15">
      <c r="A35" s="13">
        <f t="shared" si="6"/>
        <v>33</v>
      </c>
      <c r="B35" s="20" t="s">
        <v>294</v>
      </c>
      <c r="C35" s="33" t="s">
        <v>225</v>
      </c>
      <c r="D35" s="16">
        <v>45353</v>
      </c>
      <c r="E35" s="17" t="s">
        <v>295</v>
      </c>
      <c r="F35" s="18" t="str">
        <f t="shared" si="7"/>
        <v>女</v>
      </c>
      <c r="G35" s="19" t="str">
        <f>IF(LEN(E35)=18,(IF(LOOKUP(MOD(SUM(MID(E35,1,1)*7,MID(E35,2,1)*9,MID(E35,3,1)*10,MID(E35,4,1)*5,MID(E35,5,1)*8,MID(E35,6,1)*4,MID(E35,7,1)*2,MID(E35,8,1),MID(E35,9,1)*6,MID(E35,10,1)*3,MID(E35,11,1)*7,MID(E35,12,1)*9,MID(E35,13,1)*10,MID(E35,14,1)*5,MID(E35,15,1)*8,MID(E35,16,1)*4,MID(E35,17,1)*2),11),{0,1,2,3,4,5,6,7,8,9,10},{"1","0","x","9","8","7","6","5","4","3","2"})=RIGHT(E35,1),"√","×")),"身份证号长度不符")</f>
        <v>√</v>
      </c>
      <c r="H35" s="20"/>
      <c r="I35" s="19" t="s">
        <v>193</v>
      </c>
      <c r="J35" s="26">
        <f t="shared" si="8"/>
        <v>30</v>
      </c>
      <c r="K35" s="29">
        <f t="shared" si="5"/>
        <v>70</v>
      </c>
      <c r="L35" s="29">
        <f t="shared" si="9"/>
        <v>30</v>
      </c>
      <c r="M35" s="29">
        <f t="shared" si="10"/>
        <v>100</v>
      </c>
      <c r="N35" s="30"/>
      <c r="O35" s="30" t="s">
        <v>171</v>
      </c>
    </row>
    <row r="36" s="1" customFormat="1" ht="20" customHeight="1" spans="1:15">
      <c r="A36" s="13">
        <f t="shared" si="6"/>
        <v>34</v>
      </c>
      <c r="B36" s="20" t="s">
        <v>296</v>
      </c>
      <c r="C36" s="33" t="s">
        <v>297</v>
      </c>
      <c r="D36" s="16">
        <v>45353</v>
      </c>
      <c r="E36" s="17" t="s">
        <v>298</v>
      </c>
      <c r="F36" s="18" t="str">
        <f t="shared" si="7"/>
        <v>男</v>
      </c>
      <c r="G36" s="19" t="str">
        <f>IF(LEN(E36)=18,(IF(LOOKUP(MOD(SUM(MID(E36,1,1)*7,MID(E36,2,1)*9,MID(E36,3,1)*10,MID(E36,4,1)*5,MID(E36,5,1)*8,MID(E36,6,1)*4,MID(E36,7,1)*2,MID(E36,8,1),MID(E36,9,1)*6,MID(E36,10,1)*3,MID(E36,11,1)*7,MID(E36,12,1)*9,MID(E36,13,1)*10,MID(E36,14,1)*5,MID(E36,15,1)*8,MID(E36,16,1)*4,MID(E36,17,1)*2),11),{0,1,2,3,4,5,6,7,8,9,10},{"1","0","x","9","8","7","6","5","4","3","2"})=RIGHT(E36,1),"√","×")),"身份证号长度不符")</f>
        <v>√</v>
      </c>
      <c r="H36" s="20"/>
      <c r="I36" s="19" t="s">
        <v>193</v>
      </c>
      <c r="J36" s="26">
        <f t="shared" si="8"/>
        <v>30</v>
      </c>
      <c r="K36" s="29">
        <f t="shared" si="5"/>
        <v>70</v>
      </c>
      <c r="L36" s="29">
        <f t="shared" si="9"/>
        <v>30</v>
      </c>
      <c r="M36" s="29">
        <f t="shared" si="10"/>
        <v>100</v>
      </c>
      <c r="N36" s="30"/>
      <c r="O36" s="30" t="s">
        <v>172</v>
      </c>
    </row>
    <row r="37" s="1" customFormat="1" ht="20" customHeight="1" spans="1:15">
      <c r="A37" s="13">
        <f t="shared" si="6"/>
        <v>35</v>
      </c>
      <c r="B37" s="20" t="s">
        <v>299</v>
      </c>
      <c r="C37" s="33" t="s">
        <v>225</v>
      </c>
      <c r="D37" s="16">
        <v>45353</v>
      </c>
      <c r="E37" s="17" t="s">
        <v>300</v>
      </c>
      <c r="F37" s="18" t="str">
        <f t="shared" si="7"/>
        <v>男</v>
      </c>
      <c r="G37" s="19" t="str">
        <f>IF(LEN(E37)=18,(IF(LOOKUP(MOD(SUM(MID(E37,1,1)*7,MID(E37,2,1)*9,MID(E37,3,1)*10,MID(E37,4,1)*5,MID(E37,5,1)*8,MID(E37,6,1)*4,MID(E37,7,1)*2,MID(E37,8,1),MID(E37,9,1)*6,MID(E37,10,1)*3,MID(E37,11,1)*7,MID(E37,12,1)*9,MID(E37,13,1)*10,MID(E37,14,1)*5,MID(E37,15,1)*8,MID(E37,16,1)*4,MID(E37,17,1)*2),11),{0,1,2,3,4,5,6,7,8,9,10},{"1","0","x","9","8","7","6","5","4","3","2"})=RIGHT(E37,1),"√","×")),"身份证号长度不符")</f>
        <v>√</v>
      </c>
      <c r="H37" s="20"/>
      <c r="I37" s="19" t="s">
        <v>193</v>
      </c>
      <c r="J37" s="26">
        <f t="shared" si="8"/>
        <v>30</v>
      </c>
      <c r="K37" s="29">
        <f t="shared" si="5"/>
        <v>70</v>
      </c>
      <c r="L37" s="29">
        <f t="shared" si="9"/>
        <v>30</v>
      </c>
      <c r="M37" s="29">
        <f t="shared" si="10"/>
        <v>100</v>
      </c>
      <c r="N37" s="30"/>
      <c r="O37" s="30" t="s">
        <v>171</v>
      </c>
    </row>
    <row r="38" s="1" customFormat="1" ht="20" customHeight="1" spans="1:15">
      <c r="A38" s="13">
        <f t="shared" si="6"/>
        <v>36</v>
      </c>
      <c r="B38" s="20" t="s">
        <v>301</v>
      </c>
      <c r="C38" s="33" t="s">
        <v>225</v>
      </c>
      <c r="D38" s="16">
        <v>45353</v>
      </c>
      <c r="E38" s="17" t="s">
        <v>302</v>
      </c>
      <c r="F38" s="18" t="str">
        <f t="shared" si="7"/>
        <v>男</v>
      </c>
      <c r="G38" s="19" t="str">
        <f>IF(LEN(E38)=18,(IF(LOOKUP(MOD(SUM(MID(E38,1,1)*7,MID(E38,2,1)*9,MID(E38,3,1)*10,MID(E38,4,1)*5,MID(E38,5,1)*8,MID(E38,6,1)*4,MID(E38,7,1)*2,MID(E38,8,1),MID(E38,9,1)*6,MID(E38,10,1)*3,MID(E38,11,1)*7,MID(E38,12,1)*9,MID(E38,13,1)*10,MID(E38,14,1)*5,MID(E38,15,1)*8,MID(E38,16,1)*4,MID(E38,17,1)*2),11),{0,1,2,3,4,5,6,7,8,9,10},{"1","0","x","9","8","7","6","5","4","3","2"})=RIGHT(E38,1),"√","×")),"身份证号长度不符")</f>
        <v>√</v>
      </c>
      <c r="H38" s="20"/>
      <c r="I38" s="19" t="s">
        <v>193</v>
      </c>
      <c r="J38" s="26">
        <f t="shared" si="8"/>
        <v>30</v>
      </c>
      <c r="K38" s="29">
        <f t="shared" si="5"/>
        <v>70</v>
      </c>
      <c r="L38" s="29">
        <f t="shared" si="9"/>
        <v>30</v>
      </c>
      <c r="M38" s="29">
        <f t="shared" si="10"/>
        <v>100</v>
      </c>
      <c r="N38" s="30"/>
      <c r="O38" s="30" t="s">
        <v>171</v>
      </c>
    </row>
    <row r="39" s="1" customFormat="1" ht="20" customHeight="1" spans="1:15">
      <c r="A39" s="13">
        <f t="shared" si="6"/>
        <v>37</v>
      </c>
      <c r="B39" s="14" t="s">
        <v>303</v>
      </c>
      <c r="C39" s="33" t="s">
        <v>222</v>
      </c>
      <c r="D39" s="16">
        <v>45353</v>
      </c>
      <c r="E39" s="17" t="s">
        <v>304</v>
      </c>
      <c r="F39" s="18" t="str">
        <f t="shared" si="7"/>
        <v>男</v>
      </c>
      <c r="G39" s="19" t="str">
        <f>IF(LEN(E39)=18,(IF(LOOKUP(MOD(SUM(MID(E39,1,1)*7,MID(E39,2,1)*9,MID(E39,3,1)*10,MID(E39,4,1)*5,MID(E39,5,1)*8,MID(E39,6,1)*4,MID(E39,7,1)*2,MID(E39,8,1),MID(E39,9,1)*6,MID(E39,10,1)*3,MID(E39,11,1)*7,MID(E39,12,1)*9,MID(E39,13,1)*10,MID(E39,14,1)*5,MID(E39,15,1)*8,MID(E39,16,1)*4,MID(E39,17,1)*2),11),{0,1,2,3,4,5,6,7,8,9,10},{"1","0","x","9","8","7","6","5","4","3","2"})=RIGHT(E39,1),"√","×")),"身份证号长度不符")</f>
        <v>√</v>
      </c>
      <c r="H39" s="20"/>
      <c r="I39" s="19" t="s">
        <v>193</v>
      </c>
      <c r="J39" s="26">
        <f t="shared" si="8"/>
        <v>30</v>
      </c>
      <c r="K39" s="29">
        <f t="shared" si="5"/>
        <v>70</v>
      </c>
      <c r="L39" s="29">
        <f t="shared" si="9"/>
        <v>30</v>
      </c>
      <c r="M39" s="29">
        <f t="shared" si="10"/>
        <v>100</v>
      </c>
      <c r="N39" s="30"/>
      <c r="O39" s="30" t="s">
        <v>173</v>
      </c>
    </row>
    <row r="40" s="1" customFormat="1" ht="20" customHeight="1" spans="1:15">
      <c r="A40" s="13">
        <f t="shared" si="6"/>
        <v>38</v>
      </c>
      <c r="B40" s="14" t="s">
        <v>305</v>
      </c>
      <c r="C40" s="33" t="s">
        <v>222</v>
      </c>
      <c r="D40" s="16">
        <v>45353</v>
      </c>
      <c r="E40" s="17" t="s">
        <v>306</v>
      </c>
      <c r="F40" s="18" t="str">
        <f t="shared" si="7"/>
        <v>男</v>
      </c>
      <c r="G40" s="19" t="str">
        <f>IF(LEN(E40)=18,(IF(LOOKUP(MOD(SUM(MID(E40,1,1)*7,MID(E40,2,1)*9,MID(E40,3,1)*10,MID(E40,4,1)*5,MID(E40,5,1)*8,MID(E40,6,1)*4,MID(E40,7,1)*2,MID(E40,8,1),MID(E40,9,1)*6,MID(E40,10,1)*3,MID(E40,11,1)*7,MID(E40,12,1)*9,MID(E40,13,1)*10,MID(E40,14,1)*5,MID(E40,15,1)*8,MID(E40,16,1)*4,MID(E40,17,1)*2),11),{0,1,2,3,4,5,6,7,8,9,10},{"1","0","x","9","8","7","6","5","4","3","2"})=RIGHT(E40,1),"√","×")),"身份证号长度不符")</f>
        <v>√</v>
      </c>
      <c r="H40" s="20"/>
      <c r="I40" s="19" t="s">
        <v>193</v>
      </c>
      <c r="J40" s="26">
        <f t="shared" si="8"/>
        <v>30</v>
      </c>
      <c r="K40" s="29">
        <f t="shared" si="5"/>
        <v>70</v>
      </c>
      <c r="L40" s="29">
        <f t="shared" si="9"/>
        <v>30</v>
      </c>
      <c r="M40" s="29">
        <f t="shared" si="10"/>
        <v>100</v>
      </c>
      <c r="N40" s="30"/>
      <c r="O40" s="30" t="s">
        <v>173</v>
      </c>
    </row>
    <row r="41" s="1" customFormat="1" ht="20" customHeight="1" spans="1:15">
      <c r="A41" s="13">
        <f t="shared" si="6"/>
        <v>39</v>
      </c>
      <c r="B41" s="20" t="s">
        <v>307</v>
      </c>
      <c r="C41" s="33" t="s">
        <v>222</v>
      </c>
      <c r="D41" s="16">
        <v>45355</v>
      </c>
      <c r="E41" s="17" t="s">
        <v>308</v>
      </c>
      <c r="F41" s="18" t="str">
        <f t="shared" si="7"/>
        <v>男</v>
      </c>
      <c r="G41" s="19" t="str">
        <f>IF(LEN(E41)=18,(IF(LOOKUP(MOD(SUM(MID(E41,1,1)*7,MID(E41,2,1)*9,MID(E41,3,1)*10,MID(E41,4,1)*5,MID(E41,5,1)*8,MID(E41,6,1)*4,MID(E41,7,1)*2,MID(E41,8,1),MID(E41,9,1)*6,MID(E41,10,1)*3,MID(E41,11,1)*7,MID(E41,12,1)*9,MID(E41,13,1)*10,MID(E41,14,1)*5,MID(E41,15,1)*8,MID(E41,16,1)*4,MID(E41,17,1)*2),11),{0,1,2,3,4,5,6,7,8,9,10},{"1","0","x","9","8","7","6","5","4","3","2"})=RIGHT(E41,1),"√","×")),"身份证号长度不符")</f>
        <v>√</v>
      </c>
      <c r="H41" s="20" t="s">
        <v>239</v>
      </c>
      <c r="I41" s="19" t="s">
        <v>193</v>
      </c>
      <c r="J41" s="26">
        <f t="shared" si="8"/>
        <v>28</v>
      </c>
      <c r="K41" s="29">
        <f t="shared" si="5"/>
        <v>0</v>
      </c>
      <c r="L41" s="29">
        <f t="shared" si="9"/>
        <v>0</v>
      </c>
      <c r="M41" s="29">
        <f t="shared" si="10"/>
        <v>0</v>
      </c>
      <c r="N41" s="30"/>
      <c r="O41" s="30" t="s">
        <v>173</v>
      </c>
    </row>
    <row r="42" s="1" customFormat="1" ht="20" customHeight="1" spans="1:15">
      <c r="A42" s="13">
        <f t="shared" si="6"/>
        <v>40</v>
      </c>
      <c r="B42" s="14" t="s">
        <v>309</v>
      </c>
      <c r="C42" s="33" t="s">
        <v>310</v>
      </c>
      <c r="D42" s="16">
        <v>45355</v>
      </c>
      <c r="E42" s="17" t="s">
        <v>311</v>
      </c>
      <c r="F42" s="18" t="str">
        <f t="shared" si="7"/>
        <v>男</v>
      </c>
      <c r="G42" s="19" t="str">
        <f>IF(LEN(E42)=18,(IF(LOOKUP(MOD(SUM(MID(E42,1,1)*7,MID(E42,2,1)*9,MID(E42,3,1)*10,MID(E42,4,1)*5,MID(E42,5,1)*8,MID(E42,6,1)*4,MID(E42,7,1)*2,MID(E42,8,1),MID(E42,9,1)*6,MID(E42,10,1)*3,MID(E42,11,1)*7,MID(E42,12,1)*9,MID(E42,13,1)*10,MID(E42,14,1)*5,MID(E42,15,1)*8,MID(E42,16,1)*4,MID(E42,17,1)*2),11),{0,1,2,3,4,5,6,7,8,9,10},{"1","0","x","9","8","7","6","5","4","3","2"})=RIGHT(E42,1),"√","×")),"身份证号长度不符")</f>
        <v>√</v>
      </c>
      <c r="H42" s="20" t="s">
        <v>276</v>
      </c>
      <c r="I42" s="19" t="s">
        <v>193</v>
      </c>
      <c r="J42" s="26">
        <f t="shared" si="8"/>
        <v>28</v>
      </c>
      <c r="K42" s="29">
        <f t="shared" si="5"/>
        <v>0</v>
      </c>
      <c r="L42" s="29">
        <f t="shared" si="9"/>
        <v>0</v>
      </c>
      <c r="M42" s="29">
        <f t="shared" si="10"/>
        <v>0</v>
      </c>
      <c r="N42" s="30"/>
      <c r="O42" s="30" t="s">
        <v>172</v>
      </c>
    </row>
    <row r="43" s="1" customFormat="1" ht="20" customHeight="1" spans="1:15">
      <c r="A43" s="13">
        <f t="shared" si="6"/>
        <v>41</v>
      </c>
      <c r="B43" s="20" t="s">
        <v>312</v>
      </c>
      <c r="C43" s="33" t="s">
        <v>200</v>
      </c>
      <c r="D43" s="16">
        <v>45355</v>
      </c>
      <c r="E43" s="17" t="s">
        <v>313</v>
      </c>
      <c r="F43" s="18" t="str">
        <f t="shared" si="7"/>
        <v>女</v>
      </c>
      <c r="G43" s="19" t="str">
        <f>IF(LEN(E43)=18,(IF(LOOKUP(MOD(SUM(MID(E43,1,1)*7,MID(E43,2,1)*9,MID(E43,3,1)*10,MID(E43,4,1)*5,MID(E43,5,1)*8,MID(E43,6,1)*4,MID(E43,7,1)*2,MID(E43,8,1),MID(E43,9,1)*6,MID(E43,10,1)*3,MID(E43,11,1)*7,MID(E43,12,1)*9,MID(E43,13,1)*10,MID(E43,14,1)*5,MID(E43,15,1)*8,MID(E43,16,1)*4,MID(E43,17,1)*2),11),{0,1,2,3,4,5,6,7,8,9,10},{"1","0","x","9","8","7","6","5","4","3","2"})=RIGHT(E43,1),"√","×")),"身份证号长度不符")</f>
        <v>√</v>
      </c>
      <c r="H43" s="20"/>
      <c r="I43" s="19" t="s">
        <v>193</v>
      </c>
      <c r="J43" s="26">
        <f t="shared" si="8"/>
        <v>28</v>
      </c>
      <c r="K43" s="29">
        <f t="shared" si="5"/>
        <v>65.3333333333333</v>
      </c>
      <c r="L43" s="29">
        <f t="shared" si="9"/>
        <v>28</v>
      </c>
      <c r="M43" s="29">
        <f t="shared" si="10"/>
        <v>93.3333333333333</v>
      </c>
      <c r="N43" s="30"/>
      <c r="O43" s="30" t="s">
        <v>171</v>
      </c>
    </row>
    <row r="44" s="1" customFormat="1" ht="20" customHeight="1" spans="1:15">
      <c r="A44" s="13">
        <f t="shared" si="6"/>
        <v>42</v>
      </c>
      <c r="B44" s="20" t="s">
        <v>314</v>
      </c>
      <c r="C44" s="33" t="s">
        <v>209</v>
      </c>
      <c r="D44" s="16">
        <v>45357</v>
      </c>
      <c r="E44" s="17" t="s">
        <v>315</v>
      </c>
      <c r="F44" s="18" t="str">
        <f t="shared" si="7"/>
        <v>男</v>
      </c>
      <c r="G44" s="19" t="str">
        <f>IF(LEN(E44)=18,(IF(LOOKUP(MOD(SUM(MID(E44,1,1)*7,MID(E44,2,1)*9,MID(E44,3,1)*10,MID(E44,4,1)*5,MID(E44,5,1)*8,MID(E44,6,1)*4,MID(E44,7,1)*2,MID(E44,8,1),MID(E44,9,1)*6,MID(E44,10,1)*3,MID(E44,11,1)*7,MID(E44,12,1)*9,MID(E44,13,1)*10,MID(E44,14,1)*5,MID(E44,15,1)*8,MID(E44,16,1)*4,MID(E44,17,1)*2),11),{0,1,2,3,4,5,6,7,8,9,10},{"1","0","x","9","8","7","6","5","4","3","2"})=RIGHT(E44,1),"√","×")),"身份证号长度不符")</f>
        <v>√</v>
      </c>
      <c r="H44" s="20" t="s">
        <v>237</v>
      </c>
      <c r="I44" s="19" t="s">
        <v>193</v>
      </c>
      <c r="J44" s="26">
        <f t="shared" si="8"/>
        <v>26</v>
      </c>
      <c r="K44" s="29">
        <f t="shared" si="5"/>
        <v>0</v>
      </c>
      <c r="L44" s="29">
        <f t="shared" si="9"/>
        <v>0</v>
      </c>
      <c r="M44" s="29">
        <f t="shared" si="10"/>
        <v>0</v>
      </c>
      <c r="N44" s="30"/>
      <c r="O44" s="30" t="s">
        <v>172</v>
      </c>
    </row>
    <row r="45" s="1" customFormat="1" ht="20" customHeight="1" spans="1:15">
      <c r="A45" s="13">
        <f t="shared" si="6"/>
        <v>43</v>
      </c>
      <c r="B45" s="20" t="s">
        <v>316</v>
      </c>
      <c r="C45" s="33" t="s">
        <v>222</v>
      </c>
      <c r="D45" s="16">
        <v>45357</v>
      </c>
      <c r="E45" s="17" t="s">
        <v>317</v>
      </c>
      <c r="F45" s="18" t="str">
        <f t="shared" si="7"/>
        <v>女</v>
      </c>
      <c r="G45" s="19" t="str">
        <f>IF(LEN(E45)=18,(IF(LOOKUP(MOD(SUM(MID(E45,1,1)*7,MID(E45,2,1)*9,MID(E45,3,1)*10,MID(E45,4,1)*5,MID(E45,5,1)*8,MID(E45,6,1)*4,MID(E45,7,1)*2,MID(E45,8,1),MID(E45,9,1)*6,MID(E45,10,1)*3,MID(E45,11,1)*7,MID(E45,12,1)*9,MID(E45,13,1)*10,MID(E45,14,1)*5,MID(E45,15,1)*8,MID(E45,16,1)*4,MID(E45,17,1)*2),11),{0,1,2,3,4,5,6,7,8,9,10},{"1","0","x","9","8","7","6","5","4","3","2"})=RIGHT(E45,1),"√","×")),"身份证号长度不符")</f>
        <v>√</v>
      </c>
      <c r="H45" s="20" t="s">
        <v>241</v>
      </c>
      <c r="I45" s="19" t="s">
        <v>193</v>
      </c>
      <c r="J45" s="26">
        <f t="shared" si="8"/>
        <v>26</v>
      </c>
      <c r="K45" s="29">
        <f t="shared" si="5"/>
        <v>0</v>
      </c>
      <c r="L45" s="29">
        <f t="shared" si="9"/>
        <v>0</v>
      </c>
      <c r="M45" s="29">
        <f t="shared" si="10"/>
        <v>0</v>
      </c>
      <c r="N45" s="30"/>
      <c r="O45" s="30" t="s">
        <v>173</v>
      </c>
    </row>
    <row r="46" s="1" customFormat="1" ht="20" customHeight="1" spans="1:15">
      <c r="A46" s="13">
        <f t="shared" si="6"/>
        <v>44</v>
      </c>
      <c r="B46" s="20" t="s">
        <v>318</v>
      </c>
      <c r="C46" s="33" t="s">
        <v>256</v>
      </c>
      <c r="D46" s="16">
        <v>45358</v>
      </c>
      <c r="E46" s="17" t="s">
        <v>319</v>
      </c>
      <c r="F46" s="18" t="str">
        <f t="shared" si="7"/>
        <v>男</v>
      </c>
      <c r="G46" s="19" t="str">
        <f>IF(LEN(E46)=18,(IF(LOOKUP(MOD(SUM(MID(E46,1,1)*7,MID(E46,2,1)*9,MID(E46,3,1)*10,MID(E46,4,1)*5,MID(E46,5,1)*8,MID(E46,6,1)*4,MID(E46,7,1)*2,MID(E46,8,1),MID(E46,9,1)*6,MID(E46,10,1)*3,MID(E46,11,1)*7,MID(E46,12,1)*9,MID(E46,13,1)*10,MID(E46,14,1)*5,MID(E46,15,1)*8,MID(E46,16,1)*4,MID(E46,17,1)*2),11),{0,1,2,3,4,5,6,7,8,9,10},{"1","0","x","9","8","7","6","5","4","3","2"})=RIGHT(E46,1),"√","×")),"身份证号长度不符")</f>
        <v>√</v>
      </c>
      <c r="H46" s="20" t="s">
        <v>221</v>
      </c>
      <c r="I46" s="19" t="s">
        <v>193</v>
      </c>
      <c r="J46" s="26">
        <f t="shared" si="8"/>
        <v>25</v>
      </c>
      <c r="K46" s="29">
        <f t="shared" si="5"/>
        <v>0</v>
      </c>
      <c r="L46" s="29">
        <f t="shared" si="9"/>
        <v>0</v>
      </c>
      <c r="M46" s="29">
        <f t="shared" si="10"/>
        <v>0</v>
      </c>
      <c r="N46" s="30"/>
      <c r="O46" s="30" t="s">
        <v>173</v>
      </c>
    </row>
    <row r="47" s="1" customFormat="1" ht="20" customHeight="1" spans="1:15">
      <c r="A47" s="13">
        <f t="shared" si="6"/>
        <v>45</v>
      </c>
      <c r="B47" s="20" t="s">
        <v>320</v>
      </c>
      <c r="C47" s="33" t="s">
        <v>256</v>
      </c>
      <c r="D47" s="16">
        <v>45358</v>
      </c>
      <c r="E47" s="17" t="s">
        <v>321</v>
      </c>
      <c r="F47" s="18" t="str">
        <f t="shared" si="7"/>
        <v>男</v>
      </c>
      <c r="G47" s="19" t="str">
        <f>IF(LEN(E47)=18,(IF(LOOKUP(MOD(SUM(MID(E47,1,1)*7,MID(E47,2,1)*9,MID(E47,3,1)*10,MID(E47,4,1)*5,MID(E47,5,1)*8,MID(E47,6,1)*4,MID(E47,7,1)*2,MID(E47,8,1),MID(E47,9,1)*6,MID(E47,10,1)*3,MID(E47,11,1)*7,MID(E47,12,1)*9,MID(E47,13,1)*10,MID(E47,14,1)*5,MID(E47,15,1)*8,MID(E47,16,1)*4,MID(E47,17,1)*2),11),{0,1,2,3,4,5,6,7,8,9,10},{"1","0","x","9","8","7","6","5","4","3","2"})=RIGHT(E47,1),"√","×")),"身份证号长度不符")</f>
        <v>√</v>
      </c>
      <c r="H47" s="20" t="s">
        <v>224</v>
      </c>
      <c r="I47" s="19" t="s">
        <v>193</v>
      </c>
      <c r="J47" s="26">
        <f t="shared" si="8"/>
        <v>25</v>
      </c>
      <c r="K47" s="29">
        <f t="shared" si="5"/>
        <v>0</v>
      </c>
      <c r="L47" s="29">
        <f t="shared" si="9"/>
        <v>0</v>
      </c>
      <c r="M47" s="29">
        <f t="shared" si="10"/>
        <v>0</v>
      </c>
      <c r="N47" s="30"/>
      <c r="O47" s="30" t="s">
        <v>173</v>
      </c>
    </row>
    <row r="48" s="1" customFormat="1" ht="20" customHeight="1" spans="1:15">
      <c r="A48" s="13">
        <f t="shared" si="6"/>
        <v>46</v>
      </c>
      <c r="B48" s="20" t="s">
        <v>322</v>
      </c>
      <c r="C48" s="33" t="s">
        <v>256</v>
      </c>
      <c r="D48" s="16">
        <v>45358</v>
      </c>
      <c r="E48" s="17" t="s">
        <v>323</v>
      </c>
      <c r="F48" s="18" t="str">
        <f t="shared" si="7"/>
        <v>男</v>
      </c>
      <c r="G48" s="19" t="str">
        <f>IF(LEN(E48)=18,(IF(LOOKUP(MOD(SUM(MID(E48,1,1)*7,MID(E48,2,1)*9,MID(E48,3,1)*10,MID(E48,4,1)*5,MID(E48,5,1)*8,MID(E48,6,1)*4,MID(E48,7,1)*2,MID(E48,8,1),MID(E48,9,1)*6,MID(E48,10,1)*3,MID(E48,11,1)*7,MID(E48,12,1)*9,MID(E48,13,1)*10,MID(E48,14,1)*5,MID(E48,15,1)*8,MID(E48,16,1)*4,MID(E48,17,1)*2),11),{0,1,2,3,4,5,6,7,8,9,10},{"1","0","x","9","8","7","6","5","4","3","2"})=RIGHT(E48,1),"√","×")),"身份证号长度不符")</f>
        <v>√</v>
      </c>
      <c r="H48" s="20" t="s">
        <v>227</v>
      </c>
      <c r="I48" s="19" t="s">
        <v>193</v>
      </c>
      <c r="J48" s="26">
        <f t="shared" si="8"/>
        <v>25</v>
      </c>
      <c r="K48" s="29">
        <f t="shared" si="5"/>
        <v>0</v>
      </c>
      <c r="L48" s="29">
        <f t="shared" si="9"/>
        <v>0</v>
      </c>
      <c r="M48" s="29">
        <f t="shared" si="10"/>
        <v>0</v>
      </c>
      <c r="N48" s="30"/>
      <c r="O48" s="30" t="s">
        <v>173</v>
      </c>
    </row>
    <row r="49" s="1" customFormat="1" ht="20" customHeight="1" spans="1:15">
      <c r="A49" s="13">
        <f t="shared" si="6"/>
        <v>47</v>
      </c>
      <c r="B49" s="20" t="s">
        <v>324</v>
      </c>
      <c r="C49" s="33" t="s">
        <v>325</v>
      </c>
      <c r="D49" s="16">
        <v>45359</v>
      </c>
      <c r="E49" s="17" t="s">
        <v>326</v>
      </c>
      <c r="F49" s="18" t="str">
        <f t="shared" ref="F49:F56" si="11">IF(MOD(MID(E49,17,1),2)=0,"女","男")</f>
        <v>男</v>
      </c>
      <c r="G49" s="19" t="str">
        <f>IF(LEN(E49)=18,(IF(LOOKUP(MOD(SUM(MID(E49,1,1)*7,MID(E49,2,1)*9,MID(E49,3,1)*10,MID(E49,4,1)*5,MID(E49,5,1)*8,MID(E49,6,1)*4,MID(E49,7,1)*2,MID(E49,8,1),MID(E49,9,1)*6,MID(E49,10,1)*3,MID(E49,11,1)*7,MID(E49,12,1)*9,MID(E49,13,1)*10,MID(E49,14,1)*5,MID(E49,15,1)*8,MID(E49,16,1)*4,MID(E49,17,1)*2),11),{0,1,2,3,4,5,6,7,8,9,10},{"1","0","x","9","8","7","6","5","4","3","2"})=RIGHT(E49,1),"√","×")),"身份证号长度不符")</f>
        <v>√</v>
      </c>
      <c r="H49" s="20" t="s">
        <v>246</v>
      </c>
      <c r="I49" s="19" t="s">
        <v>193</v>
      </c>
      <c r="J49" s="26">
        <f t="shared" si="8"/>
        <v>24</v>
      </c>
      <c r="K49" s="29">
        <f t="shared" si="5"/>
        <v>0</v>
      </c>
      <c r="L49" s="29">
        <f t="shared" si="9"/>
        <v>0</v>
      </c>
      <c r="M49" s="29">
        <f t="shared" si="10"/>
        <v>0</v>
      </c>
      <c r="N49" s="30"/>
      <c r="O49" s="30" t="s">
        <v>173</v>
      </c>
    </row>
    <row r="50" s="1" customFormat="1" ht="20" customHeight="1" spans="1:15">
      <c r="A50" s="13">
        <f t="shared" si="6"/>
        <v>48</v>
      </c>
      <c r="B50" s="20" t="s">
        <v>327</v>
      </c>
      <c r="C50" s="33" t="s">
        <v>325</v>
      </c>
      <c r="D50" s="16">
        <v>45359</v>
      </c>
      <c r="E50" s="17" t="s">
        <v>328</v>
      </c>
      <c r="F50" s="18" t="str">
        <f t="shared" si="11"/>
        <v>男</v>
      </c>
      <c r="G50" s="19" t="str">
        <f>IF(LEN(E50)=18,(IF(LOOKUP(MOD(SUM(MID(E50,1,1)*7,MID(E50,2,1)*9,MID(E50,3,1)*10,MID(E50,4,1)*5,MID(E50,5,1)*8,MID(E50,6,1)*4,MID(E50,7,1)*2,MID(E50,8,1),MID(E50,9,1)*6,MID(E50,10,1)*3,MID(E50,11,1)*7,MID(E50,12,1)*9,MID(E50,13,1)*10,MID(E50,14,1)*5,MID(E50,15,1)*8,MID(E50,16,1)*4,MID(E50,17,1)*2),11),{0,1,2,3,4,5,6,7,8,9,10},{"1","0","x","9","8","7","6","5","4","3","2"})=RIGHT(E50,1),"√","×")),"身份证号长度不符")</f>
        <v>√</v>
      </c>
      <c r="H50" s="20" t="s">
        <v>249</v>
      </c>
      <c r="I50" s="19" t="s">
        <v>193</v>
      </c>
      <c r="J50" s="26">
        <f t="shared" si="8"/>
        <v>24</v>
      </c>
      <c r="K50" s="29">
        <f t="shared" si="5"/>
        <v>0</v>
      </c>
      <c r="L50" s="29">
        <f t="shared" si="9"/>
        <v>0</v>
      </c>
      <c r="M50" s="29">
        <f t="shared" si="10"/>
        <v>0</v>
      </c>
      <c r="N50" s="30"/>
      <c r="O50" s="30" t="s">
        <v>173</v>
      </c>
    </row>
    <row r="51" s="1" customFormat="1" ht="20" customHeight="1" spans="1:15">
      <c r="A51" s="13">
        <f t="shared" si="6"/>
        <v>49</v>
      </c>
      <c r="B51" s="20" t="s">
        <v>329</v>
      </c>
      <c r="C51" s="33" t="s">
        <v>200</v>
      </c>
      <c r="D51" s="16">
        <v>45359</v>
      </c>
      <c r="E51" s="17" t="s">
        <v>330</v>
      </c>
      <c r="F51" s="18" t="str">
        <f t="shared" si="11"/>
        <v>女</v>
      </c>
      <c r="G51" s="19" t="str">
        <f>IF(LEN(E51)=18,(IF(LOOKUP(MOD(SUM(MID(E51,1,1)*7,MID(E51,2,1)*9,MID(E51,3,1)*10,MID(E51,4,1)*5,MID(E51,5,1)*8,MID(E51,6,1)*4,MID(E51,7,1)*2,MID(E51,8,1),MID(E51,9,1)*6,MID(E51,10,1)*3,MID(E51,11,1)*7,MID(E51,12,1)*9,MID(E51,13,1)*10,MID(E51,14,1)*5,MID(E51,15,1)*8,MID(E51,16,1)*4,MID(E51,17,1)*2),11),{0,1,2,3,4,5,6,7,8,9,10},{"1","0","x","9","8","7","6","5","4","3","2"})=RIGHT(E51,1),"√","×")),"身份证号长度不符")</f>
        <v>√</v>
      </c>
      <c r="H51" s="20" t="s">
        <v>229</v>
      </c>
      <c r="I51" s="19" t="s">
        <v>193</v>
      </c>
      <c r="J51" s="26">
        <f t="shared" si="8"/>
        <v>24</v>
      </c>
      <c r="K51" s="29">
        <f t="shared" si="5"/>
        <v>0</v>
      </c>
      <c r="L51" s="29">
        <f t="shared" si="9"/>
        <v>0</v>
      </c>
      <c r="M51" s="29">
        <f t="shared" si="10"/>
        <v>0</v>
      </c>
      <c r="N51" s="30"/>
      <c r="O51" s="30" t="s">
        <v>171</v>
      </c>
    </row>
    <row r="52" s="1" customFormat="1" ht="20" customHeight="1" spans="1:15">
      <c r="A52" s="13">
        <f t="shared" si="6"/>
        <v>50</v>
      </c>
      <c r="B52" s="20" t="s">
        <v>331</v>
      </c>
      <c r="C52" s="33" t="s">
        <v>209</v>
      </c>
      <c r="D52" s="16">
        <v>45359</v>
      </c>
      <c r="E52" s="17" t="s">
        <v>332</v>
      </c>
      <c r="F52" s="18" t="str">
        <f t="shared" si="11"/>
        <v>男</v>
      </c>
      <c r="G52" s="19" t="str">
        <f>IF(LEN(E52)=18,(IF(LOOKUP(MOD(SUM(MID(E52,1,1)*7,MID(E52,2,1)*9,MID(E52,3,1)*10,MID(E52,4,1)*5,MID(E52,5,1)*8,MID(E52,6,1)*4,MID(E52,7,1)*2,MID(E52,8,1),MID(E52,9,1)*6,MID(E52,10,1)*3,MID(E52,11,1)*7,MID(E52,12,1)*9,MID(E52,13,1)*10,MID(E52,14,1)*5,MID(E52,15,1)*8,MID(E52,16,1)*4,MID(E52,17,1)*2),11),{0,1,2,3,4,5,6,7,8,9,10},{"1","0","x","9","8","7","6","5","4","3","2"})=RIGHT(E52,1),"√","×")),"身份证号长度不符")</f>
        <v>√</v>
      </c>
      <c r="H52" s="20" t="s">
        <v>235</v>
      </c>
      <c r="I52" s="19" t="s">
        <v>193</v>
      </c>
      <c r="J52" s="26">
        <f t="shared" si="8"/>
        <v>24</v>
      </c>
      <c r="K52" s="29">
        <f t="shared" si="5"/>
        <v>0</v>
      </c>
      <c r="L52" s="29">
        <f t="shared" si="9"/>
        <v>0</v>
      </c>
      <c r="M52" s="29">
        <f t="shared" si="10"/>
        <v>0</v>
      </c>
      <c r="N52" s="30"/>
      <c r="O52" s="30" t="s">
        <v>172</v>
      </c>
    </row>
    <row r="53" s="1" customFormat="1" ht="20" customHeight="1" spans="1:15">
      <c r="A53" s="13">
        <f t="shared" si="6"/>
        <v>51</v>
      </c>
      <c r="B53" s="20" t="s">
        <v>333</v>
      </c>
      <c r="C53" s="33" t="s">
        <v>222</v>
      </c>
      <c r="D53" s="16">
        <v>45359</v>
      </c>
      <c r="E53" s="17" t="s">
        <v>334</v>
      </c>
      <c r="F53" s="18" t="str">
        <f t="shared" si="11"/>
        <v>男</v>
      </c>
      <c r="G53" s="19" t="str">
        <f>IF(LEN(E53)=18,(IF(LOOKUP(MOD(SUM(MID(E53,1,1)*7,MID(E53,2,1)*9,MID(E53,3,1)*10,MID(E53,4,1)*5,MID(E53,5,1)*8,MID(E53,6,1)*4,MID(E53,7,1)*2,MID(E53,8,1),MID(E53,9,1)*6,MID(E53,10,1)*3,MID(E53,11,1)*7,MID(E53,12,1)*9,MID(E53,13,1)*10,MID(E53,14,1)*5,MID(E53,15,1)*8,MID(E53,16,1)*4,MID(E53,17,1)*2),11),{0,1,2,3,4,5,6,7,8,9,10},{"1","0","x","9","8","7","6","5","4","3","2"})=RIGHT(E53,1),"√","×")),"身份证号长度不符")</f>
        <v>√</v>
      </c>
      <c r="H53" s="20" t="s">
        <v>253</v>
      </c>
      <c r="I53" s="19" t="s">
        <v>193</v>
      </c>
      <c r="J53" s="26">
        <f t="shared" si="8"/>
        <v>24</v>
      </c>
      <c r="K53" s="29">
        <f t="shared" si="5"/>
        <v>0</v>
      </c>
      <c r="L53" s="29">
        <f t="shared" si="9"/>
        <v>0</v>
      </c>
      <c r="M53" s="29">
        <f t="shared" si="10"/>
        <v>0</v>
      </c>
      <c r="N53" s="30"/>
      <c r="O53" s="30" t="s">
        <v>173</v>
      </c>
    </row>
    <row r="54" s="1" customFormat="1" ht="20" customHeight="1" spans="1:15">
      <c r="A54" s="13">
        <f t="shared" ref="A54:A74" si="12">ROW()-2</f>
        <v>52</v>
      </c>
      <c r="B54" s="20" t="s">
        <v>335</v>
      </c>
      <c r="C54" s="33" t="s">
        <v>209</v>
      </c>
      <c r="D54" s="16">
        <v>45362</v>
      </c>
      <c r="E54" s="17" t="s">
        <v>336</v>
      </c>
      <c r="F54" s="18" t="str">
        <f t="shared" si="11"/>
        <v>男</v>
      </c>
      <c r="G54" s="19" t="str">
        <f>IF(LEN(E54)=18,(IF(LOOKUP(MOD(SUM(MID(E54,1,1)*7,MID(E54,2,1)*9,MID(E54,3,1)*10,MID(E54,4,1)*5,MID(E54,5,1)*8,MID(E54,6,1)*4,MID(E54,7,1)*2,MID(E54,8,1),MID(E54,9,1)*6,MID(E54,10,1)*3,MID(E54,11,1)*7,MID(E54,12,1)*9,MID(E54,13,1)*10,MID(E54,14,1)*5,MID(E54,15,1)*8,MID(E54,16,1)*4,MID(E54,17,1)*2),11),{0,1,2,3,4,5,6,7,8,9,10},{"1","0","x","9","8","7","6","5","4","3","2"})=RIGHT(E54,1),"√","×")),"身份证号长度不符")</f>
        <v>√</v>
      </c>
      <c r="H54" s="20" t="s">
        <v>280</v>
      </c>
      <c r="I54" s="19" t="s">
        <v>193</v>
      </c>
      <c r="J54" s="26">
        <f t="shared" ref="J54:J72" si="13">DAY(EOMONTH(D54,0))-DAY(D54)+1</f>
        <v>21</v>
      </c>
      <c r="K54" s="29">
        <f t="shared" ref="K54:K72" si="14">IF(H54="",70/30*J54,0)</f>
        <v>0</v>
      </c>
      <c r="L54" s="29">
        <f t="shared" ref="L54:L72" si="15">IF(H54="",30/30*J54,0)</f>
        <v>0</v>
      </c>
      <c r="M54" s="29">
        <f t="shared" ref="M54:M72" si="16">SUM(K54:L54)</f>
        <v>0</v>
      </c>
      <c r="N54" s="30"/>
      <c r="O54" s="30" t="s">
        <v>172</v>
      </c>
    </row>
    <row r="55" s="1" customFormat="1" ht="20" customHeight="1" spans="1:15">
      <c r="A55" s="13">
        <f t="shared" si="12"/>
        <v>53</v>
      </c>
      <c r="B55" s="20" t="s">
        <v>337</v>
      </c>
      <c r="C55" s="33" t="s">
        <v>200</v>
      </c>
      <c r="D55" s="16">
        <v>45362</v>
      </c>
      <c r="E55" s="17" t="s">
        <v>338</v>
      </c>
      <c r="F55" s="18" t="str">
        <f t="shared" ref="F55:F72" si="17">IF(MOD(MID(E55,17,1),2)=0,"女","男")</f>
        <v>女</v>
      </c>
      <c r="G55" s="19" t="str">
        <f>IF(LEN(E55)=18,(IF(LOOKUP(MOD(SUM(MID(E55,1,1)*7,MID(E55,2,1)*9,MID(E55,3,1)*10,MID(E55,4,1)*5,MID(E55,5,1)*8,MID(E55,6,1)*4,MID(E55,7,1)*2,MID(E55,8,1),MID(E55,9,1)*6,MID(E55,10,1)*3,MID(E55,11,1)*7,MID(E55,12,1)*9,MID(E55,13,1)*10,MID(E55,14,1)*5,MID(E55,15,1)*8,MID(E55,16,1)*4,MID(E55,17,1)*2),11),{0,1,2,3,4,5,6,7,8,9,10},{"1","0","x","9","8","7","6","5","4","3","2"})=RIGHT(E55,1),"√","×")),"身份证号长度不符")</f>
        <v>√</v>
      </c>
      <c r="H55" s="20" t="s">
        <v>255</v>
      </c>
      <c r="I55" s="19" t="s">
        <v>193</v>
      </c>
      <c r="J55" s="26">
        <f t="shared" si="13"/>
        <v>21</v>
      </c>
      <c r="K55" s="29">
        <f t="shared" si="14"/>
        <v>0</v>
      </c>
      <c r="L55" s="29">
        <f t="shared" si="15"/>
        <v>0</v>
      </c>
      <c r="M55" s="29">
        <f t="shared" si="16"/>
        <v>0</v>
      </c>
      <c r="N55" s="30"/>
      <c r="O55" s="30" t="s">
        <v>171</v>
      </c>
    </row>
    <row r="56" s="1" customFormat="1" ht="20" customHeight="1" spans="1:15">
      <c r="A56" s="13">
        <f t="shared" si="12"/>
        <v>54</v>
      </c>
      <c r="B56" s="20" t="s">
        <v>339</v>
      </c>
      <c r="C56" s="33" t="s">
        <v>200</v>
      </c>
      <c r="D56" s="16">
        <v>45362</v>
      </c>
      <c r="E56" s="17" t="s">
        <v>340</v>
      </c>
      <c r="F56" s="18" t="str">
        <f t="shared" si="17"/>
        <v>女</v>
      </c>
      <c r="G56" s="19" t="str">
        <f>IF(LEN(E56)=18,(IF(LOOKUP(MOD(SUM(MID(E56,1,1)*7,MID(E56,2,1)*9,MID(E56,3,1)*10,MID(E56,4,1)*5,MID(E56,5,1)*8,MID(E56,6,1)*4,MID(E56,7,1)*2,MID(E56,8,1),MID(E56,9,1)*6,MID(E56,10,1)*3,MID(E56,11,1)*7,MID(E56,12,1)*9,MID(E56,13,1)*10,MID(E56,14,1)*5,MID(E56,15,1)*8,MID(E56,16,1)*4,MID(E56,17,1)*2),11),{0,1,2,3,4,5,6,7,8,9,10},{"1","0","x","9","8","7","6","5","4","3","2"})=RIGHT(E56,1),"√","×")),"身份证号长度不符")</f>
        <v>√</v>
      </c>
      <c r="H56" s="20" t="s">
        <v>258</v>
      </c>
      <c r="I56" s="19" t="s">
        <v>193</v>
      </c>
      <c r="J56" s="26">
        <f t="shared" si="13"/>
        <v>21</v>
      </c>
      <c r="K56" s="29">
        <f t="shared" si="14"/>
        <v>0</v>
      </c>
      <c r="L56" s="29">
        <f t="shared" si="15"/>
        <v>0</v>
      </c>
      <c r="M56" s="29">
        <f t="shared" si="16"/>
        <v>0</v>
      </c>
      <c r="N56" s="30"/>
      <c r="O56" s="30" t="s">
        <v>171</v>
      </c>
    </row>
    <row r="57" s="1" customFormat="1" ht="20" customHeight="1" spans="1:15">
      <c r="A57" s="13">
        <f t="shared" si="12"/>
        <v>55</v>
      </c>
      <c r="B57" s="20" t="s">
        <v>341</v>
      </c>
      <c r="C57" s="33" t="s">
        <v>200</v>
      </c>
      <c r="D57" s="16">
        <v>45362</v>
      </c>
      <c r="E57" s="17" t="s">
        <v>342</v>
      </c>
      <c r="F57" s="18" t="str">
        <f t="shared" si="17"/>
        <v>男</v>
      </c>
      <c r="G57" s="19" t="str">
        <f>IF(LEN(E57)=18,(IF(LOOKUP(MOD(SUM(MID(E57,1,1)*7,MID(E57,2,1)*9,MID(E57,3,1)*10,MID(E57,4,1)*5,MID(E57,5,1)*8,MID(E57,6,1)*4,MID(E57,7,1)*2,MID(E57,8,1),MID(E57,9,1)*6,MID(E57,10,1)*3,MID(E57,11,1)*7,MID(E57,12,1)*9,MID(E57,13,1)*10,MID(E57,14,1)*5,MID(E57,15,1)*8,MID(E57,16,1)*4,MID(E57,17,1)*2),11),{0,1,2,3,4,5,6,7,8,9,10},{"1","0","x","9","8","7","6","5","4","3","2"})=RIGHT(E57,1),"√","×")),"身份证号长度不符")</f>
        <v>√</v>
      </c>
      <c r="H57" s="20" t="s">
        <v>260</v>
      </c>
      <c r="I57" s="19" t="s">
        <v>193</v>
      </c>
      <c r="J57" s="26">
        <f t="shared" si="13"/>
        <v>21</v>
      </c>
      <c r="K57" s="29">
        <f t="shared" si="14"/>
        <v>0</v>
      </c>
      <c r="L57" s="29">
        <f t="shared" si="15"/>
        <v>0</v>
      </c>
      <c r="M57" s="29">
        <f t="shared" si="16"/>
        <v>0</v>
      </c>
      <c r="N57" s="30"/>
      <c r="O57" s="30" t="s">
        <v>171</v>
      </c>
    </row>
    <row r="58" s="1" customFormat="1" ht="20" customHeight="1" spans="1:15">
      <c r="A58" s="13">
        <f t="shared" si="12"/>
        <v>56</v>
      </c>
      <c r="B58" s="20" t="s">
        <v>343</v>
      </c>
      <c r="C58" s="33" t="s">
        <v>256</v>
      </c>
      <c r="D58" s="16">
        <v>45362</v>
      </c>
      <c r="E58" s="17" t="s">
        <v>344</v>
      </c>
      <c r="F58" s="18" t="str">
        <f t="shared" si="17"/>
        <v>男</v>
      </c>
      <c r="G58" s="19" t="str">
        <f>IF(LEN(E58)=18,(IF(LOOKUP(MOD(SUM(MID(E58,1,1)*7,MID(E58,2,1)*9,MID(E58,3,1)*10,MID(E58,4,1)*5,MID(E58,5,1)*8,MID(E58,6,1)*4,MID(E58,7,1)*2,MID(E58,8,1),MID(E58,9,1)*6,MID(E58,10,1)*3,MID(E58,11,1)*7,MID(E58,12,1)*9,MID(E58,13,1)*10,MID(E58,14,1)*5,MID(E58,15,1)*8,MID(E58,16,1)*4,MID(E58,17,1)*2),11),{0,1,2,3,4,5,6,7,8,9,10},{"1","0","x","9","8","7","6","5","4","3","2"})=RIGHT(E58,1),"√","×")),"身份证号长度不符")</f>
        <v>√</v>
      </c>
      <c r="H58" s="20" t="s">
        <v>268</v>
      </c>
      <c r="I58" s="19" t="s">
        <v>193</v>
      </c>
      <c r="J58" s="26">
        <f t="shared" si="13"/>
        <v>21</v>
      </c>
      <c r="K58" s="29">
        <f t="shared" si="14"/>
        <v>0</v>
      </c>
      <c r="L58" s="29">
        <f t="shared" si="15"/>
        <v>0</v>
      </c>
      <c r="M58" s="29">
        <f t="shared" si="16"/>
        <v>0</v>
      </c>
      <c r="N58" s="30"/>
      <c r="O58" s="30" t="s">
        <v>173</v>
      </c>
    </row>
    <row r="59" s="1" customFormat="1" ht="20" customHeight="1" spans="1:15">
      <c r="A59" s="13">
        <f t="shared" si="12"/>
        <v>57</v>
      </c>
      <c r="B59" s="20" t="s">
        <v>345</v>
      </c>
      <c r="C59" s="33" t="s">
        <v>222</v>
      </c>
      <c r="D59" s="16">
        <v>45362</v>
      </c>
      <c r="E59" s="17" t="s">
        <v>346</v>
      </c>
      <c r="F59" s="18" t="str">
        <f t="shared" si="17"/>
        <v>男</v>
      </c>
      <c r="G59" s="19" t="str">
        <f>IF(LEN(E59)=18,(IF(LOOKUP(MOD(SUM(MID(E59,1,1)*7,MID(E59,2,1)*9,MID(E59,3,1)*10,MID(E59,4,1)*5,MID(E59,5,1)*8,MID(E59,6,1)*4,MID(E59,7,1)*2,MID(E59,8,1),MID(E59,9,1)*6,MID(E59,10,1)*3,MID(E59,11,1)*7,MID(E59,12,1)*9,MID(E59,13,1)*10,MID(E59,14,1)*5,MID(E59,15,1)*8,MID(E59,16,1)*4,MID(E59,17,1)*2),11),{0,1,2,3,4,5,6,7,8,9,10},{"1","0","x","9","8","7","6","5","4","3","2"})=RIGHT(E59,1),"√","×")),"身份证号长度不符")</f>
        <v>√</v>
      </c>
      <c r="H59" s="20" t="s">
        <v>273</v>
      </c>
      <c r="I59" s="19" t="s">
        <v>193</v>
      </c>
      <c r="J59" s="26">
        <f t="shared" si="13"/>
        <v>21</v>
      </c>
      <c r="K59" s="29">
        <f t="shared" si="14"/>
        <v>0</v>
      </c>
      <c r="L59" s="29">
        <f t="shared" si="15"/>
        <v>0</v>
      </c>
      <c r="M59" s="29">
        <f t="shared" si="16"/>
        <v>0</v>
      </c>
      <c r="N59" s="30"/>
      <c r="O59" s="30" t="s">
        <v>173</v>
      </c>
    </row>
    <row r="60" s="1" customFormat="1" ht="20" customHeight="1" spans="1:15">
      <c r="A60" s="13">
        <f t="shared" si="12"/>
        <v>58</v>
      </c>
      <c r="B60" s="20" t="s">
        <v>347</v>
      </c>
      <c r="C60" s="33" t="s">
        <v>256</v>
      </c>
      <c r="D60" s="16">
        <v>45362</v>
      </c>
      <c r="E60" s="17" t="s">
        <v>348</v>
      </c>
      <c r="F60" s="18" t="str">
        <f t="shared" si="17"/>
        <v>男</v>
      </c>
      <c r="G60" s="19" t="str">
        <f>IF(LEN(E60)=18,(IF(LOOKUP(MOD(SUM(MID(E60,1,1)*7,MID(E60,2,1)*9,MID(E60,3,1)*10,MID(E60,4,1)*5,MID(E60,5,1)*8,MID(E60,6,1)*4,MID(E60,7,1)*2,MID(E60,8,1),MID(E60,9,1)*6,MID(E60,10,1)*3,MID(E60,11,1)*7,MID(E60,12,1)*9,MID(E60,13,1)*10,MID(E60,14,1)*5,MID(E60,15,1)*8,MID(E60,16,1)*4,MID(E60,17,1)*2),11),{0,1,2,3,4,5,6,7,8,9,10},{"1","0","x","9","8","7","6","5","4","3","2"})=RIGHT(E60,1),"√","×")),"身份证号长度不符")</f>
        <v>√</v>
      </c>
      <c r="H60" s="20" t="s">
        <v>303</v>
      </c>
      <c r="I60" s="19" t="s">
        <v>193</v>
      </c>
      <c r="J60" s="26">
        <f t="shared" si="13"/>
        <v>21</v>
      </c>
      <c r="K60" s="29">
        <f t="shared" si="14"/>
        <v>0</v>
      </c>
      <c r="L60" s="29">
        <f t="shared" si="15"/>
        <v>0</v>
      </c>
      <c r="M60" s="29">
        <f t="shared" si="16"/>
        <v>0</v>
      </c>
      <c r="N60" s="30"/>
      <c r="O60" s="30" t="s">
        <v>173</v>
      </c>
    </row>
    <row r="61" s="1" customFormat="1" ht="20" customHeight="1" spans="1:15">
      <c r="A61" s="13">
        <f t="shared" si="12"/>
        <v>59</v>
      </c>
      <c r="B61" s="20" t="s">
        <v>349</v>
      </c>
      <c r="C61" s="33" t="s">
        <v>191</v>
      </c>
      <c r="D61" s="16">
        <v>45363</v>
      </c>
      <c r="E61" s="17" t="s">
        <v>350</v>
      </c>
      <c r="F61" s="18" t="str">
        <f t="shared" si="17"/>
        <v>男</v>
      </c>
      <c r="G61" s="19" t="str">
        <f>IF(LEN(E61)=18,(IF(LOOKUP(MOD(SUM(MID(E61,1,1)*7,MID(E61,2,1)*9,MID(E61,3,1)*10,MID(E61,4,1)*5,MID(E61,5,1)*8,MID(E61,6,1)*4,MID(E61,7,1)*2,MID(E61,8,1),MID(E61,9,1)*6,MID(E61,10,1)*3,MID(E61,11,1)*7,MID(E61,12,1)*9,MID(E61,13,1)*10,MID(E61,14,1)*5,MID(E61,15,1)*8,MID(E61,16,1)*4,MID(E61,17,1)*2),11),{0,1,2,3,4,5,6,7,8,9,10},{"1","0","x","9","8","7","6","5","4","3","2"})=RIGHT(E61,1),"√","×")),"身份证号长度不符")</f>
        <v>√</v>
      </c>
      <c r="H61" s="20" t="s">
        <v>305</v>
      </c>
      <c r="I61" s="19" t="s">
        <v>193</v>
      </c>
      <c r="J61" s="26">
        <f t="shared" si="13"/>
        <v>20</v>
      </c>
      <c r="K61" s="29">
        <f t="shared" si="14"/>
        <v>0</v>
      </c>
      <c r="L61" s="29">
        <f t="shared" si="15"/>
        <v>0</v>
      </c>
      <c r="M61" s="29">
        <f t="shared" si="16"/>
        <v>0</v>
      </c>
      <c r="N61" s="30"/>
      <c r="O61" s="30" t="s">
        <v>172</v>
      </c>
    </row>
    <row r="62" s="1" customFormat="1" ht="20" customHeight="1" spans="1:15">
      <c r="A62" s="13">
        <f t="shared" si="12"/>
        <v>60</v>
      </c>
      <c r="B62" s="20" t="s">
        <v>351</v>
      </c>
      <c r="C62" s="33" t="s">
        <v>209</v>
      </c>
      <c r="D62" s="16">
        <v>45363</v>
      </c>
      <c r="E62" s="17" t="s">
        <v>352</v>
      </c>
      <c r="F62" s="18" t="str">
        <f t="shared" si="17"/>
        <v>男</v>
      </c>
      <c r="G62" s="19" t="str">
        <f>IF(LEN(E62)=18,(IF(LOOKUP(MOD(SUM(MID(E62,1,1)*7,MID(E62,2,1)*9,MID(E62,3,1)*10,MID(E62,4,1)*5,MID(E62,5,1)*8,MID(E62,6,1)*4,MID(E62,7,1)*2,MID(E62,8,1),MID(E62,9,1)*6,MID(E62,10,1)*3,MID(E62,11,1)*7,MID(E62,12,1)*9,MID(E62,13,1)*10,MID(E62,14,1)*5,MID(E62,15,1)*8,MID(E62,16,1)*4,MID(E62,17,1)*2),11),{0,1,2,3,4,5,6,7,8,9,10},{"1","0","x","9","8","7","6","5","4","3","2"})=RIGHT(E62,1),"√","×")),"身份证号长度不符")</f>
        <v>√</v>
      </c>
      <c r="H62" s="20" t="s">
        <v>309</v>
      </c>
      <c r="I62" s="19" t="s">
        <v>193</v>
      </c>
      <c r="J62" s="26">
        <f t="shared" si="13"/>
        <v>20</v>
      </c>
      <c r="K62" s="29">
        <f t="shared" si="14"/>
        <v>0</v>
      </c>
      <c r="L62" s="29">
        <f t="shared" si="15"/>
        <v>0</v>
      </c>
      <c r="M62" s="29">
        <f t="shared" si="16"/>
        <v>0</v>
      </c>
      <c r="N62" s="30"/>
      <c r="O62" s="30" t="s">
        <v>172</v>
      </c>
    </row>
    <row r="63" s="1" customFormat="1" ht="20" customHeight="1" spans="1:15">
      <c r="A63" s="13">
        <f t="shared" si="12"/>
        <v>61</v>
      </c>
      <c r="B63" s="20" t="s">
        <v>353</v>
      </c>
      <c r="C63" s="33" t="s">
        <v>209</v>
      </c>
      <c r="D63" s="16">
        <v>45363</v>
      </c>
      <c r="E63" s="17" t="s">
        <v>354</v>
      </c>
      <c r="F63" s="18" t="str">
        <f t="shared" si="17"/>
        <v>男</v>
      </c>
      <c r="G63" s="19" t="str">
        <f>IF(LEN(E63)=18,(IF(LOOKUP(MOD(SUM(MID(E63,1,1)*7,MID(E63,2,1)*9,MID(E63,3,1)*10,MID(E63,4,1)*5,MID(E63,5,1)*8,MID(E63,6,1)*4,MID(E63,7,1)*2,MID(E63,8,1),MID(E63,9,1)*6,MID(E63,10,1)*3,MID(E63,11,1)*7,MID(E63,12,1)*9,MID(E63,13,1)*10,MID(E63,14,1)*5,MID(E63,15,1)*8,MID(E63,16,1)*4,MID(E63,17,1)*2),11),{0,1,2,3,4,5,6,7,8,9,10},{"1","0","x","9","8","7","6","5","4","3","2"})=RIGHT(E63,1),"√","×")),"身份证号长度不符")</f>
        <v>√</v>
      </c>
      <c r="H63" s="20" t="s">
        <v>233</v>
      </c>
      <c r="I63" s="19" t="s">
        <v>193</v>
      </c>
      <c r="J63" s="26">
        <f t="shared" si="13"/>
        <v>20</v>
      </c>
      <c r="K63" s="29">
        <f t="shared" si="14"/>
        <v>0</v>
      </c>
      <c r="L63" s="29">
        <f t="shared" si="15"/>
        <v>0</v>
      </c>
      <c r="M63" s="29">
        <f t="shared" si="16"/>
        <v>0</v>
      </c>
      <c r="N63" s="30"/>
      <c r="O63" s="30" t="s">
        <v>172</v>
      </c>
    </row>
    <row r="64" s="1" customFormat="1" ht="20" customHeight="1" spans="1:15">
      <c r="A64" s="13">
        <f t="shared" si="12"/>
        <v>62</v>
      </c>
      <c r="B64" s="20" t="s">
        <v>355</v>
      </c>
      <c r="C64" s="33" t="s">
        <v>310</v>
      </c>
      <c r="D64" s="16">
        <v>45364</v>
      </c>
      <c r="E64" s="17" t="s">
        <v>356</v>
      </c>
      <c r="F64" s="18" t="str">
        <f t="shared" si="17"/>
        <v>男</v>
      </c>
      <c r="G64" s="19" t="str">
        <f>IF(LEN(E64)=18,(IF(LOOKUP(MOD(SUM(MID(E64,1,1)*7,MID(E64,2,1)*9,MID(E64,3,1)*10,MID(E64,4,1)*5,MID(E64,5,1)*8,MID(E64,6,1)*4,MID(E64,7,1)*2,MID(E64,8,1),MID(E64,9,1)*6,MID(E64,10,1)*3,MID(E64,11,1)*7,MID(E64,12,1)*9,MID(E64,13,1)*10,MID(E64,14,1)*5,MID(E64,15,1)*8,MID(E64,16,1)*4,MID(E64,17,1)*2),11),{0,1,2,3,4,5,6,7,8,9,10},{"1","0","x","9","8","7","6","5","4","3","2"})=RIGHT(E64,1),"√","×")),"身份证号长度不符")</f>
        <v>√</v>
      </c>
      <c r="H64" s="20" t="s">
        <v>243</v>
      </c>
      <c r="I64" s="19" t="s">
        <v>193</v>
      </c>
      <c r="J64" s="26">
        <f t="shared" si="13"/>
        <v>19</v>
      </c>
      <c r="K64" s="29">
        <f t="shared" si="14"/>
        <v>0</v>
      </c>
      <c r="L64" s="29">
        <f t="shared" si="15"/>
        <v>0</v>
      </c>
      <c r="M64" s="29">
        <f t="shared" si="16"/>
        <v>0</v>
      </c>
      <c r="N64" s="30"/>
      <c r="O64" s="30" t="s">
        <v>172</v>
      </c>
    </row>
    <row r="65" s="1" customFormat="1" ht="20" customHeight="1" spans="1:15">
      <c r="A65" s="13">
        <f t="shared" si="12"/>
        <v>63</v>
      </c>
      <c r="B65" s="20" t="s">
        <v>357</v>
      </c>
      <c r="C65" s="33" t="s">
        <v>191</v>
      </c>
      <c r="D65" s="16">
        <v>45364</v>
      </c>
      <c r="E65" s="17" t="s">
        <v>358</v>
      </c>
      <c r="F65" s="18" t="str">
        <f t="shared" si="17"/>
        <v>女</v>
      </c>
      <c r="G65" s="19" t="str">
        <f>IF(LEN(E65)=18,(IF(LOOKUP(MOD(SUM(MID(E65,1,1)*7,MID(E65,2,1)*9,MID(E65,3,1)*10,MID(E65,4,1)*5,MID(E65,5,1)*8,MID(E65,6,1)*4,MID(E65,7,1)*2,MID(E65,8,1),MID(E65,9,1)*6,MID(E65,10,1)*3,MID(E65,11,1)*7,MID(E65,12,1)*9,MID(E65,13,1)*10,MID(E65,14,1)*5,MID(E65,15,1)*8,MID(E65,16,1)*4,MID(E65,17,1)*2),11),{0,1,2,3,4,5,6,7,8,9,10},{"1","0","x","9","8","7","6","5","4","3","2"})=RIGHT(E65,1),"√","×")),"身份证号长度不符")</f>
        <v>√</v>
      </c>
      <c r="H65" s="20" t="s">
        <v>251</v>
      </c>
      <c r="I65" s="19" t="s">
        <v>193</v>
      </c>
      <c r="J65" s="26">
        <f t="shared" si="13"/>
        <v>19</v>
      </c>
      <c r="K65" s="29">
        <f t="shared" si="14"/>
        <v>0</v>
      </c>
      <c r="L65" s="29">
        <f t="shared" si="15"/>
        <v>0</v>
      </c>
      <c r="M65" s="29">
        <f t="shared" si="16"/>
        <v>0</v>
      </c>
      <c r="N65" s="30"/>
      <c r="O65" s="30" t="s">
        <v>172</v>
      </c>
    </row>
    <row r="66" s="1" customFormat="1" ht="20" customHeight="1" spans="1:15">
      <c r="A66" s="13">
        <f t="shared" si="12"/>
        <v>64</v>
      </c>
      <c r="B66" s="20" t="s">
        <v>359</v>
      </c>
      <c r="C66" s="33" t="s">
        <v>256</v>
      </c>
      <c r="D66" s="16">
        <v>45365</v>
      </c>
      <c r="E66" s="17" t="s">
        <v>360</v>
      </c>
      <c r="F66" s="18" t="str">
        <f t="shared" si="17"/>
        <v>男</v>
      </c>
      <c r="G66" s="19" t="str">
        <f>IF(LEN(E66)=18,(IF(LOOKUP(MOD(SUM(MID(E66,1,1)*7,MID(E66,2,1)*9,MID(E66,3,1)*10,MID(E66,4,1)*5,MID(E66,5,1)*8,MID(E66,6,1)*4,MID(E66,7,1)*2,MID(E66,8,1),MID(E66,9,1)*6,MID(E66,10,1)*3,MID(E66,11,1)*7,MID(E66,12,1)*9,MID(E66,13,1)*10,MID(E66,14,1)*5,MID(E66,15,1)*8,MID(E66,16,1)*4,MID(E66,17,1)*2),11),{0,1,2,3,4,5,6,7,8,9,10},{"1","0","x","9","8","7","6","5","4","3","2"})=RIGHT(E66,1),"√","×")),"身份证号长度不符")</f>
        <v>√</v>
      </c>
      <c r="H66" s="20" t="s">
        <v>266</v>
      </c>
      <c r="I66" s="19" t="s">
        <v>193</v>
      </c>
      <c r="J66" s="26">
        <f t="shared" si="13"/>
        <v>18</v>
      </c>
      <c r="K66" s="29">
        <f t="shared" si="14"/>
        <v>0</v>
      </c>
      <c r="L66" s="29">
        <f t="shared" si="15"/>
        <v>0</v>
      </c>
      <c r="M66" s="29">
        <f t="shared" si="16"/>
        <v>0</v>
      </c>
      <c r="N66" s="30"/>
      <c r="O66" s="30" t="s">
        <v>173</v>
      </c>
    </row>
    <row r="67" s="1" customFormat="1" ht="20" customHeight="1" spans="1:15">
      <c r="A67" s="13">
        <f t="shared" si="12"/>
        <v>65</v>
      </c>
      <c r="B67" s="20" t="s">
        <v>361</v>
      </c>
      <c r="C67" s="33" t="s">
        <v>225</v>
      </c>
      <c r="D67" s="16">
        <v>45366</v>
      </c>
      <c r="E67" s="17" t="s">
        <v>362</v>
      </c>
      <c r="F67" s="18" t="str">
        <f t="shared" si="17"/>
        <v>女</v>
      </c>
      <c r="G67" s="19" t="str">
        <f>IF(LEN(E67)=18,(IF(LOOKUP(MOD(SUM(MID(E67,1,1)*7,MID(E67,2,1)*9,MID(E67,3,1)*10,MID(E67,4,1)*5,MID(E67,5,1)*8,MID(E67,6,1)*4,MID(E67,7,1)*2,MID(E67,8,1),MID(E67,9,1)*6,MID(E67,10,1)*3,MID(E67,11,1)*7,MID(E67,12,1)*9,MID(E67,13,1)*10,MID(E67,14,1)*5,MID(E67,15,1)*8,MID(E67,16,1)*4,MID(E67,17,1)*2),11),{0,1,2,3,4,5,6,7,8,9,10},{"1","0","x","9","8","7","6","5","4","3","2"})=RIGHT(E67,1),"√","×")),"身份证号长度不符")</f>
        <v>√</v>
      </c>
      <c r="H67" s="20" t="s">
        <v>271</v>
      </c>
      <c r="I67" s="19" t="s">
        <v>193</v>
      </c>
      <c r="J67" s="26">
        <f t="shared" si="13"/>
        <v>17</v>
      </c>
      <c r="K67" s="29">
        <f t="shared" si="14"/>
        <v>0</v>
      </c>
      <c r="L67" s="29">
        <f t="shared" si="15"/>
        <v>0</v>
      </c>
      <c r="M67" s="29">
        <f t="shared" si="16"/>
        <v>0</v>
      </c>
      <c r="N67" s="30"/>
      <c r="O67" s="30" t="s">
        <v>171</v>
      </c>
    </row>
    <row r="68" s="1" customFormat="1" ht="20" customHeight="1" spans="1:15">
      <c r="A68" s="13">
        <f t="shared" si="12"/>
        <v>66</v>
      </c>
      <c r="B68" s="20" t="s">
        <v>363</v>
      </c>
      <c r="C68" s="33" t="s">
        <v>364</v>
      </c>
      <c r="D68" s="16">
        <v>45369</v>
      </c>
      <c r="E68" s="17" t="s">
        <v>365</v>
      </c>
      <c r="F68" s="18" t="str">
        <f t="shared" si="17"/>
        <v>男</v>
      </c>
      <c r="G68" s="19" t="str">
        <f>IF(LEN(E68)=18,(IF(LOOKUP(MOD(SUM(MID(E68,1,1)*7,MID(E68,2,1)*9,MID(E68,3,1)*10,MID(E68,4,1)*5,MID(E68,5,1)*8,MID(E68,6,1)*4,MID(E68,7,1)*2,MID(E68,8,1),MID(E68,9,1)*6,MID(E68,10,1)*3,MID(E68,11,1)*7,MID(E68,12,1)*9,MID(E68,13,1)*10,MID(E68,14,1)*5,MID(E68,15,1)*8,MID(E68,16,1)*4,MID(E68,17,1)*2),11),{0,1,2,3,4,5,6,7,8,9,10},{"1","0","x","9","8","7","6","5","4","3","2"})=RIGHT(E68,1),"√","×")),"身份证号长度不符")</f>
        <v>√</v>
      </c>
      <c r="H68" s="20"/>
      <c r="I68" s="19" t="s">
        <v>193</v>
      </c>
      <c r="J68" s="26">
        <f t="shared" si="13"/>
        <v>14</v>
      </c>
      <c r="K68" s="29">
        <f t="shared" si="14"/>
        <v>32.6666666666667</v>
      </c>
      <c r="L68" s="29">
        <f t="shared" si="15"/>
        <v>14</v>
      </c>
      <c r="M68" s="29">
        <f t="shared" si="16"/>
        <v>46.6666666666667</v>
      </c>
      <c r="N68" s="30"/>
      <c r="O68" s="30" t="s">
        <v>174</v>
      </c>
    </row>
    <row r="69" s="1" customFormat="1" ht="20" customHeight="1" spans="1:15">
      <c r="A69" s="13">
        <f t="shared" si="12"/>
        <v>67</v>
      </c>
      <c r="B69" s="20" t="s">
        <v>366</v>
      </c>
      <c r="C69" s="33" t="s">
        <v>367</v>
      </c>
      <c r="D69" s="16">
        <v>45369</v>
      </c>
      <c r="E69" s="17" t="s">
        <v>368</v>
      </c>
      <c r="F69" s="18" t="str">
        <f t="shared" si="17"/>
        <v>女</v>
      </c>
      <c r="G69" s="19" t="str">
        <f>IF(LEN(E69)=18,(IF(LOOKUP(MOD(SUM(MID(E69,1,1)*7,MID(E69,2,1)*9,MID(E69,3,1)*10,MID(E69,4,1)*5,MID(E69,5,1)*8,MID(E69,6,1)*4,MID(E69,7,1)*2,MID(E69,8,1),MID(E69,9,1)*6,MID(E69,10,1)*3,MID(E69,11,1)*7,MID(E69,12,1)*9,MID(E69,13,1)*10,MID(E69,14,1)*5,MID(E69,15,1)*8,MID(E69,16,1)*4,MID(E69,17,1)*2),11),{0,1,2,3,4,5,6,7,8,9,10},{"1","0","x","9","8","7","6","5","4","3","2"})=RIGHT(E69,1),"√","×")),"身份证号长度不符")</f>
        <v>√</v>
      </c>
      <c r="H69" s="20"/>
      <c r="I69" s="19" t="s">
        <v>193</v>
      </c>
      <c r="J69" s="26">
        <f t="shared" si="13"/>
        <v>14</v>
      </c>
      <c r="K69" s="29">
        <f t="shared" si="14"/>
        <v>32.6666666666667</v>
      </c>
      <c r="L69" s="29">
        <f t="shared" si="15"/>
        <v>14</v>
      </c>
      <c r="M69" s="29">
        <f t="shared" si="16"/>
        <v>46.6666666666667</v>
      </c>
      <c r="N69" s="30"/>
      <c r="O69" s="30" t="s">
        <v>174</v>
      </c>
    </row>
    <row r="70" s="1" customFormat="1" ht="20" customHeight="1" spans="1:15">
      <c r="A70" s="13">
        <f t="shared" si="12"/>
        <v>68</v>
      </c>
      <c r="B70" s="20" t="s">
        <v>369</v>
      </c>
      <c r="C70" s="33" t="s">
        <v>222</v>
      </c>
      <c r="D70" s="16">
        <v>45370</v>
      </c>
      <c r="E70" s="17" t="s">
        <v>370</v>
      </c>
      <c r="F70" s="18" t="str">
        <f t="shared" si="17"/>
        <v>男</v>
      </c>
      <c r="G70" s="19" t="str">
        <f>IF(LEN(E70)=18,(IF(LOOKUP(MOD(SUM(MID(E70,1,1)*7,MID(E70,2,1)*9,MID(E70,3,1)*10,MID(E70,4,1)*5,MID(E70,5,1)*8,MID(E70,6,1)*4,MID(E70,7,1)*2,MID(E70,8,1),MID(E70,9,1)*6,MID(E70,10,1)*3,MID(E70,11,1)*7,MID(E70,12,1)*9,MID(E70,13,1)*10,MID(E70,14,1)*5,MID(E70,15,1)*8,MID(E70,16,1)*4,MID(E70,17,1)*2),11),{0,1,2,3,4,5,6,7,8,9,10},{"1","0","x","9","8","7","6","5","4","3","2"})=RIGHT(E70,1),"√","×")),"身份证号长度不符")</f>
        <v>√</v>
      </c>
      <c r="H70" s="20"/>
      <c r="I70" s="19" t="s">
        <v>193</v>
      </c>
      <c r="J70" s="26">
        <f t="shared" si="13"/>
        <v>13</v>
      </c>
      <c r="K70" s="29">
        <f t="shared" si="14"/>
        <v>30.3333333333333</v>
      </c>
      <c r="L70" s="29">
        <f t="shared" si="15"/>
        <v>13</v>
      </c>
      <c r="M70" s="29">
        <f t="shared" si="16"/>
        <v>43.3333333333333</v>
      </c>
      <c r="N70" s="30"/>
      <c r="O70" s="30" t="s">
        <v>173</v>
      </c>
    </row>
    <row r="71" s="1" customFormat="1" ht="20" customHeight="1" spans="1:15">
      <c r="A71" s="13">
        <f t="shared" si="12"/>
        <v>69</v>
      </c>
      <c r="B71" s="20" t="s">
        <v>371</v>
      </c>
      <c r="C71" s="33" t="s">
        <v>191</v>
      </c>
      <c r="D71" s="16">
        <v>45370</v>
      </c>
      <c r="E71" s="17" t="s">
        <v>372</v>
      </c>
      <c r="F71" s="18" t="str">
        <f t="shared" si="17"/>
        <v>男</v>
      </c>
      <c r="G71" s="19" t="str">
        <f>IF(LEN(E71)=18,(IF(LOOKUP(MOD(SUM(MID(E71,1,1)*7,MID(E71,2,1)*9,MID(E71,3,1)*10,MID(E71,4,1)*5,MID(E71,5,1)*8,MID(E71,6,1)*4,MID(E71,7,1)*2,MID(E71,8,1),MID(E71,9,1)*6,MID(E71,10,1)*3,MID(E71,11,1)*7,MID(E71,12,1)*9,MID(E71,13,1)*10,MID(E71,14,1)*5,MID(E71,15,1)*8,MID(E71,16,1)*4,MID(E71,17,1)*2),11),{0,1,2,3,4,5,6,7,8,9,10},{"1","0","x","9","8","7","6","5","4","3","2"})=RIGHT(E71,1),"√","×")),"身份证号长度不符")</f>
        <v>√</v>
      </c>
      <c r="H71" s="20"/>
      <c r="I71" s="19" t="s">
        <v>193</v>
      </c>
      <c r="J71" s="26">
        <f t="shared" si="13"/>
        <v>13</v>
      </c>
      <c r="K71" s="29">
        <f t="shared" si="14"/>
        <v>30.3333333333333</v>
      </c>
      <c r="L71" s="29">
        <f t="shared" si="15"/>
        <v>13</v>
      </c>
      <c r="M71" s="29">
        <f t="shared" si="16"/>
        <v>43.3333333333333</v>
      </c>
      <c r="N71" s="30"/>
      <c r="O71" s="30" t="s">
        <v>172</v>
      </c>
    </row>
    <row r="72" s="1" customFormat="1" ht="20" customHeight="1" spans="1:15">
      <c r="A72" s="13">
        <f t="shared" si="12"/>
        <v>70</v>
      </c>
      <c r="B72" s="20" t="s">
        <v>373</v>
      </c>
      <c r="C72" s="33" t="s">
        <v>191</v>
      </c>
      <c r="D72" s="16">
        <v>45370</v>
      </c>
      <c r="E72" s="17" t="s">
        <v>374</v>
      </c>
      <c r="F72" s="18" t="str">
        <f t="shared" si="17"/>
        <v>男</v>
      </c>
      <c r="G72" s="19" t="str">
        <f>IF(LEN(E72)=18,(IF(LOOKUP(MOD(SUM(MID(E72,1,1)*7,MID(E72,2,1)*9,MID(E72,3,1)*10,MID(E72,4,1)*5,MID(E72,5,1)*8,MID(E72,6,1)*4,MID(E72,7,1)*2,MID(E72,8,1),MID(E72,9,1)*6,MID(E72,10,1)*3,MID(E72,11,1)*7,MID(E72,12,1)*9,MID(E72,13,1)*10,MID(E72,14,1)*5,MID(E72,15,1)*8,MID(E72,16,1)*4,MID(E72,17,1)*2),11),{0,1,2,3,4,5,6,7,8,9,10},{"1","0","x","9","8","7","6","5","4","3","2"})=RIGHT(E72,1),"√","×")),"身份证号长度不符")</f>
        <v>√</v>
      </c>
      <c r="H72" s="20"/>
      <c r="I72" s="19" t="s">
        <v>193</v>
      </c>
      <c r="J72" s="26">
        <f t="shared" si="13"/>
        <v>13</v>
      </c>
      <c r="K72" s="29">
        <f t="shared" si="14"/>
        <v>30.3333333333333</v>
      </c>
      <c r="L72" s="29">
        <f t="shared" si="15"/>
        <v>13</v>
      </c>
      <c r="M72" s="29">
        <f t="shared" si="16"/>
        <v>43.3333333333333</v>
      </c>
      <c r="N72" s="30"/>
      <c r="O72" s="30" t="s">
        <v>172</v>
      </c>
    </row>
    <row r="73" s="1" customFormat="1" ht="20" customHeight="1" spans="1:15">
      <c r="A73" s="13">
        <f t="shared" ref="A73:A86" si="18">ROW()-2</f>
        <v>71</v>
      </c>
      <c r="B73" s="20" t="s">
        <v>375</v>
      </c>
      <c r="C73" s="33" t="s">
        <v>256</v>
      </c>
      <c r="D73" s="16">
        <v>45371</v>
      </c>
      <c r="E73" s="17" t="s">
        <v>376</v>
      </c>
      <c r="F73" s="18" t="str">
        <f t="shared" ref="F73:F84" si="19">IF(MOD(MID(E73,17,1),2)=0,"女","男")</f>
        <v>男</v>
      </c>
      <c r="G73" s="19" t="str">
        <f>IF(LEN(E73)=18,(IF(LOOKUP(MOD(SUM(MID(E73,1,1)*7,MID(E73,2,1)*9,MID(E73,3,1)*10,MID(E73,4,1)*5,MID(E73,5,1)*8,MID(E73,6,1)*4,MID(E73,7,1)*2,MID(E73,8,1),MID(E73,9,1)*6,MID(E73,10,1)*3,MID(E73,11,1)*7,MID(E73,12,1)*9,MID(E73,13,1)*10,MID(E73,14,1)*5,MID(E73,15,1)*8,MID(E73,16,1)*4,MID(E73,17,1)*2),11),{0,1,2,3,4,5,6,7,8,9,10},{"1","0","x","9","8","7","6","5","4","3","2"})=RIGHT(E73,1),"√","×")),"身份证号长度不符")</f>
        <v>√</v>
      </c>
      <c r="H73" s="20"/>
      <c r="I73" s="19" t="s">
        <v>193</v>
      </c>
      <c r="J73" s="26">
        <f t="shared" ref="J73:J84" si="20">DAY(EOMONTH(D73,0))-DAY(D73)+1</f>
        <v>12</v>
      </c>
      <c r="K73" s="29">
        <f t="shared" ref="K73:K84" si="21">IF(H73="",70/30*J73,0)</f>
        <v>28</v>
      </c>
      <c r="L73" s="29">
        <f t="shared" ref="L73:L84" si="22">IF(H73="",30/30*J73,0)</f>
        <v>12</v>
      </c>
      <c r="M73" s="29">
        <f t="shared" ref="M73:M84" si="23">SUM(K73:L73)</f>
        <v>40</v>
      </c>
      <c r="N73" s="30"/>
      <c r="O73" s="30" t="s">
        <v>173</v>
      </c>
    </row>
    <row r="74" s="1" customFormat="1" ht="20" customHeight="1" spans="1:15">
      <c r="A74" s="13">
        <f t="shared" si="18"/>
        <v>72</v>
      </c>
      <c r="B74" s="20" t="s">
        <v>377</v>
      </c>
      <c r="C74" s="33" t="s">
        <v>256</v>
      </c>
      <c r="D74" s="16">
        <v>45371</v>
      </c>
      <c r="E74" s="17" t="s">
        <v>378</v>
      </c>
      <c r="F74" s="18" t="str">
        <f t="shared" si="19"/>
        <v>男</v>
      </c>
      <c r="G74" s="19" t="str">
        <f>IF(LEN(E74)=18,(IF(LOOKUP(MOD(SUM(MID(E74,1,1)*7,MID(E74,2,1)*9,MID(E74,3,1)*10,MID(E74,4,1)*5,MID(E74,5,1)*8,MID(E74,6,1)*4,MID(E74,7,1)*2,MID(E74,8,1),MID(E74,9,1)*6,MID(E74,10,1)*3,MID(E74,11,1)*7,MID(E74,12,1)*9,MID(E74,13,1)*10,MID(E74,14,1)*5,MID(E74,15,1)*8,MID(E74,16,1)*4,MID(E74,17,1)*2),11),{0,1,2,3,4,5,6,7,8,9,10},{"1","0","x","9","8","7","6","5","4","3","2"})=RIGHT(E74,1),"√","×")),"身份证号长度不符")</f>
        <v>√</v>
      </c>
      <c r="H74" s="20"/>
      <c r="I74" s="19" t="s">
        <v>193</v>
      </c>
      <c r="J74" s="26">
        <f t="shared" si="20"/>
        <v>12</v>
      </c>
      <c r="K74" s="29">
        <f t="shared" si="21"/>
        <v>28</v>
      </c>
      <c r="L74" s="29">
        <f t="shared" si="22"/>
        <v>12</v>
      </c>
      <c r="M74" s="29">
        <f t="shared" si="23"/>
        <v>40</v>
      </c>
      <c r="N74" s="30"/>
      <c r="O74" s="30" t="s">
        <v>173</v>
      </c>
    </row>
    <row r="75" s="1" customFormat="1" ht="20" customHeight="1" spans="1:15">
      <c r="A75" s="13">
        <f t="shared" si="18"/>
        <v>73</v>
      </c>
      <c r="B75" s="20" t="s">
        <v>379</v>
      </c>
      <c r="C75" s="33" t="s">
        <v>256</v>
      </c>
      <c r="D75" s="16">
        <v>45371</v>
      </c>
      <c r="E75" s="17" t="s">
        <v>380</v>
      </c>
      <c r="F75" s="18" t="str">
        <f t="shared" si="19"/>
        <v>男</v>
      </c>
      <c r="G75" s="19" t="str">
        <f>IF(LEN(E75)=18,(IF(LOOKUP(MOD(SUM(MID(E75,1,1)*7,MID(E75,2,1)*9,MID(E75,3,1)*10,MID(E75,4,1)*5,MID(E75,5,1)*8,MID(E75,6,1)*4,MID(E75,7,1)*2,MID(E75,8,1),MID(E75,9,1)*6,MID(E75,10,1)*3,MID(E75,11,1)*7,MID(E75,12,1)*9,MID(E75,13,1)*10,MID(E75,14,1)*5,MID(E75,15,1)*8,MID(E75,16,1)*4,MID(E75,17,1)*2),11),{0,1,2,3,4,5,6,7,8,9,10},{"1","0","x","9","8","7","6","5","4","3","2"})=RIGHT(E75,1),"√","×")),"身份证号长度不符")</f>
        <v>√</v>
      </c>
      <c r="H75" s="20"/>
      <c r="I75" s="19" t="s">
        <v>193</v>
      </c>
      <c r="J75" s="26">
        <f t="shared" si="20"/>
        <v>12</v>
      </c>
      <c r="K75" s="29">
        <f t="shared" si="21"/>
        <v>28</v>
      </c>
      <c r="L75" s="29">
        <f t="shared" si="22"/>
        <v>12</v>
      </c>
      <c r="M75" s="29">
        <f t="shared" si="23"/>
        <v>40</v>
      </c>
      <c r="N75" s="30"/>
      <c r="O75" s="30" t="s">
        <v>173</v>
      </c>
    </row>
    <row r="76" s="1" customFormat="1" ht="20" customHeight="1" spans="1:15">
      <c r="A76" s="13">
        <f t="shared" si="18"/>
        <v>74</v>
      </c>
      <c r="B76" s="20" t="s">
        <v>381</v>
      </c>
      <c r="C76" s="33" t="s">
        <v>247</v>
      </c>
      <c r="D76" s="16">
        <v>45371</v>
      </c>
      <c r="E76" s="17" t="s">
        <v>382</v>
      </c>
      <c r="F76" s="18" t="str">
        <f t="shared" si="19"/>
        <v>男</v>
      </c>
      <c r="G76" s="19" t="str">
        <f>IF(LEN(E76)=18,(IF(LOOKUP(MOD(SUM(MID(E76,1,1)*7,MID(E76,2,1)*9,MID(E76,3,1)*10,MID(E76,4,1)*5,MID(E76,5,1)*8,MID(E76,6,1)*4,MID(E76,7,1)*2,MID(E76,8,1),MID(E76,9,1)*6,MID(E76,10,1)*3,MID(E76,11,1)*7,MID(E76,12,1)*9,MID(E76,13,1)*10,MID(E76,14,1)*5,MID(E76,15,1)*8,MID(E76,16,1)*4,MID(E76,17,1)*2),11),{0,1,2,3,4,5,6,7,8,9,10},{"1","0","x","9","8","7","6","5","4","3","2"})=RIGHT(E76,1),"√","×")),"身份证号长度不符")</f>
        <v>√</v>
      </c>
      <c r="H76" s="20"/>
      <c r="I76" s="19" t="s">
        <v>193</v>
      </c>
      <c r="J76" s="26">
        <f t="shared" si="20"/>
        <v>12</v>
      </c>
      <c r="K76" s="29">
        <f t="shared" si="21"/>
        <v>28</v>
      </c>
      <c r="L76" s="29">
        <f t="shared" si="22"/>
        <v>12</v>
      </c>
      <c r="M76" s="29">
        <f t="shared" si="23"/>
        <v>40</v>
      </c>
      <c r="N76" s="30"/>
      <c r="O76" s="30" t="s">
        <v>172</v>
      </c>
    </row>
    <row r="77" s="1" customFormat="1" ht="20" customHeight="1" spans="1:15">
      <c r="A77" s="13">
        <f t="shared" si="18"/>
        <v>75</v>
      </c>
      <c r="B77" s="20" t="s">
        <v>383</v>
      </c>
      <c r="C77" s="33" t="s">
        <v>191</v>
      </c>
      <c r="D77" s="16">
        <v>45371</v>
      </c>
      <c r="E77" s="17" t="s">
        <v>384</v>
      </c>
      <c r="F77" s="18" t="str">
        <f t="shared" si="19"/>
        <v>女</v>
      </c>
      <c r="G77" s="19" t="str">
        <f>IF(LEN(E77)=18,(IF(LOOKUP(MOD(SUM(MID(E77,1,1)*7,MID(E77,2,1)*9,MID(E77,3,1)*10,MID(E77,4,1)*5,MID(E77,5,1)*8,MID(E77,6,1)*4,MID(E77,7,1)*2,MID(E77,8,1),MID(E77,9,1)*6,MID(E77,10,1)*3,MID(E77,11,1)*7,MID(E77,12,1)*9,MID(E77,13,1)*10,MID(E77,14,1)*5,MID(E77,15,1)*8,MID(E77,16,1)*4,MID(E77,17,1)*2),11),{0,1,2,3,4,5,6,7,8,9,10},{"1","0","x","9","8","7","6","5","4","3","2"})=RIGHT(E77,1),"√","×")),"身份证号长度不符")</f>
        <v>√</v>
      </c>
      <c r="H77" s="20"/>
      <c r="I77" s="19" t="s">
        <v>193</v>
      </c>
      <c r="J77" s="26">
        <f t="shared" si="20"/>
        <v>12</v>
      </c>
      <c r="K77" s="29">
        <f t="shared" si="21"/>
        <v>28</v>
      </c>
      <c r="L77" s="29">
        <f t="shared" si="22"/>
        <v>12</v>
      </c>
      <c r="M77" s="29">
        <f t="shared" si="23"/>
        <v>40</v>
      </c>
      <c r="N77" s="30"/>
      <c r="O77" s="30" t="s">
        <v>172</v>
      </c>
    </row>
    <row r="78" s="1" customFormat="1" ht="20" customHeight="1" spans="1:15">
      <c r="A78" s="13">
        <f t="shared" si="18"/>
        <v>76</v>
      </c>
      <c r="B78" s="20" t="s">
        <v>385</v>
      </c>
      <c r="C78" s="33" t="s">
        <v>191</v>
      </c>
      <c r="D78" s="16">
        <v>45371</v>
      </c>
      <c r="E78" s="17" t="s">
        <v>386</v>
      </c>
      <c r="F78" s="18" t="str">
        <f t="shared" si="19"/>
        <v>女</v>
      </c>
      <c r="G78" s="19" t="str">
        <f>IF(LEN(E78)=18,(IF(LOOKUP(MOD(SUM(MID(E78,1,1)*7,MID(E78,2,1)*9,MID(E78,3,1)*10,MID(E78,4,1)*5,MID(E78,5,1)*8,MID(E78,6,1)*4,MID(E78,7,1)*2,MID(E78,8,1),MID(E78,9,1)*6,MID(E78,10,1)*3,MID(E78,11,1)*7,MID(E78,12,1)*9,MID(E78,13,1)*10,MID(E78,14,1)*5,MID(E78,15,1)*8,MID(E78,16,1)*4,MID(E78,17,1)*2),11),{0,1,2,3,4,5,6,7,8,9,10},{"1","0","x","9","8","7","6","5","4","3","2"})=RIGHT(E78,1),"√","×")),"身份证号长度不符")</f>
        <v>√</v>
      </c>
      <c r="H78" s="20"/>
      <c r="I78" s="19" t="s">
        <v>193</v>
      </c>
      <c r="J78" s="26">
        <f t="shared" si="20"/>
        <v>12</v>
      </c>
      <c r="K78" s="29">
        <f t="shared" si="21"/>
        <v>28</v>
      </c>
      <c r="L78" s="29">
        <f t="shared" si="22"/>
        <v>12</v>
      </c>
      <c r="M78" s="29">
        <f t="shared" si="23"/>
        <v>40</v>
      </c>
      <c r="N78" s="30"/>
      <c r="O78" s="30" t="s">
        <v>172</v>
      </c>
    </row>
    <row r="79" s="1" customFormat="1" ht="20" customHeight="1" spans="1:15">
      <c r="A79" s="13">
        <f t="shared" si="18"/>
        <v>77</v>
      </c>
      <c r="B79" s="20" t="s">
        <v>387</v>
      </c>
      <c r="C79" s="33" t="s">
        <v>325</v>
      </c>
      <c r="D79" s="16">
        <v>45371</v>
      </c>
      <c r="E79" s="17" t="s">
        <v>388</v>
      </c>
      <c r="F79" s="18" t="str">
        <f t="shared" si="19"/>
        <v>男</v>
      </c>
      <c r="G79" s="19" t="str">
        <f>IF(LEN(E79)=18,(IF(LOOKUP(MOD(SUM(MID(E79,1,1)*7,MID(E79,2,1)*9,MID(E79,3,1)*10,MID(E79,4,1)*5,MID(E79,5,1)*8,MID(E79,6,1)*4,MID(E79,7,1)*2,MID(E79,8,1),MID(E79,9,1)*6,MID(E79,10,1)*3,MID(E79,11,1)*7,MID(E79,12,1)*9,MID(E79,13,1)*10,MID(E79,14,1)*5,MID(E79,15,1)*8,MID(E79,16,1)*4,MID(E79,17,1)*2),11),{0,1,2,3,4,5,6,7,8,9,10},{"1","0","x","9","8","7","6","5","4","3","2"})=RIGHT(E79,1),"√","×")),"身份证号长度不符")</f>
        <v>√</v>
      </c>
      <c r="H79" s="20"/>
      <c r="I79" s="19" t="s">
        <v>193</v>
      </c>
      <c r="J79" s="26">
        <f t="shared" si="20"/>
        <v>12</v>
      </c>
      <c r="K79" s="29">
        <f t="shared" si="21"/>
        <v>28</v>
      </c>
      <c r="L79" s="29">
        <f t="shared" si="22"/>
        <v>12</v>
      </c>
      <c r="M79" s="29">
        <f t="shared" si="23"/>
        <v>40</v>
      </c>
      <c r="N79" s="30"/>
      <c r="O79" s="30" t="s">
        <v>172</v>
      </c>
    </row>
    <row r="80" s="1" customFormat="1" ht="20" customHeight="1" spans="1:15">
      <c r="A80" s="13">
        <f t="shared" si="18"/>
        <v>78</v>
      </c>
      <c r="B80" s="20" t="s">
        <v>389</v>
      </c>
      <c r="C80" s="33" t="s">
        <v>206</v>
      </c>
      <c r="D80" s="16">
        <v>45372</v>
      </c>
      <c r="E80" s="17" t="s">
        <v>390</v>
      </c>
      <c r="F80" s="18" t="str">
        <f t="shared" si="19"/>
        <v>男</v>
      </c>
      <c r="G80" s="19" t="str">
        <f>IF(LEN(E80)=18,(IF(LOOKUP(MOD(SUM(MID(E80,1,1)*7,MID(E80,2,1)*9,MID(E80,3,1)*10,MID(E80,4,1)*5,MID(E80,5,1)*8,MID(E80,6,1)*4,MID(E80,7,1)*2,MID(E80,8,1),MID(E80,9,1)*6,MID(E80,10,1)*3,MID(E80,11,1)*7,MID(E80,12,1)*9,MID(E80,13,1)*10,MID(E80,14,1)*5,MID(E80,15,1)*8,MID(E80,16,1)*4,MID(E80,17,1)*2),11),{0,1,2,3,4,5,6,7,8,9,10},{"1","0","x","9","8","7","6","5","4","3","2"})=RIGHT(E80,1),"√","×")),"身份证号长度不符")</f>
        <v>√</v>
      </c>
      <c r="H80" s="20"/>
      <c r="I80" s="19" t="s">
        <v>193</v>
      </c>
      <c r="J80" s="26">
        <f t="shared" si="20"/>
        <v>11</v>
      </c>
      <c r="K80" s="29">
        <f t="shared" si="21"/>
        <v>25.6666666666667</v>
      </c>
      <c r="L80" s="29">
        <f t="shared" si="22"/>
        <v>11</v>
      </c>
      <c r="M80" s="29">
        <f t="shared" si="23"/>
        <v>36.6666666666667</v>
      </c>
      <c r="N80" s="30"/>
      <c r="O80" s="30" t="s">
        <v>172</v>
      </c>
    </row>
    <row r="81" s="1" customFormat="1" ht="20" customHeight="1" spans="1:15">
      <c r="A81" s="13">
        <f t="shared" si="18"/>
        <v>79</v>
      </c>
      <c r="B81" s="20" t="s">
        <v>391</v>
      </c>
      <c r="C81" s="33" t="s">
        <v>256</v>
      </c>
      <c r="D81" s="16">
        <v>45372</v>
      </c>
      <c r="E81" s="17" t="s">
        <v>392</v>
      </c>
      <c r="F81" s="18" t="str">
        <f t="shared" si="19"/>
        <v>男</v>
      </c>
      <c r="G81" s="19" t="str">
        <f>IF(LEN(E81)=18,(IF(LOOKUP(MOD(SUM(MID(E81,1,1)*7,MID(E81,2,1)*9,MID(E81,3,1)*10,MID(E81,4,1)*5,MID(E81,5,1)*8,MID(E81,6,1)*4,MID(E81,7,1)*2,MID(E81,8,1),MID(E81,9,1)*6,MID(E81,10,1)*3,MID(E81,11,1)*7,MID(E81,12,1)*9,MID(E81,13,1)*10,MID(E81,14,1)*5,MID(E81,15,1)*8,MID(E81,16,1)*4,MID(E81,17,1)*2),11),{0,1,2,3,4,5,6,7,8,9,10},{"1","0","x","9","8","7","6","5","4","3","2"})=RIGHT(E81,1),"√","×")),"身份证号长度不符")</f>
        <v>√</v>
      </c>
      <c r="H81" s="20"/>
      <c r="I81" s="19" t="s">
        <v>193</v>
      </c>
      <c r="J81" s="26">
        <f t="shared" si="20"/>
        <v>11</v>
      </c>
      <c r="K81" s="29">
        <f t="shared" si="21"/>
        <v>25.6666666666667</v>
      </c>
      <c r="L81" s="29">
        <f t="shared" si="22"/>
        <v>11</v>
      </c>
      <c r="M81" s="29">
        <f t="shared" si="23"/>
        <v>36.6666666666667</v>
      </c>
      <c r="N81" s="30"/>
      <c r="O81" s="30" t="s">
        <v>173</v>
      </c>
    </row>
    <row r="82" s="1" customFormat="1" ht="20" customHeight="1" spans="1:15">
      <c r="A82" s="13">
        <f t="shared" si="18"/>
        <v>80</v>
      </c>
      <c r="B82" s="20" t="s">
        <v>393</v>
      </c>
      <c r="C82" s="33" t="s">
        <v>244</v>
      </c>
      <c r="D82" s="16">
        <v>45372</v>
      </c>
      <c r="E82" s="17" t="s">
        <v>394</v>
      </c>
      <c r="F82" s="18" t="str">
        <f t="shared" si="19"/>
        <v>女</v>
      </c>
      <c r="G82" s="19" t="str">
        <f>IF(LEN(E82)=18,(IF(LOOKUP(MOD(SUM(MID(E82,1,1)*7,MID(E82,2,1)*9,MID(E82,3,1)*10,MID(E82,4,1)*5,MID(E82,5,1)*8,MID(E82,6,1)*4,MID(E82,7,1)*2,MID(E82,8,1),MID(E82,9,1)*6,MID(E82,10,1)*3,MID(E82,11,1)*7,MID(E82,12,1)*9,MID(E82,13,1)*10,MID(E82,14,1)*5,MID(E82,15,1)*8,MID(E82,16,1)*4,MID(E82,17,1)*2),11),{0,1,2,3,4,5,6,7,8,9,10},{"1","0","x","9","8","7","6","5","4","3","2"})=RIGHT(E82,1),"√","×")),"身份证号长度不符")</f>
        <v>√</v>
      </c>
      <c r="H82" s="20"/>
      <c r="I82" s="19" t="s">
        <v>193</v>
      </c>
      <c r="J82" s="26">
        <f t="shared" si="20"/>
        <v>11</v>
      </c>
      <c r="K82" s="29">
        <f t="shared" si="21"/>
        <v>25.6666666666667</v>
      </c>
      <c r="L82" s="29">
        <f t="shared" si="22"/>
        <v>11</v>
      </c>
      <c r="M82" s="29">
        <f t="shared" si="23"/>
        <v>36.6666666666667</v>
      </c>
      <c r="N82" s="30"/>
      <c r="O82" s="30" t="s">
        <v>173</v>
      </c>
    </row>
    <row r="83" s="1" customFormat="1" ht="20" customHeight="1" spans="1:15">
      <c r="A83" s="13">
        <f t="shared" si="18"/>
        <v>81</v>
      </c>
      <c r="B83" s="20" t="s">
        <v>395</v>
      </c>
      <c r="C83" s="33" t="s">
        <v>256</v>
      </c>
      <c r="D83" s="16">
        <v>45373</v>
      </c>
      <c r="E83" s="17" t="s">
        <v>396</v>
      </c>
      <c r="F83" s="18" t="str">
        <f t="shared" si="19"/>
        <v>男</v>
      </c>
      <c r="G83" s="19" t="str">
        <f>IF(LEN(E83)=18,(IF(LOOKUP(MOD(SUM(MID(E83,1,1)*7,MID(E83,2,1)*9,MID(E83,3,1)*10,MID(E83,4,1)*5,MID(E83,5,1)*8,MID(E83,6,1)*4,MID(E83,7,1)*2,MID(E83,8,1),MID(E83,9,1)*6,MID(E83,10,1)*3,MID(E83,11,1)*7,MID(E83,12,1)*9,MID(E83,13,1)*10,MID(E83,14,1)*5,MID(E83,15,1)*8,MID(E83,16,1)*4,MID(E83,17,1)*2),11),{0,1,2,3,4,5,6,7,8,9,10},{"1","0","x","9","8","7","6","5","4","3","2"})=RIGHT(E83,1),"√","×")),"身份证号长度不符")</f>
        <v>√</v>
      </c>
      <c r="H83" s="20"/>
      <c r="I83" s="19" t="s">
        <v>193</v>
      </c>
      <c r="J83" s="26">
        <f t="shared" si="20"/>
        <v>10</v>
      </c>
      <c r="K83" s="29">
        <f t="shared" si="21"/>
        <v>23.3333333333333</v>
      </c>
      <c r="L83" s="29">
        <f t="shared" si="22"/>
        <v>10</v>
      </c>
      <c r="M83" s="29">
        <f t="shared" si="23"/>
        <v>33.3333333333333</v>
      </c>
      <c r="N83" s="30"/>
      <c r="O83" s="30" t="s">
        <v>173</v>
      </c>
    </row>
    <row r="84" s="1" customFormat="1" ht="20" customHeight="1" spans="1:15">
      <c r="A84" s="13">
        <f t="shared" si="18"/>
        <v>82</v>
      </c>
      <c r="B84" s="20" t="s">
        <v>397</v>
      </c>
      <c r="C84" s="33" t="s">
        <v>200</v>
      </c>
      <c r="D84" s="16">
        <v>45373</v>
      </c>
      <c r="E84" s="17" t="s">
        <v>398</v>
      </c>
      <c r="F84" s="18" t="str">
        <f t="shared" si="19"/>
        <v>女</v>
      </c>
      <c r="G84" s="19" t="str">
        <f>IF(LEN(E84)=18,(IF(LOOKUP(MOD(SUM(MID(E84,1,1)*7,MID(E84,2,1)*9,MID(E84,3,1)*10,MID(E84,4,1)*5,MID(E84,5,1)*8,MID(E84,6,1)*4,MID(E84,7,1)*2,MID(E84,8,1),MID(E84,9,1)*6,MID(E84,10,1)*3,MID(E84,11,1)*7,MID(E84,12,1)*9,MID(E84,13,1)*10,MID(E84,14,1)*5,MID(E84,15,1)*8,MID(E84,16,1)*4,MID(E84,17,1)*2),11),{0,1,2,3,4,5,6,7,8,9,10},{"1","0","x","9","8","7","6","5","4","3","2"})=RIGHT(E84,1),"√","×")),"身份证号长度不符")</f>
        <v>√</v>
      </c>
      <c r="H84" s="20"/>
      <c r="I84" s="19" t="s">
        <v>193</v>
      </c>
      <c r="J84" s="26">
        <f t="shared" si="20"/>
        <v>10</v>
      </c>
      <c r="K84" s="29">
        <f t="shared" si="21"/>
        <v>23.3333333333333</v>
      </c>
      <c r="L84" s="29">
        <f t="shared" si="22"/>
        <v>10</v>
      </c>
      <c r="M84" s="29">
        <f t="shared" si="23"/>
        <v>33.3333333333333</v>
      </c>
      <c r="N84" s="30"/>
      <c r="O84" s="30" t="s">
        <v>171</v>
      </c>
    </row>
    <row r="85" s="1" customFormat="1" ht="20" customHeight="1" spans="1:15">
      <c r="A85" s="13">
        <f t="shared" ref="A85:A97" si="24">ROW()-2</f>
        <v>83</v>
      </c>
      <c r="B85" s="20" t="s">
        <v>399</v>
      </c>
      <c r="C85" s="33" t="s">
        <v>191</v>
      </c>
      <c r="D85" s="16">
        <v>45377</v>
      </c>
      <c r="E85" s="17" t="s">
        <v>400</v>
      </c>
      <c r="F85" s="18" t="str">
        <f t="shared" ref="F85:F97" si="25">IF(MOD(MID(E85,17,1),2)=0,"女","男")</f>
        <v>女</v>
      </c>
      <c r="G85" s="19" t="str">
        <f>IF(LEN(E85)=18,(IF(LOOKUP(MOD(SUM(MID(E85,1,1)*7,MID(E85,2,1)*9,MID(E85,3,1)*10,MID(E85,4,1)*5,MID(E85,5,1)*8,MID(E85,6,1)*4,MID(E85,7,1)*2,MID(E85,8,1),MID(E85,9,1)*6,MID(E85,10,1)*3,MID(E85,11,1)*7,MID(E85,12,1)*9,MID(E85,13,1)*10,MID(E85,14,1)*5,MID(E85,15,1)*8,MID(E85,16,1)*4,MID(E85,17,1)*2),11),{0,1,2,3,4,5,6,7,8,9,10},{"1","0","x","9","8","7","6","5","4","3","2"})=RIGHT(E85,1),"√","×")),"身份证号长度不符")</f>
        <v>√</v>
      </c>
      <c r="H85" s="20"/>
      <c r="I85" s="19" t="s">
        <v>193</v>
      </c>
      <c r="J85" s="26">
        <f t="shared" ref="J85:J97" si="26">DAY(EOMONTH(D85,0))-DAY(D85)+1</f>
        <v>6</v>
      </c>
      <c r="K85" s="29">
        <f t="shared" ref="K85:K97" si="27">IF(H85="",70/30*J85,0)</f>
        <v>14</v>
      </c>
      <c r="L85" s="29">
        <f t="shared" ref="L85:L97" si="28">IF(H85="",30/30*J85,0)</f>
        <v>6</v>
      </c>
      <c r="M85" s="29">
        <f t="shared" ref="M85:M97" si="29">SUM(K85:L85)</f>
        <v>20</v>
      </c>
      <c r="N85" s="30"/>
      <c r="O85" s="30" t="s">
        <v>172</v>
      </c>
    </row>
    <row r="86" s="1" customFormat="1" ht="20" customHeight="1" spans="1:15">
      <c r="A86" s="13">
        <f t="shared" si="24"/>
        <v>84</v>
      </c>
      <c r="B86" s="20" t="s">
        <v>401</v>
      </c>
      <c r="C86" s="33" t="s">
        <v>269</v>
      </c>
      <c r="D86" s="16">
        <v>45377</v>
      </c>
      <c r="E86" s="17" t="s">
        <v>402</v>
      </c>
      <c r="F86" s="18" t="str">
        <f t="shared" si="25"/>
        <v>男</v>
      </c>
      <c r="G86" s="19" t="str">
        <f>IF(LEN(E86)=18,(IF(LOOKUP(MOD(SUM(MID(E86,1,1)*7,MID(E86,2,1)*9,MID(E86,3,1)*10,MID(E86,4,1)*5,MID(E86,5,1)*8,MID(E86,6,1)*4,MID(E86,7,1)*2,MID(E86,8,1),MID(E86,9,1)*6,MID(E86,10,1)*3,MID(E86,11,1)*7,MID(E86,12,1)*9,MID(E86,13,1)*10,MID(E86,14,1)*5,MID(E86,15,1)*8,MID(E86,16,1)*4,MID(E86,17,1)*2),11),{0,1,2,3,4,5,6,7,8,9,10},{"1","0","x","9","8","7","6","5","4","3","2"})=RIGHT(E86,1),"√","×")),"身份证号长度不符")</f>
        <v>√</v>
      </c>
      <c r="H86" s="20"/>
      <c r="I86" s="19" t="s">
        <v>193</v>
      </c>
      <c r="J86" s="26">
        <f t="shared" si="26"/>
        <v>6</v>
      </c>
      <c r="K86" s="29">
        <f t="shared" si="27"/>
        <v>14</v>
      </c>
      <c r="L86" s="29">
        <f t="shared" si="28"/>
        <v>6</v>
      </c>
      <c r="M86" s="29">
        <f t="shared" si="29"/>
        <v>20</v>
      </c>
      <c r="N86" s="30"/>
      <c r="O86" s="30" t="s">
        <v>172</v>
      </c>
    </row>
    <row r="87" s="1" customFormat="1" ht="20" customHeight="1" spans="1:15">
      <c r="A87" s="13">
        <f t="shared" si="24"/>
        <v>85</v>
      </c>
      <c r="B87" s="20" t="s">
        <v>403</v>
      </c>
      <c r="C87" s="33" t="s">
        <v>200</v>
      </c>
      <c r="D87" s="16">
        <v>45377</v>
      </c>
      <c r="E87" s="17" t="s">
        <v>404</v>
      </c>
      <c r="F87" s="18" t="str">
        <f t="shared" si="25"/>
        <v>女</v>
      </c>
      <c r="G87" s="19" t="str">
        <f>IF(LEN(E87)=18,(IF(LOOKUP(MOD(SUM(MID(E87,1,1)*7,MID(E87,2,1)*9,MID(E87,3,1)*10,MID(E87,4,1)*5,MID(E87,5,1)*8,MID(E87,6,1)*4,MID(E87,7,1)*2,MID(E87,8,1),MID(E87,9,1)*6,MID(E87,10,1)*3,MID(E87,11,1)*7,MID(E87,12,1)*9,MID(E87,13,1)*10,MID(E87,14,1)*5,MID(E87,15,1)*8,MID(E87,16,1)*4,MID(E87,17,1)*2),11),{0,1,2,3,4,5,6,7,8,9,10},{"1","0","x","9","8","7","6","5","4","3","2"})=RIGHT(E87,1),"√","×")),"身份证号长度不符")</f>
        <v>√</v>
      </c>
      <c r="H87" s="20"/>
      <c r="I87" s="19" t="s">
        <v>193</v>
      </c>
      <c r="J87" s="26">
        <f t="shared" si="26"/>
        <v>6</v>
      </c>
      <c r="K87" s="29">
        <f t="shared" si="27"/>
        <v>14</v>
      </c>
      <c r="L87" s="29">
        <f t="shared" si="28"/>
        <v>6</v>
      </c>
      <c r="M87" s="29">
        <f t="shared" si="29"/>
        <v>20</v>
      </c>
      <c r="N87" s="30"/>
      <c r="O87" s="30" t="s">
        <v>171</v>
      </c>
    </row>
    <row r="88" s="1" customFormat="1" ht="20" customHeight="1" spans="1:15">
      <c r="A88" s="13">
        <f t="shared" si="24"/>
        <v>86</v>
      </c>
      <c r="B88" s="20" t="s">
        <v>405</v>
      </c>
      <c r="C88" s="33" t="s">
        <v>200</v>
      </c>
      <c r="D88" s="16">
        <v>45377</v>
      </c>
      <c r="E88" s="17" t="s">
        <v>406</v>
      </c>
      <c r="F88" s="18" t="str">
        <f t="shared" si="25"/>
        <v>女</v>
      </c>
      <c r="G88" s="19" t="str">
        <f>IF(LEN(E88)=18,(IF(LOOKUP(MOD(SUM(MID(E88,1,1)*7,MID(E88,2,1)*9,MID(E88,3,1)*10,MID(E88,4,1)*5,MID(E88,5,1)*8,MID(E88,6,1)*4,MID(E88,7,1)*2,MID(E88,8,1),MID(E88,9,1)*6,MID(E88,10,1)*3,MID(E88,11,1)*7,MID(E88,12,1)*9,MID(E88,13,1)*10,MID(E88,14,1)*5,MID(E88,15,1)*8,MID(E88,16,1)*4,MID(E88,17,1)*2),11),{0,1,2,3,4,5,6,7,8,9,10},{"1","0","x","9","8","7","6","5","4","3","2"})=RIGHT(E88,1),"√","×")),"身份证号长度不符")</f>
        <v>√</v>
      </c>
      <c r="H88" s="20"/>
      <c r="I88" s="19" t="s">
        <v>193</v>
      </c>
      <c r="J88" s="26">
        <f t="shared" si="26"/>
        <v>6</v>
      </c>
      <c r="K88" s="29">
        <f t="shared" si="27"/>
        <v>14</v>
      </c>
      <c r="L88" s="29">
        <f t="shared" si="28"/>
        <v>6</v>
      </c>
      <c r="M88" s="29">
        <f t="shared" si="29"/>
        <v>20</v>
      </c>
      <c r="N88" s="30"/>
      <c r="O88" s="30" t="s">
        <v>171</v>
      </c>
    </row>
    <row r="89" s="1" customFormat="1" ht="20" customHeight="1" spans="1:15">
      <c r="A89" s="13">
        <f t="shared" si="24"/>
        <v>87</v>
      </c>
      <c r="B89" s="20" t="s">
        <v>407</v>
      </c>
      <c r="C89" s="33" t="s">
        <v>222</v>
      </c>
      <c r="D89" s="16">
        <v>45377</v>
      </c>
      <c r="E89" s="17" t="s">
        <v>408</v>
      </c>
      <c r="F89" s="18" t="str">
        <f t="shared" si="25"/>
        <v>男</v>
      </c>
      <c r="G89" s="19" t="str">
        <f>IF(LEN(E89)=18,(IF(LOOKUP(MOD(SUM(MID(E89,1,1)*7,MID(E89,2,1)*9,MID(E89,3,1)*10,MID(E89,4,1)*5,MID(E89,5,1)*8,MID(E89,6,1)*4,MID(E89,7,1)*2,MID(E89,8,1),MID(E89,9,1)*6,MID(E89,10,1)*3,MID(E89,11,1)*7,MID(E89,12,1)*9,MID(E89,13,1)*10,MID(E89,14,1)*5,MID(E89,15,1)*8,MID(E89,16,1)*4,MID(E89,17,1)*2),11),{0,1,2,3,4,5,6,7,8,9,10},{"1","0","x","9","8","7","6","5","4","3","2"})=RIGHT(E89,1),"√","×")),"身份证号长度不符")</f>
        <v>√</v>
      </c>
      <c r="H89" s="20"/>
      <c r="I89" s="19" t="s">
        <v>193</v>
      </c>
      <c r="J89" s="26">
        <f t="shared" si="26"/>
        <v>6</v>
      </c>
      <c r="K89" s="29">
        <f t="shared" si="27"/>
        <v>14</v>
      </c>
      <c r="L89" s="29">
        <f t="shared" si="28"/>
        <v>6</v>
      </c>
      <c r="M89" s="29">
        <f t="shared" si="29"/>
        <v>20</v>
      </c>
      <c r="N89" s="30"/>
      <c r="O89" s="30" t="s">
        <v>173</v>
      </c>
    </row>
    <row r="90" s="1" customFormat="1" ht="20" customHeight="1" spans="1:15">
      <c r="A90" s="13">
        <f t="shared" si="24"/>
        <v>88</v>
      </c>
      <c r="B90" s="20" t="s">
        <v>409</v>
      </c>
      <c r="C90" s="33" t="s">
        <v>247</v>
      </c>
      <c r="D90" s="16">
        <v>45377</v>
      </c>
      <c r="E90" s="17" t="s">
        <v>410</v>
      </c>
      <c r="F90" s="18" t="str">
        <f t="shared" si="25"/>
        <v>男</v>
      </c>
      <c r="G90" s="19" t="str">
        <f>IF(LEN(E90)=18,(IF(LOOKUP(MOD(SUM(MID(E90,1,1)*7,MID(E90,2,1)*9,MID(E90,3,1)*10,MID(E90,4,1)*5,MID(E90,5,1)*8,MID(E90,6,1)*4,MID(E90,7,1)*2,MID(E90,8,1),MID(E90,9,1)*6,MID(E90,10,1)*3,MID(E90,11,1)*7,MID(E90,12,1)*9,MID(E90,13,1)*10,MID(E90,14,1)*5,MID(E90,15,1)*8,MID(E90,16,1)*4,MID(E90,17,1)*2),11),{0,1,2,3,4,5,6,7,8,9,10},{"1","0","x","9","8","7","6","5","4","3","2"})=RIGHT(E90,1),"√","×")),"身份证号长度不符")</f>
        <v>√</v>
      </c>
      <c r="H90" s="20"/>
      <c r="I90" s="19" t="s">
        <v>193</v>
      </c>
      <c r="J90" s="26">
        <f t="shared" si="26"/>
        <v>6</v>
      </c>
      <c r="K90" s="29">
        <f t="shared" si="27"/>
        <v>14</v>
      </c>
      <c r="L90" s="29">
        <f t="shared" si="28"/>
        <v>6</v>
      </c>
      <c r="M90" s="29">
        <f t="shared" si="29"/>
        <v>20</v>
      </c>
      <c r="N90" s="30"/>
      <c r="O90" s="30" t="s">
        <v>172</v>
      </c>
    </row>
    <row r="91" s="1" customFormat="1" ht="20" customHeight="1" spans="1:15">
      <c r="A91" s="13">
        <f t="shared" si="24"/>
        <v>89</v>
      </c>
      <c r="B91" s="20" t="s">
        <v>411</v>
      </c>
      <c r="C91" s="33" t="s">
        <v>247</v>
      </c>
      <c r="D91" s="16">
        <v>45377</v>
      </c>
      <c r="E91" s="17" t="s">
        <v>412</v>
      </c>
      <c r="F91" s="18" t="str">
        <f t="shared" si="25"/>
        <v>男</v>
      </c>
      <c r="G91" s="19" t="str">
        <f>IF(LEN(E91)=18,(IF(LOOKUP(MOD(SUM(MID(E91,1,1)*7,MID(E91,2,1)*9,MID(E91,3,1)*10,MID(E91,4,1)*5,MID(E91,5,1)*8,MID(E91,6,1)*4,MID(E91,7,1)*2,MID(E91,8,1),MID(E91,9,1)*6,MID(E91,10,1)*3,MID(E91,11,1)*7,MID(E91,12,1)*9,MID(E91,13,1)*10,MID(E91,14,1)*5,MID(E91,15,1)*8,MID(E91,16,1)*4,MID(E91,17,1)*2),11),{0,1,2,3,4,5,6,7,8,9,10},{"1","0","x","9","8","7","6","5","4","3","2"})=RIGHT(E91,1),"√","×")),"身份证号长度不符")</f>
        <v>√</v>
      </c>
      <c r="H91" s="20"/>
      <c r="I91" s="19" t="s">
        <v>193</v>
      </c>
      <c r="J91" s="26">
        <f t="shared" si="26"/>
        <v>6</v>
      </c>
      <c r="K91" s="29">
        <f t="shared" si="27"/>
        <v>14</v>
      </c>
      <c r="L91" s="29">
        <f t="shared" si="28"/>
        <v>6</v>
      </c>
      <c r="M91" s="29">
        <f t="shared" si="29"/>
        <v>20</v>
      </c>
      <c r="N91" s="30"/>
      <c r="O91" s="30" t="s">
        <v>172</v>
      </c>
    </row>
    <row r="92" s="1" customFormat="1" ht="20" customHeight="1" spans="1:15">
      <c r="A92" s="13">
        <f t="shared" si="24"/>
        <v>90</v>
      </c>
      <c r="B92" s="20" t="s">
        <v>413</v>
      </c>
      <c r="C92" s="33" t="s">
        <v>222</v>
      </c>
      <c r="D92" s="16">
        <v>45377</v>
      </c>
      <c r="E92" s="17" t="s">
        <v>414</v>
      </c>
      <c r="F92" s="18" t="str">
        <f t="shared" si="25"/>
        <v>男</v>
      </c>
      <c r="G92" s="19" t="str">
        <f>IF(LEN(E92)=18,(IF(LOOKUP(MOD(SUM(MID(E92,1,1)*7,MID(E92,2,1)*9,MID(E92,3,1)*10,MID(E92,4,1)*5,MID(E92,5,1)*8,MID(E92,6,1)*4,MID(E92,7,1)*2,MID(E92,8,1),MID(E92,9,1)*6,MID(E92,10,1)*3,MID(E92,11,1)*7,MID(E92,12,1)*9,MID(E92,13,1)*10,MID(E92,14,1)*5,MID(E92,15,1)*8,MID(E92,16,1)*4,MID(E92,17,1)*2),11),{0,1,2,3,4,5,6,7,8,9,10},{"1","0","x","9","8","7","6","5","4","3","2"})=RIGHT(E92,1),"√","×")),"身份证号长度不符")</f>
        <v>√</v>
      </c>
      <c r="H92" s="20"/>
      <c r="I92" s="19" t="s">
        <v>193</v>
      </c>
      <c r="J92" s="26">
        <f t="shared" si="26"/>
        <v>6</v>
      </c>
      <c r="K92" s="29">
        <f t="shared" si="27"/>
        <v>14</v>
      </c>
      <c r="L92" s="29">
        <f t="shared" si="28"/>
        <v>6</v>
      </c>
      <c r="M92" s="29">
        <f t="shared" si="29"/>
        <v>20</v>
      </c>
      <c r="N92" s="30"/>
      <c r="O92" s="30" t="s">
        <v>173</v>
      </c>
    </row>
    <row r="93" s="1" customFormat="1" ht="20" customHeight="1" spans="1:15">
      <c r="A93" s="13">
        <f t="shared" si="24"/>
        <v>91</v>
      </c>
      <c r="B93" s="20" t="s">
        <v>415</v>
      </c>
      <c r="C93" s="33" t="s">
        <v>222</v>
      </c>
      <c r="D93" s="16">
        <v>45377</v>
      </c>
      <c r="E93" s="17" t="s">
        <v>416</v>
      </c>
      <c r="F93" s="18" t="str">
        <f t="shared" si="25"/>
        <v>男</v>
      </c>
      <c r="G93" s="19" t="str">
        <f>IF(LEN(E93)=18,(IF(LOOKUP(MOD(SUM(MID(E93,1,1)*7,MID(E93,2,1)*9,MID(E93,3,1)*10,MID(E93,4,1)*5,MID(E93,5,1)*8,MID(E93,6,1)*4,MID(E93,7,1)*2,MID(E93,8,1),MID(E93,9,1)*6,MID(E93,10,1)*3,MID(E93,11,1)*7,MID(E93,12,1)*9,MID(E93,13,1)*10,MID(E93,14,1)*5,MID(E93,15,1)*8,MID(E93,16,1)*4,MID(E93,17,1)*2),11),{0,1,2,3,4,5,6,7,8,9,10},{"1","0","x","9","8","7","6","5","4","3","2"})=RIGHT(E93,1),"√","×")),"身份证号长度不符")</f>
        <v>√</v>
      </c>
      <c r="H93" s="20"/>
      <c r="I93" s="19" t="s">
        <v>193</v>
      </c>
      <c r="J93" s="26">
        <f t="shared" si="26"/>
        <v>6</v>
      </c>
      <c r="K93" s="29">
        <f t="shared" si="27"/>
        <v>14</v>
      </c>
      <c r="L93" s="29">
        <f t="shared" si="28"/>
        <v>6</v>
      </c>
      <c r="M93" s="29">
        <f t="shared" si="29"/>
        <v>20</v>
      </c>
      <c r="N93" s="30"/>
      <c r="O93" s="30" t="s">
        <v>173</v>
      </c>
    </row>
    <row r="94" s="1" customFormat="1" ht="20" customHeight="1" spans="1:15">
      <c r="A94" s="13">
        <f t="shared" si="24"/>
        <v>92</v>
      </c>
      <c r="B94" s="20" t="s">
        <v>417</v>
      </c>
      <c r="C94" s="33" t="s">
        <v>222</v>
      </c>
      <c r="D94" s="16">
        <v>45377</v>
      </c>
      <c r="E94" s="17" t="s">
        <v>418</v>
      </c>
      <c r="F94" s="18" t="str">
        <f t="shared" si="25"/>
        <v>男</v>
      </c>
      <c r="G94" s="19" t="str">
        <f>IF(LEN(E94)=18,(IF(LOOKUP(MOD(SUM(MID(E94,1,1)*7,MID(E94,2,1)*9,MID(E94,3,1)*10,MID(E94,4,1)*5,MID(E94,5,1)*8,MID(E94,6,1)*4,MID(E94,7,1)*2,MID(E94,8,1),MID(E94,9,1)*6,MID(E94,10,1)*3,MID(E94,11,1)*7,MID(E94,12,1)*9,MID(E94,13,1)*10,MID(E94,14,1)*5,MID(E94,15,1)*8,MID(E94,16,1)*4,MID(E94,17,1)*2),11),{0,1,2,3,4,5,6,7,8,9,10},{"1","0","x","9","8","7","6","5","4","3","2"})=RIGHT(E94,1),"√","×")),"身份证号长度不符")</f>
        <v>√</v>
      </c>
      <c r="H94" s="20"/>
      <c r="I94" s="19" t="s">
        <v>193</v>
      </c>
      <c r="J94" s="26">
        <f t="shared" si="26"/>
        <v>6</v>
      </c>
      <c r="K94" s="29">
        <f t="shared" si="27"/>
        <v>14</v>
      </c>
      <c r="L94" s="29">
        <f t="shared" si="28"/>
        <v>6</v>
      </c>
      <c r="M94" s="29">
        <f t="shared" si="29"/>
        <v>20</v>
      </c>
      <c r="N94" s="30"/>
      <c r="O94" s="30" t="s">
        <v>173</v>
      </c>
    </row>
    <row r="95" s="1" customFormat="1" ht="20" customHeight="1" spans="1:15">
      <c r="A95" s="13">
        <f t="shared" si="24"/>
        <v>93</v>
      </c>
      <c r="B95" s="20" t="s">
        <v>419</v>
      </c>
      <c r="C95" s="33" t="s">
        <v>191</v>
      </c>
      <c r="D95" s="16">
        <v>45377</v>
      </c>
      <c r="E95" s="17" t="s">
        <v>420</v>
      </c>
      <c r="F95" s="18" t="str">
        <f t="shared" si="25"/>
        <v>男</v>
      </c>
      <c r="G95" s="19" t="str">
        <f>IF(LEN(E95)=18,(IF(LOOKUP(MOD(SUM(MID(E95,1,1)*7,MID(E95,2,1)*9,MID(E95,3,1)*10,MID(E95,4,1)*5,MID(E95,5,1)*8,MID(E95,6,1)*4,MID(E95,7,1)*2,MID(E95,8,1),MID(E95,9,1)*6,MID(E95,10,1)*3,MID(E95,11,1)*7,MID(E95,12,1)*9,MID(E95,13,1)*10,MID(E95,14,1)*5,MID(E95,15,1)*8,MID(E95,16,1)*4,MID(E95,17,1)*2),11),{0,1,2,3,4,5,6,7,8,9,10},{"1","0","x","9","8","7","6","5","4","3","2"})=RIGHT(E95,1),"√","×")),"身份证号长度不符")</f>
        <v>√</v>
      </c>
      <c r="H95" s="20"/>
      <c r="I95" s="19" t="s">
        <v>193</v>
      </c>
      <c r="J95" s="26">
        <f t="shared" si="26"/>
        <v>6</v>
      </c>
      <c r="K95" s="29">
        <f t="shared" si="27"/>
        <v>14</v>
      </c>
      <c r="L95" s="29">
        <f t="shared" si="28"/>
        <v>6</v>
      </c>
      <c r="M95" s="29">
        <f t="shared" si="29"/>
        <v>20</v>
      </c>
      <c r="N95" s="30"/>
      <c r="O95" s="30" t="s">
        <v>172</v>
      </c>
    </row>
    <row r="96" s="1" customFormat="1" ht="21" customHeight="1" spans="1:15">
      <c r="A96" s="13" t="s">
        <v>219</v>
      </c>
      <c r="B96" s="23"/>
      <c r="C96" s="44"/>
      <c r="D96" s="16"/>
      <c r="E96" s="25"/>
      <c r="F96" s="18"/>
      <c r="G96" s="19"/>
      <c r="H96" s="26"/>
      <c r="I96" s="19"/>
      <c r="J96" s="31"/>
      <c r="K96" s="29">
        <f>SUM(K3:K95)</f>
        <v>3215.33333333333</v>
      </c>
      <c r="L96" s="29">
        <f>SUM(L3:L95)</f>
        <v>1404</v>
      </c>
      <c r="M96" s="29">
        <f>SUM(M3:M95)</f>
        <v>4619.33333333333</v>
      </c>
      <c r="N96" s="30"/>
      <c r="O96" s="30"/>
    </row>
    <row r="97" s="1" customFormat="1" ht="24" customHeight="1" spans="2:13">
      <c r="B97" s="2"/>
      <c r="E97"/>
      <c r="K97" s="5"/>
      <c r="L97" s="5"/>
      <c r="M97" s="5"/>
    </row>
    <row r="98" s="1" customFormat="1" ht="24" customHeight="1" spans="2:13">
      <c r="B98" s="2"/>
      <c r="E98" t="s">
        <v>169</v>
      </c>
      <c r="F98" t="s">
        <v>170</v>
      </c>
      <c r="G98"/>
      <c r="K98" s="5"/>
      <c r="L98" s="5"/>
      <c r="M98" s="5"/>
    </row>
    <row r="99" s="1" customFormat="1" ht="24" customHeight="1" spans="2:11">
      <c r="B99" s="2"/>
      <c r="E99" t="s">
        <v>171</v>
      </c>
      <c r="F99" s="48">
        <v>1072.66666666667</v>
      </c>
      <c r="G99"/>
      <c r="I99" s="5"/>
      <c r="J99" s="5"/>
      <c r="K99" s="5"/>
    </row>
    <row r="100" s="1" customFormat="1" ht="24" customHeight="1" spans="2:11">
      <c r="B100" s="2"/>
      <c r="E100" t="s">
        <v>172</v>
      </c>
      <c r="F100" s="48">
        <v>1392.33333333333</v>
      </c>
      <c r="G100"/>
      <c r="I100" s="5"/>
      <c r="J100" s="5"/>
      <c r="K100" s="5"/>
    </row>
    <row r="101" s="1" customFormat="1" ht="24" customHeight="1" spans="2:11">
      <c r="B101" s="2"/>
      <c r="E101" t="s">
        <v>173</v>
      </c>
      <c r="F101" s="48">
        <v>2061</v>
      </c>
      <c r="G101"/>
      <c r="I101" s="5"/>
      <c r="J101" s="5"/>
      <c r="K101" s="5"/>
    </row>
    <row r="102" s="1" customFormat="1" ht="24" customHeight="1" spans="2:11">
      <c r="B102" s="2"/>
      <c r="E102" t="s">
        <v>174</v>
      </c>
      <c r="F102" s="48">
        <v>93.3333333333334</v>
      </c>
      <c r="G102"/>
      <c r="I102" s="5"/>
      <c r="J102" s="5"/>
      <c r="K102" s="5"/>
    </row>
    <row r="103" s="1" customFormat="1" ht="24" customHeight="1" spans="2:11">
      <c r="B103" s="2"/>
      <c r="E103" t="s">
        <v>175</v>
      </c>
      <c r="F103" s="48">
        <v>4619.33333333333</v>
      </c>
      <c r="G103"/>
      <c r="I103" s="5"/>
      <c r="J103" s="5"/>
      <c r="K103" s="5"/>
    </row>
    <row r="104" s="1" customFormat="1" ht="24" customHeight="1" spans="2:11">
      <c r="B104" s="2"/>
      <c r="C104"/>
      <c r="D104"/>
      <c r="E104"/>
      <c r="F104"/>
      <c r="G104"/>
      <c r="I104" s="5"/>
      <c r="J104" s="5"/>
      <c r="K104" s="5"/>
    </row>
    <row r="105" s="1" customFormat="1" ht="24" customHeight="1" spans="2:11">
      <c r="B105" s="2"/>
      <c r="C105"/>
      <c r="D105"/>
      <c r="E105"/>
      <c r="F105"/>
      <c r="G105"/>
      <c r="I105" s="5"/>
      <c r="J105" s="5"/>
      <c r="K105" s="5"/>
    </row>
    <row r="106" s="1" customFormat="1" ht="24" customHeight="1" spans="2:13">
      <c r="B106" s="2"/>
      <c r="C106"/>
      <c r="D106"/>
      <c r="E106"/>
      <c r="F106"/>
      <c r="G106"/>
      <c r="K106" s="5"/>
      <c r="L106" s="5"/>
      <c r="M106" s="5"/>
    </row>
    <row r="107" s="1" customFormat="1" ht="24" customHeight="1" spans="2:13">
      <c r="B107" s="2"/>
      <c r="C107"/>
      <c r="D107"/>
      <c r="E107"/>
      <c r="F107"/>
      <c r="G107"/>
      <c r="K107" s="5"/>
      <c r="L107" s="5"/>
      <c r="M107" s="5"/>
    </row>
    <row r="108" s="1" customFormat="1" ht="24" customHeight="1" spans="2:13">
      <c r="B108" s="2"/>
      <c r="C108"/>
      <c r="D108"/>
      <c r="E108"/>
      <c r="F108"/>
      <c r="G108"/>
      <c r="K108" s="5"/>
      <c r="L108" s="5"/>
      <c r="M108" s="5"/>
    </row>
    <row r="109" s="1" customFormat="1" ht="24" customHeight="1" spans="2:13">
      <c r="B109" s="2"/>
      <c r="C109"/>
      <c r="D109"/>
      <c r="E109"/>
      <c r="F109"/>
      <c r="G109"/>
      <c r="K109" s="5"/>
      <c r="L109" s="5"/>
      <c r="M109" s="5"/>
    </row>
    <row r="110" s="1" customFormat="1" ht="24" customHeight="1" spans="2:13">
      <c r="B110" s="2"/>
      <c r="C110"/>
      <c r="D110"/>
      <c r="E110"/>
      <c r="F110"/>
      <c r="G110"/>
      <c r="K110" s="5"/>
      <c r="L110" s="5"/>
      <c r="M110" s="5"/>
    </row>
    <row r="111" s="1" customFormat="1" ht="24" customHeight="1" spans="2:13">
      <c r="B111" s="2"/>
      <c r="C111"/>
      <c r="D111"/>
      <c r="E111"/>
      <c r="F111"/>
      <c r="G111"/>
      <c r="K111" s="5"/>
      <c r="L111" s="5"/>
      <c r="M111" s="5"/>
    </row>
    <row r="112" s="1" customFormat="1" ht="24" customHeight="1" spans="2:13">
      <c r="B112" s="2"/>
      <c r="C112"/>
      <c r="D112"/>
      <c r="E112"/>
      <c r="F112"/>
      <c r="G112"/>
      <c r="K112" s="5"/>
      <c r="L112" s="5"/>
      <c r="M112" s="5"/>
    </row>
    <row r="113" s="1" customFormat="1" ht="24" customHeight="1" spans="2:13">
      <c r="B113" s="2"/>
      <c r="C113"/>
      <c r="D113"/>
      <c r="E113"/>
      <c r="F113"/>
      <c r="G113"/>
      <c r="K113" s="5"/>
      <c r="L113" s="5"/>
      <c r="M113" s="5"/>
    </row>
    <row r="114" s="1" customFormat="1" ht="24" customHeight="1" spans="2:13">
      <c r="B114" s="2"/>
      <c r="C114"/>
      <c r="D114"/>
      <c r="E114"/>
      <c r="F114"/>
      <c r="G114"/>
      <c r="K114" s="5"/>
      <c r="L114" s="5"/>
      <c r="M114" s="5"/>
    </row>
    <row r="115" s="1" customFormat="1" ht="24" customHeight="1" spans="2:13">
      <c r="B115" s="2"/>
      <c r="C115"/>
      <c r="D115"/>
      <c r="E115"/>
      <c r="F115"/>
      <c r="G115"/>
      <c r="K115" s="5"/>
      <c r="L115" s="5"/>
      <c r="M115" s="5"/>
    </row>
    <row r="116" s="1" customFormat="1" ht="24" customHeight="1" spans="2:13">
      <c r="B116" s="2"/>
      <c r="E116"/>
      <c r="F116"/>
      <c r="G116"/>
      <c r="K116" s="5"/>
      <c r="L116" s="5"/>
      <c r="M116" s="5"/>
    </row>
    <row r="117" s="1" customFormat="1" ht="24" customHeight="1" spans="2:13">
      <c r="B117" s="2"/>
      <c r="E117" s="4"/>
      <c r="K117" s="5"/>
      <c r="L117" s="5"/>
      <c r="M117" s="5"/>
    </row>
    <row r="118" s="1" customFormat="1" ht="24" customHeight="1" spans="2:13">
      <c r="B118" s="2"/>
      <c r="E118" s="4"/>
      <c r="K118" s="5"/>
      <c r="L118" s="5"/>
      <c r="M118" s="5"/>
    </row>
    <row r="119" s="1" customFormat="1" ht="24" customHeight="1" spans="2:13">
      <c r="B119" s="2"/>
      <c r="E119" s="4"/>
      <c r="K119" s="5"/>
      <c r="L119" s="5"/>
      <c r="M119" s="5"/>
    </row>
    <row r="120" s="1" customFormat="1" ht="24" customHeight="1" spans="2:13">
      <c r="B120" s="2"/>
      <c r="E120" s="4"/>
      <c r="K120" s="5"/>
      <c r="L120" s="5"/>
      <c r="M120" s="5"/>
    </row>
    <row r="121" s="1" customFormat="1" ht="24" customHeight="1" spans="2:13">
      <c r="B121" s="2"/>
      <c r="E121" s="4"/>
      <c r="K121" s="5"/>
      <c r="L121" s="5"/>
      <c r="M121" s="5"/>
    </row>
    <row r="122" s="1" customFormat="1" ht="24" customHeight="1" spans="2:13">
      <c r="B122" s="2"/>
      <c r="E122" s="4"/>
      <c r="K122" s="5"/>
      <c r="L122" s="5"/>
      <c r="M122" s="5"/>
    </row>
    <row r="123" s="1" customFormat="1" ht="24" customHeight="1" spans="2:13">
      <c r="B123" s="2"/>
      <c r="E123" s="4"/>
      <c r="K123" s="5"/>
      <c r="L123" s="5"/>
      <c r="M123" s="5"/>
    </row>
    <row r="124" s="1" customFormat="1" ht="24" customHeight="1" spans="2:13">
      <c r="B124" s="2"/>
      <c r="E124" s="4"/>
      <c r="K124" s="5"/>
      <c r="L124" s="5"/>
      <c r="M124" s="5"/>
    </row>
    <row r="125" s="1" customFormat="1" ht="24" customHeight="1" spans="2:13">
      <c r="B125" s="2"/>
      <c r="E125" s="4"/>
      <c r="K125" s="5"/>
      <c r="L125" s="5"/>
      <c r="M125" s="5"/>
    </row>
    <row r="126" s="1" customFormat="1" ht="24" customHeight="1" spans="2:13">
      <c r="B126" s="2"/>
      <c r="E126" s="4"/>
      <c r="K126" s="5"/>
      <c r="L126" s="5"/>
      <c r="M126" s="5"/>
    </row>
    <row r="127" s="1" customFormat="1" ht="24" customHeight="1" spans="2:13">
      <c r="B127" s="2"/>
      <c r="E127" s="4"/>
      <c r="K127" s="5"/>
      <c r="L127" s="5"/>
      <c r="M127" s="5"/>
    </row>
    <row r="128" s="1" customFormat="1" ht="24" customHeight="1" spans="2:13">
      <c r="B128" s="2"/>
      <c r="E128" s="4"/>
      <c r="K128" s="5"/>
      <c r="L128" s="5"/>
      <c r="M128" s="5"/>
    </row>
    <row r="129" s="1" customFormat="1" ht="24" customHeight="1" spans="2:13">
      <c r="B129" s="2"/>
      <c r="E129" s="4"/>
      <c r="K129" s="5"/>
      <c r="L129" s="5"/>
      <c r="M129" s="5"/>
    </row>
    <row r="130" s="1" customFormat="1" ht="24" customHeight="1" spans="2:13">
      <c r="B130" s="2"/>
      <c r="E130" s="4"/>
      <c r="K130" s="5"/>
      <c r="L130" s="5"/>
      <c r="M130" s="5"/>
    </row>
    <row r="131" s="1" customFormat="1" ht="24" customHeight="1" spans="2:13">
      <c r="B131" s="2"/>
      <c r="E131" s="4"/>
      <c r="K131" s="5"/>
      <c r="L131" s="5"/>
      <c r="M131" s="5"/>
    </row>
    <row r="132" s="1" customFormat="1" ht="24" customHeight="1" spans="2:13">
      <c r="B132" s="2"/>
      <c r="E132" s="4"/>
      <c r="K132" s="5"/>
      <c r="L132" s="5"/>
      <c r="M132" s="5"/>
    </row>
    <row r="133" s="1" customFormat="1" ht="24" customHeight="1" spans="2:13">
      <c r="B133" s="2"/>
      <c r="E133" s="4"/>
      <c r="K133" s="5"/>
      <c r="L133" s="5"/>
      <c r="M133" s="5"/>
    </row>
    <row r="134" s="1" customFormat="1" ht="23" customHeight="1" spans="2:13">
      <c r="B134" s="2"/>
      <c r="E134" s="4"/>
      <c r="K134" s="5"/>
      <c r="L134" s="5"/>
      <c r="M134" s="5"/>
    </row>
    <row r="135" s="1" customFormat="1" ht="23" customHeight="1" spans="2:13">
      <c r="B135" s="2"/>
      <c r="E135" s="4"/>
      <c r="K135" s="5"/>
      <c r="L135" s="5"/>
      <c r="M135" s="5"/>
    </row>
    <row r="136" s="1" customFormat="1" ht="23" customHeight="1" spans="2:13">
      <c r="B136" s="2"/>
      <c r="E136" s="4"/>
      <c r="K136" s="5"/>
      <c r="L136" s="5"/>
      <c r="M136" s="5"/>
    </row>
    <row r="137" s="1" customFormat="1" ht="23" customHeight="1" spans="2:13">
      <c r="B137" s="2"/>
      <c r="E137" s="4"/>
      <c r="K137" s="5"/>
      <c r="L137" s="5"/>
      <c r="M137" s="5"/>
    </row>
    <row r="138" s="1" customFormat="1" ht="23" customHeight="1" spans="2:13">
      <c r="B138" s="2"/>
      <c r="E138" s="4"/>
      <c r="K138" s="5"/>
      <c r="L138" s="5"/>
      <c r="M138" s="5"/>
    </row>
    <row r="139" s="1" customFormat="1" ht="23" customHeight="1" spans="2:13">
      <c r="B139" s="2"/>
      <c r="E139" s="4"/>
      <c r="K139" s="5"/>
      <c r="L139" s="5"/>
      <c r="M139" s="5"/>
    </row>
    <row r="140" s="1" customFormat="1" ht="23" customHeight="1" spans="2:13">
      <c r="B140" s="2"/>
      <c r="E140" s="4"/>
      <c r="K140" s="5"/>
      <c r="L140" s="5"/>
      <c r="M140" s="5"/>
    </row>
    <row r="141" s="1" customFormat="1" ht="23" customHeight="1" spans="2:13">
      <c r="B141" s="2"/>
      <c r="E141" s="4"/>
      <c r="K141" s="5"/>
      <c r="L141" s="5"/>
      <c r="M141" s="5"/>
    </row>
    <row r="142" s="1" customFormat="1" ht="23" customHeight="1" spans="2:13">
      <c r="B142" s="2"/>
      <c r="E142" s="4"/>
      <c r="K142" s="5"/>
      <c r="L142" s="5"/>
      <c r="M142" s="5"/>
    </row>
    <row r="143" s="1" customFormat="1" ht="23" customHeight="1" spans="2:13">
      <c r="B143" s="2"/>
      <c r="E143" s="4"/>
      <c r="K143" s="5"/>
      <c r="L143" s="5"/>
      <c r="M143" s="5"/>
    </row>
    <row r="144" s="1" customFormat="1" ht="23" customHeight="1" spans="2:13">
      <c r="B144" s="2"/>
      <c r="E144" s="4"/>
      <c r="K144" s="5"/>
      <c r="L144" s="5"/>
      <c r="M144" s="5"/>
    </row>
    <row r="145" s="1" customFormat="1" ht="23" customHeight="1" spans="2:13">
      <c r="B145" s="2"/>
      <c r="E145" s="4"/>
      <c r="K145" s="5"/>
      <c r="L145" s="5"/>
      <c r="M145" s="5"/>
    </row>
    <row r="146" s="1" customFormat="1" ht="23" customHeight="1" spans="2:13">
      <c r="B146" s="2"/>
      <c r="E146" s="4"/>
      <c r="K146" s="5"/>
      <c r="L146" s="5"/>
      <c r="M146" s="5"/>
    </row>
    <row r="147" s="1" customFormat="1" ht="23" customHeight="1" spans="2:13">
      <c r="B147" s="2"/>
      <c r="E147" s="4"/>
      <c r="K147" s="5"/>
      <c r="L147" s="5"/>
      <c r="M147" s="5"/>
    </row>
    <row r="148" s="1" customFormat="1" ht="23" customHeight="1" spans="2:13">
      <c r="B148" s="2"/>
      <c r="E148" s="4"/>
      <c r="K148" s="5"/>
      <c r="L148" s="5"/>
      <c r="M148" s="5"/>
    </row>
    <row r="149" s="1" customFormat="1" ht="23" customHeight="1" spans="2:13">
      <c r="B149" s="2"/>
      <c r="E149" s="4"/>
      <c r="K149" s="5"/>
      <c r="L149" s="5"/>
      <c r="M149" s="5"/>
    </row>
    <row r="150" s="1" customFormat="1" ht="23" customHeight="1" spans="2:13">
      <c r="B150" s="2"/>
      <c r="E150" s="4"/>
      <c r="K150" s="5"/>
      <c r="L150" s="5"/>
      <c r="M150" s="5"/>
    </row>
    <row r="151" s="1" customFormat="1" ht="23" customHeight="1" spans="2:13">
      <c r="B151" s="2"/>
      <c r="E151" s="4"/>
      <c r="K151" s="5"/>
      <c r="L151" s="5"/>
      <c r="M151" s="5"/>
    </row>
  </sheetData>
  <autoFilter ref="A1:O103">
    <extLst/>
  </autoFilter>
  <mergeCells count="1">
    <mergeCell ref="A1:O1"/>
  </mergeCells>
  <conditionalFormatting sqref="E96">
    <cfRule type="duplicateValues" dxfId="41" priority="41"/>
  </conditionalFormatting>
  <conditionalFormatting sqref="H96">
    <cfRule type="duplicateValues" dxfId="41" priority="44"/>
    <cfRule type="duplicateValues" dxfId="41" priority="45"/>
  </conditionalFormatting>
  <conditionalFormatting sqref="B3:B95">
    <cfRule type="duplicateValues" dxfId="41" priority="15"/>
    <cfRule type="duplicateValues" dxfId="41" priority="16"/>
    <cfRule type="duplicateValues" dxfId="41" priority="17"/>
    <cfRule type="duplicateValues" dxfId="41" priority="18"/>
    <cfRule type="duplicateValues" dxfId="41" priority="19"/>
    <cfRule type="duplicateValues" dxfId="41" priority="20"/>
    <cfRule type="duplicateValues" dxfId="41" priority="21"/>
    <cfRule type="duplicateValues" dxfId="41" priority="22"/>
    <cfRule type="duplicateValues" dxfId="42" priority="23"/>
    <cfRule type="duplicateValues" dxfId="41" priority="24"/>
    <cfRule type="duplicateValues" dxfId="41" priority="25"/>
    <cfRule type="duplicateValues" dxfId="41" priority="26"/>
    <cfRule type="duplicateValues" dxfId="41" priority="27"/>
    <cfRule type="duplicateValues" dxfId="41" priority="28"/>
    <cfRule type="duplicateValues" dxfId="41" priority="29"/>
    <cfRule type="duplicateValues" dxfId="41" priority="30"/>
    <cfRule type="duplicateValues" dxfId="41" priority="31"/>
  </conditionalFormatting>
  <conditionalFormatting sqref="E3:E8">
    <cfRule type="duplicateValues" dxfId="41" priority="32"/>
  </conditionalFormatting>
  <conditionalFormatting sqref="E9:E95">
    <cfRule type="duplicateValues" dxfId="41" priority="2"/>
  </conditionalFormatting>
  <conditionalFormatting sqref="H3:H95">
    <cfRule type="duplicateValues" dxfId="41" priority="3"/>
    <cfRule type="duplicateValues" dxfId="41" priority="4"/>
    <cfRule type="duplicateValues" dxfId="41" priority="5"/>
    <cfRule type="duplicateValues" dxfId="42" priority="6"/>
    <cfRule type="duplicateValues" dxfId="41" priority="7"/>
    <cfRule type="duplicateValues" dxfId="41" priority="8"/>
    <cfRule type="duplicateValues" dxfId="41" priority="9"/>
    <cfRule type="duplicateValues" dxfId="41" priority="10"/>
    <cfRule type="duplicateValues" dxfId="41" priority="11"/>
    <cfRule type="duplicateValues" dxfId="41" priority="12"/>
    <cfRule type="duplicateValues" dxfId="41" priority="13"/>
    <cfRule type="duplicateValues" dxfId="41" priority="14"/>
  </conditionalFormatting>
  <conditionalFormatting sqref="H$1:H$1048576 B$1:B$1048576">
    <cfRule type="duplicateValues" dxfId="41" priority="1"/>
  </conditionalFormatting>
  <conditionalFormatting sqref="B1:B2 B96:B1048576">
    <cfRule type="duplicateValues" dxfId="41" priority="33"/>
    <cfRule type="duplicateValues" dxfId="41" priority="34"/>
  </conditionalFormatting>
  <conditionalFormatting sqref="B2 B96:B1048576">
    <cfRule type="duplicateValues" dxfId="41" priority="35"/>
    <cfRule type="duplicateValues" dxfId="41" priority="36"/>
    <cfRule type="duplicateValues" dxfId="41" priority="37"/>
    <cfRule type="duplicateValues" dxfId="41" priority="39"/>
    <cfRule type="duplicateValues" dxfId="41" priority="46"/>
    <cfRule type="duplicateValues" dxfId="41" priority="48"/>
    <cfRule type="duplicateValues" dxfId="41" priority="49"/>
    <cfRule type="duplicateValues" dxfId="41" priority="50"/>
    <cfRule type="duplicateValues" dxfId="41" priority="51"/>
    <cfRule type="duplicateValues" dxfId="41" priority="52"/>
    <cfRule type="duplicateValues" dxfId="41" priority="53"/>
    <cfRule type="duplicateValues" dxfId="41" priority="54"/>
  </conditionalFormatting>
  <conditionalFormatting sqref="H2 B2 H97:H98 H106:H1048576 F99:F105 B96:B1048576">
    <cfRule type="duplicateValues" dxfId="41" priority="55"/>
  </conditionalFormatting>
  <conditionalFormatting sqref="B2 H2 H97:H98 H106:H1048576 B96:B1048576 F99:F105">
    <cfRule type="duplicateValues" dxfId="41" priority="47"/>
  </conditionalFormatting>
  <conditionalFormatting sqref="H2 B2 H96:H98 H106:H1048576 B96:B1048576 F99:F105">
    <cfRule type="duplicateValues" dxfId="41" priority="38"/>
    <cfRule type="duplicateValues" dxfId="41" priority="42"/>
    <cfRule type="duplicateValues" dxfId="41" priority="43"/>
  </conditionalFormatting>
  <conditionalFormatting sqref="B2 H2 H96:H98 H106:H1048576 B96:B1048576 F99:F105">
    <cfRule type="duplicateValues" dxfId="41" priority="40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1"/>
  <sheetViews>
    <sheetView showGridLines="0" tabSelected="1" topLeftCell="A73" workbookViewId="0">
      <selection activeCell="O93" sqref="O93"/>
    </sheetView>
  </sheetViews>
  <sheetFormatPr defaultColWidth="9" defaultRowHeight="16.5"/>
  <cols>
    <col min="1" max="1" width="5.125" style="1" customWidth="1"/>
    <col min="2" max="2" width="5.625" style="2" customWidth="1"/>
    <col min="3" max="3" width="13.75" style="1" customWidth="1"/>
    <col min="4" max="4" width="12.375" style="1" customWidth="1"/>
    <col min="5" max="5" width="26.125" style="4"/>
    <col min="6" max="6" width="12.5" style="1"/>
    <col min="7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2" style="1" customWidth="1"/>
    <col min="16" max="18" width="9" style="1"/>
    <col min="19" max="19" width="13.875" style="1" customWidth="1"/>
    <col min="20" max="16384" width="9" style="1"/>
  </cols>
  <sheetData>
    <row r="1" ht="23" customHeight="1" spans="1:15">
      <c r="A1" s="6" t="s">
        <v>421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8"/>
    </row>
    <row r="2" ht="24" customHeight="1" spans="1:15">
      <c r="A2" s="9" t="s">
        <v>177</v>
      </c>
      <c r="B2" s="10" t="s">
        <v>178</v>
      </c>
      <c r="C2" s="10" t="s">
        <v>179</v>
      </c>
      <c r="D2" s="11" t="s">
        <v>180</v>
      </c>
      <c r="E2" s="11" t="s">
        <v>181</v>
      </c>
      <c r="F2" s="10" t="s">
        <v>182</v>
      </c>
      <c r="G2" s="11" t="s">
        <v>183</v>
      </c>
      <c r="H2" s="12" t="s">
        <v>184</v>
      </c>
      <c r="I2" s="12" t="s">
        <v>185</v>
      </c>
      <c r="J2" s="12" t="s">
        <v>186</v>
      </c>
      <c r="K2" s="12" t="s">
        <v>187</v>
      </c>
      <c r="L2" s="12" t="s">
        <v>188</v>
      </c>
      <c r="M2" s="12" t="s">
        <v>175</v>
      </c>
      <c r="N2" s="10" t="s">
        <v>189</v>
      </c>
      <c r="O2" s="10" t="s">
        <v>169</v>
      </c>
    </row>
    <row r="3" s="1" customFormat="1" ht="20" customHeight="1" spans="1:15">
      <c r="A3" s="13">
        <f t="shared" ref="A3:A24" si="0">ROW()-2</f>
        <v>1</v>
      </c>
      <c r="B3" s="14" t="s">
        <v>282</v>
      </c>
      <c r="C3" s="33" t="s">
        <v>200</v>
      </c>
      <c r="D3" s="16">
        <v>45383</v>
      </c>
      <c r="E3" s="17" t="s">
        <v>283</v>
      </c>
      <c r="F3" s="18" t="str">
        <f t="shared" ref="F3:F24" si="1">IF(MOD(MID(E3,17,1),2)=0,"女","男")</f>
        <v>女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193</v>
      </c>
      <c r="J3" s="26">
        <f t="shared" ref="J3:J24" si="2">DAY(EOMONTH(D3,0))-DAY(D3)+1</f>
        <v>30</v>
      </c>
      <c r="K3" s="29">
        <v>70</v>
      </c>
      <c r="L3" s="29">
        <f>IF(H3="",30/30*J3,0)</f>
        <v>30</v>
      </c>
      <c r="M3" s="29">
        <f t="shared" ref="M3:M24" si="3">SUM(K3:L3)</f>
        <v>100</v>
      </c>
      <c r="N3" s="30"/>
      <c r="O3" s="30" t="s">
        <v>171</v>
      </c>
    </row>
    <row r="4" s="1" customFormat="1" ht="20" customHeight="1" spans="1:15">
      <c r="A4" s="13">
        <f t="shared" si="0"/>
        <v>2</v>
      </c>
      <c r="B4" s="14" t="s">
        <v>284</v>
      </c>
      <c r="C4" s="33" t="s">
        <v>256</v>
      </c>
      <c r="D4" s="16">
        <v>45383</v>
      </c>
      <c r="E4" s="17" t="s">
        <v>285</v>
      </c>
      <c r="F4" s="18" t="str">
        <f t="shared" si="1"/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193</v>
      </c>
      <c r="J4" s="26">
        <f t="shared" si="2"/>
        <v>30</v>
      </c>
      <c r="K4" s="29">
        <v>70</v>
      </c>
      <c r="L4" s="29">
        <f t="shared" ref="L4:L35" si="4">IF(H4="",30/30*J4,0)</f>
        <v>30</v>
      </c>
      <c r="M4" s="29">
        <f t="shared" si="3"/>
        <v>100</v>
      </c>
      <c r="N4" s="30"/>
      <c r="O4" s="30" t="s">
        <v>173</v>
      </c>
    </row>
    <row r="5" s="1" customFormat="1" ht="20" customHeight="1" spans="1:15">
      <c r="A5" s="13">
        <f t="shared" si="0"/>
        <v>3</v>
      </c>
      <c r="B5" s="14" t="s">
        <v>286</v>
      </c>
      <c r="C5" s="33" t="s">
        <v>222</v>
      </c>
      <c r="D5" s="16">
        <v>45383</v>
      </c>
      <c r="E5" s="17" t="s">
        <v>287</v>
      </c>
      <c r="F5" s="18" t="str">
        <f t="shared" si="1"/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193</v>
      </c>
      <c r="J5" s="26">
        <f t="shared" si="2"/>
        <v>30</v>
      </c>
      <c r="K5" s="29">
        <v>70</v>
      </c>
      <c r="L5" s="29">
        <f t="shared" si="4"/>
        <v>30</v>
      </c>
      <c r="M5" s="29">
        <f t="shared" si="3"/>
        <v>100</v>
      </c>
      <c r="N5" s="30"/>
      <c r="O5" s="30" t="s">
        <v>173</v>
      </c>
    </row>
    <row r="6" s="1" customFormat="1" ht="20" customHeight="1" spans="1:15">
      <c r="A6" s="13">
        <f t="shared" si="0"/>
        <v>4</v>
      </c>
      <c r="B6" s="14" t="s">
        <v>288</v>
      </c>
      <c r="C6" s="33" t="s">
        <v>222</v>
      </c>
      <c r="D6" s="16">
        <v>45383</v>
      </c>
      <c r="E6" s="17" t="s">
        <v>289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193</v>
      </c>
      <c r="J6" s="26">
        <f t="shared" si="2"/>
        <v>30</v>
      </c>
      <c r="K6" s="29">
        <v>70</v>
      </c>
      <c r="L6" s="29">
        <f t="shared" si="4"/>
        <v>30</v>
      </c>
      <c r="M6" s="29">
        <f t="shared" si="3"/>
        <v>100</v>
      </c>
      <c r="N6" s="30"/>
      <c r="O6" s="30" t="s">
        <v>173</v>
      </c>
    </row>
    <row r="7" s="1" customFormat="1" ht="20" customHeight="1" spans="1:15">
      <c r="A7" s="13">
        <f t="shared" si="0"/>
        <v>5</v>
      </c>
      <c r="B7" s="14" t="s">
        <v>290</v>
      </c>
      <c r="C7" s="33" t="s">
        <v>222</v>
      </c>
      <c r="D7" s="16">
        <v>45383</v>
      </c>
      <c r="E7" s="17" t="s">
        <v>291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193</v>
      </c>
      <c r="J7" s="26">
        <f t="shared" si="2"/>
        <v>30</v>
      </c>
      <c r="K7" s="29">
        <v>70</v>
      </c>
      <c r="L7" s="29">
        <f t="shared" si="4"/>
        <v>30</v>
      </c>
      <c r="M7" s="29">
        <f t="shared" si="3"/>
        <v>100</v>
      </c>
      <c r="N7" s="30"/>
      <c r="O7" s="30" t="s">
        <v>173</v>
      </c>
    </row>
    <row r="8" s="1" customFormat="1" ht="20" customHeight="1" spans="1:15">
      <c r="A8" s="13">
        <f t="shared" si="0"/>
        <v>6</v>
      </c>
      <c r="B8" s="14" t="s">
        <v>292</v>
      </c>
      <c r="C8" s="33" t="s">
        <v>222</v>
      </c>
      <c r="D8" s="16">
        <v>45383</v>
      </c>
      <c r="E8" s="17" t="s">
        <v>293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193</v>
      </c>
      <c r="J8" s="26">
        <f t="shared" si="2"/>
        <v>30</v>
      </c>
      <c r="K8" s="29">
        <v>70</v>
      </c>
      <c r="L8" s="29">
        <f t="shared" si="4"/>
        <v>30</v>
      </c>
      <c r="M8" s="29">
        <f t="shared" si="3"/>
        <v>100</v>
      </c>
      <c r="N8" s="30"/>
      <c r="O8" s="30" t="s">
        <v>173</v>
      </c>
    </row>
    <row r="9" s="1" customFormat="1" ht="20" customHeight="1" spans="1:15">
      <c r="A9" s="13">
        <f t="shared" si="0"/>
        <v>7</v>
      </c>
      <c r="B9" s="14" t="s">
        <v>294</v>
      </c>
      <c r="C9" s="33" t="s">
        <v>225</v>
      </c>
      <c r="D9" s="16">
        <v>45383</v>
      </c>
      <c r="E9" s="17" t="s">
        <v>295</v>
      </c>
      <c r="F9" s="18" t="str">
        <f t="shared" si="1"/>
        <v>女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193</v>
      </c>
      <c r="J9" s="26">
        <f t="shared" si="2"/>
        <v>30</v>
      </c>
      <c r="K9" s="29">
        <v>70</v>
      </c>
      <c r="L9" s="29">
        <f t="shared" si="4"/>
        <v>30</v>
      </c>
      <c r="M9" s="29">
        <f t="shared" si="3"/>
        <v>100</v>
      </c>
      <c r="N9" s="30"/>
      <c r="O9" s="30" t="s">
        <v>171</v>
      </c>
    </row>
    <row r="10" s="1" customFormat="1" ht="20" customHeight="1" spans="1:15">
      <c r="A10" s="13">
        <f t="shared" si="0"/>
        <v>8</v>
      </c>
      <c r="B10" s="14" t="s">
        <v>296</v>
      </c>
      <c r="C10" s="33" t="s">
        <v>297</v>
      </c>
      <c r="D10" s="16">
        <v>45383</v>
      </c>
      <c r="E10" s="17" t="s">
        <v>298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193</v>
      </c>
      <c r="J10" s="26">
        <f t="shared" si="2"/>
        <v>30</v>
      </c>
      <c r="K10" s="29">
        <v>70</v>
      </c>
      <c r="L10" s="29">
        <f t="shared" si="4"/>
        <v>30</v>
      </c>
      <c r="M10" s="29">
        <f t="shared" si="3"/>
        <v>100</v>
      </c>
      <c r="N10" s="30"/>
      <c r="O10" s="30" t="s">
        <v>172</v>
      </c>
    </row>
    <row r="11" s="1" customFormat="1" ht="20" customHeight="1" spans="1:15">
      <c r="A11" s="13">
        <f t="shared" si="0"/>
        <v>9</v>
      </c>
      <c r="B11" s="14" t="s">
        <v>299</v>
      </c>
      <c r="C11" s="33" t="s">
        <v>225</v>
      </c>
      <c r="D11" s="16">
        <v>45383</v>
      </c>
      <c r="E11" s="17" t="s">
        <v>300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193</v>
      </c>
      <c r="J11" s="26">
        <f t="shared" si="2"/>
        <v>30</v>
      </c>
      <c r="K11" s="29">
        <v>70</v>
      </c>
      <c r="L11" s="29">
        <f t="shared" si="4"/>
        <v>30</v>
      </c>
      <c r="M11" s="29">
        <f t="shared" si="3"/>
        <v>100</v>
      </c>
      <c r="N11" s="30"/>
      <c r="O11" s="30" t="s">
        <v>171</v>
      </c>
    </row>
    <row r="12" s="1" customFormat="1" ht="20" customHeight="1" spans="1:15">
      <c r="A12" s="13">
        <f t="shared" si="0"/>
        <v>10</v>
      </c>
      <c r="B12" s="14" t="s">
        <v>301</v>
      </c>
      <c r="C12" s="33" t="s">
        <v>225</v>
      </c>
      <c r="D12" s="16">
        <v>45383</v>
      </c>
      <c r="E12" s="17" t="s">
        <v>302</v>
      </c>
      <c r="F12" s="18" t="str">
        <f t="shared" si="1"/>
        <v>男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193</v>
      </c>
      <c r="J12" s="26">
        <f t="shared" si="2"/>
        <v>30</v>
      </c>
      <c r="K12" s="29">
        <v>70</v>
      </c>
      <c r="L12" s="29">
        <f t="shared" si="4"/>
        <v>30</v>
      </c>
      <c r="M12" s="29">
        <f t="shared" si="3"/>
        <v>100</v>
      </c>
      <c r="N12" s="30"/>
      <c r="O12" s="30" t="s">
        <v>171</v>
      </c>
    </row>
    <row r="13" s="1" customFormat="1" ht="20" customHeight="1" spans="1:15">
      <c r="A13" s="13">
        <f t="shared" si="0"/>
        <v>11</v>
      </c>
      <c r="B13" s="14" t="s">
        <v>307</v>
      </c>
      <c r="C13" s="33" t="s">
        <v>222</v>
      </c>
      <c r="D13" s="16">
        <v>45383</v>
      </c>
      <c r="E13" s="17" t="s">
        <v>308</v>
      </c>
      <c r="F13" s="18" t="str">
        <f t="shared" si="1"/>
        <v>男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20"/>
      <c r="I13" s="19" t="s">
        <v>193</v>
      </c>
      <c r="J13" s="26">
        <f t="shared" si="2"/>
        <v>30</v>
      </c>
      <c r="K13" s="29">
        <v>70</v>
      </c>
      <c r="L13" s="29">
        <f t="shared" si="4"/>
        <v>30</v>
      </c>
      <c r="M13" s="29">
        <f t="shared" si="3"/>
        <v>100</v>
      </c>
      <c r="N13" s="30"/>
      <c r="O13" s="30" t="s">
        <v>173</v>
      </c>
    </row>
    <row r="14" s="1" customFormat="1" ht="20" customHeight="1" spans="1:15">
      <c r="A14" s="13">
        <f t="shared" si="0"/>
        <v>12</v>
      </c>
      <c r="B14" s="14" t="s">
        <v>312</v>
      </c>
      <c r="C14" s="33" t="s">
        <v>200</v>
      </c>
      <c r="D14" s="16">
        <v>45383</v>
      </c>
      <c r="E14" s="17" t="s">
        <v>313</v>
      </c>
      <c r="F14" s="18" t="str">
        <f t="shared" si="1"/>
        <v>女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20"/>
      <c r="I14" s="19" t="s">
        <v>193</v>
      </c>
      <c r="J14" s="26">
        <f t="shared" si="2"/>
        <v>30</v>
      </c>
      <c r="K14" s="29">
        <v>70</v>
      </c>
      <c r="L14" s="29">
        <f t="shared" si="4"/>
        <v>30</v>
      </c>
      <c r="M14" s="29">
        <f t="shared" si="3"/>
        <v>100</v>
      </c>
      <c r="N14" s="30"/>
      <c r="O14" s="30" t="s">
        <v>171</v>
      </c>
    </row>
    <row r="15" s="1" customFormat="1" ht="20" customHeight="1" spans="1:15">
      <c r="A15" s="13">
        <f t="shared" si="0"/>
        <v>13</v>
      </c>
      <c r="B15" s="14" t="s">
        <v>314</v>
      </c>
      <c r="C15" s="33" t="s">
        <v>209</v>
      </c>
      <c r="D15" s="16">
        <v>45383</v>
      </c>
      <c r="E15" s="17" t="s">
        <v>315</v>
      </c>
      <c r="F15" s="18" t="str">
        <f t="shared" si="1"/>
        <v>男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0"/>
      <c r="I15" s="19" t="s">
        <v>193</v>
      </c>
      <c r="J15" s="26">
        <f t="shared" si="2"/>
        <v>30</v>
      </c>
      <c r="K15" s="29">
        <v>70</v>
      </c>
      <c r="L15" s="29">
        <f t="shared" si="4"/>
        <v>30</v>
      </c>
      <c r="M15" s="29">
        <f t="shared" si="3"/>
        <v>100</v>
      </c>
      <c r="N15" s="30"/>
      <c r="O15" s="30" t="s">
        <v>172</v>
      </c>
    </row>
    <row r="16" s="32" customFormat="1" ht="20" customHeight="1" spans="1:15">
      <c r="A16" s="34">
        <f t="shared" si="0"/>
        <v>14</v>
      </c>
      <c r="B16" s="22" t="s">
        <v>316</v>
      </c>
      <c r="C16" s="35" t="s">
        <v>222</v>
      </c>
      <c r="D16" s="36">
        <v>45383</v>
      </c>
      <c r="E16" s="37" t="s">
        <v>317</v>
      </c>
      <c r="F16" s="38" t="str">
        <f t="shared" si="1"/>
        <v>女</v>
      </c>
      <c r="G16" s="39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22"/>
      <c r="I16" s="39" t="s">
        <v>193</v>
      </c>
      <c r="J16" s="40">
        <f t="shared" si="2"/>
        <v>30</v>
      </c>
      <c r="K16" s="41">
        <v>70</v>
      </c>
      <c r="L16" s="41">
        <f t="shared" si="4"/>
        <v>30</v>
      </c>
      <c r="M16" s="41">
        <f t="shared" si="3"/>
        <v>100</v>
      </c>
      <c r="N16" s="42"/>
      <c r="O16" s="42" t="s">
        <v>173</v>
      </c>
    </row>
    <row r="17" s="1" customFormat="1" ht="20" customHeight="1" spans="1:15">
      <c r="A17" s="13">
        <f t="shared" si="0"/>
        <v>15</v>
      </c>
      <c r="B17" s="14" t="s">
        <v>318</v>
      </c>
      <c r="C17" s="33" t="s">
        <v>256</v>
      </c>
      <c r="D17" s="16">
        <v>45383</v>
      </c>
      <c r="E17" s="17" t="s">
        <v>319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20"/>
      <c r="I17" s="19" t="s">
        <v>193</v>
      </c>
      <c r="J17" s="26">
        <f t="shared" si="2"/>
        <v>30</v>
      </c>
      <c r="K17" s="29">
        <v>70</v>
      </c>
      <c r="L17" s="29">
        <f t="shared" si="4"/>
        <v>30</v>
      </c>
      <c r="M17" s="29">
        <f t="shared" si="3"/>
        <v>100</v>
      </c>
      <c r="N17" s="30"/>
      <c r="O17" s="30" t="s">
        <v>173</v>
      </c>
    </row>
    <row r="18" s="1" customFormat="1" ht="20" customHeight="1" spans="1:15">
      <c r="A18" s="13">
        <f t="shared" si="0"/>
        <v>16</v>
      </c>
      <c r="B18" s="14" t="s">
        <v>320</v>
      </c>
      <c r="C18" s="33" t="s">
        <v>256</v>
      </c>
      <c r="D18" s="16">
        <v>45383</v>
      </c>
      <c r="E18" s="17" t="s">
        <v>321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20"/>
      <c r="I18" s="19" t="s">
        <v>193</v>
      </c>
      <c r="J18" s="26">
        <f t="shared" si="2"/>
        <v>30</v>
      </c>
      <c r="K18" s="29">
        <v>70</v>
      </c>
      <c r="L18" s="29">
        <f t="shared" si="4"/>
        <v>30</v>
      </c>
      <c r="M18" s="29">
        <f t="shared" si="3"/>
        <v>100</v>
      </c>
      <c r="N18" s="30"/>
      <c r="O18" s="30" t="s">
        <v>173</v>
      </c>
    </row>
    <row r="19" s="1" customFormat="1" ht="20" customHeight="1" spans="1:15">
      <c r="A19" s="13">
        <f t="shared" si="0"/>
        <v>17</v>
      </c>
      <c r="B19" s="14" t="s">
        <v>322</v>
      </c>
      <c r="C19" s="33" t="s">
        <v>256</v>
      </c>
      <c r="D19" s="16">
        <v>45383</v>
      </c>
      <c r="E19" s="17" t="s">
        <v>323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20"/>
      <c r="I19" s="19" t="s">
        <v>193</v>
      </c>
      <c r="J19" s="26">
        <f t="shared" si="2"/>
        <v>30</v>
      </c>
      <c r="K19" s="29">
        <v>70</v>
      </c>
      <c r="L19" s="29">
        <f t="shared" si="4"/>
        <v>30</v>
      </c>
      <c r="M19" s="29">
        <f t="shared" si="3"/>
        <v>100</v>
      </c>
      <c r="N19" s="30"/>
      <c r="O19" s="30" t="s">
        <v>173</v>
      </c>
    </row>
    <row r="20" s="1" customFormat="1" ht="20" customHeight="1" spans="1:15">
      <c r="A20" s="13">
        <f t="shared" si="0"/>
        <v>18</v>
      </c>
      <c r="B20" s="14" t="s">
        <v>324</v>
      </c>
      <c r="C20" s="33" t="s">
        <v>325</v>
      </c>
      <c r="D20" s="16">
        <v>45383</v>
      </c>
      <c r="E20" s="17" t="s">
        <v>326</v>
      </c>
      <c r="F20" s="18" t="str">
        <f t="shared" si="1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20"/>
      <c r="I20" s="19" t="s">
        <v>193</v>
      </c>
      <c r="J20" s="26">
        <f t="shared" si="2"/>
        <v>30</v>
      </c>
      <c r="K20" s="29">
        <v>70</v>
      </c>
      <c r="L20" s="29">
        <f t="shared" si="4"/>
        <v>30</v>
      </c>
      <c r="M20" s="29">
        <f t="shared" si="3"/>
        <v>100</v>
      </c>
      <c r="N20" s="30"/>
      <c r="O20" s="30" t="s">
        <v>173</v>
      </c>
    </row>
    <row r="21" s="1" customFormat="1" ht="20" customHeight="1" spans="1:15">
      <c r="A21" s="13">
        <f t="shared" si="0"/>
        <v>19</v>
      </c>
      <c r="B21" s="14" t="s">
        <v>327</v>
      </c>
      <c r="C21" s="33" t="s">
        <v>325</v>
      </c>
      <c r="D21" s="16">
        <v>45383</v>
      </c>
      <c r="E21" s="17" t="s">
        <v>328</v>
      </c>
      <c r="F21" s="18" t="str">
        <f t="shared" si="1"/>
        <v>男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20"/>
      <c r="I21" s="19" t="s">
        <v>193</v>
      </c>
      <c r="J21" s="26">
        <f t="shared" si="2"/>
        <v>30</v>
      </c>
      <c r="K21" s="29">
        <v>70</v>
      </c>
      <c r="L21" s="29">
        <f t="shared" si="4"/>
        <v>30</v>
      </c>
      <c r="M21" s="29">
        <f t="shared" si="3"/>
        <v>100</v>
      </c>
      <c r="N21" s="30"/>
      <c r="O21" s="30" t="s">
        <v>173</v>
      </c>
    </row>
    <row r="22" s="1" customFormat="1" ht="20" customHeight="1" spans="1:15">
      <c r="A22" s="13">
        <f t="shared" si="0"/>
        <v>20</v>
      </c>
      <c r="B22" s="14" t="s">
        <v>329</v>
      </c>
      <c r="C22" s="33" t="s">
        <v>200</v>
      </c>
      <c r="D22" s="16">
        <v>45383</v>
      </c>
      <c r="E22" s="17" t="s">
        <v>330</v>
      </c>
      <c r="F22" s="18" t="str">
        <f t="shared" si="1"/>
        <v>女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20"/>
      <c r="I22" s="19" t="s">
        <v>193</v>
      </c>
      <c r="J22" s="26">
        <f t="shared" si="2"/>
        <v>30</v>
      </c>
      <c r="K22" s="29">
        <v>70</v>
      </c>
      <c r="L22" s="29">
        <f t="shared" si="4"/>
        <v>30</v>
      </c>
      <c r="M22" s="29">
        <f t="shared" si="3"/>
        <v>100</v>
      </c>
      <c r="N22" s="30"/>
      <c r="O22" s="30" t="s">
        <v>171</v>
      </c>
    </row>
    <row r="23" s="1" customFormat="1" ht="20" customHeight="1" spans="1:15">
      <c r="A23" s="13">
        <f t="shared" si="0"/>
        <v>21</v>
      </c>
      <c r="B23" s="14" t="s">
        <v>331</v>
      </c>
      <c r="C23" s="33" t="s">
        <v>209</v>
      </c>
      <c r="D23" s="16">
        <v>45383</v>
      </c>
      <c r="E23" s="17" t="s">
        <v>332</v>
      </c>
      <c r="F23" s="18" t="str">
        <f t="shared" si="1"/>
        <v>男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20"/>
      <c r="I23" s="19" t="s">
        <v>193</v>
      </c>
      <c r="J23" s="26">
        <f t="shared" si="2"/>
        <v>30</v>
      </c>
      <c r="K23" s="29">
        <v>70</v>
      </c>
      <c r="L23" s="29">
        <f t="shared" si="4"/>
        <v>30</v>
      </c>
      <c r="M23" s="29">
        <f t="shared" si="3"/>
        <v>100</v>
      </c>
      <c r="N23" s="30"/>
      <c r="O23" s="30" t="s">
        <v>172</v>
      </c>
    </row>
    <row r="24" s="1" customFormat="1" ht="20" customHeight="1" spans="1:15">
      <c r="A24" s="13">
        <f t="shared" si="0"/>
        <v>22</v>
      </c>
      <c r="B24" s="14" t="s">
        <v>335</v>
      </c>
      <c r="C24" s="33" t="s">
        <v>209</v>
      </c>
      <c r="D24" s="16">
        <v>45383</v>
      </c>
      <c r="E24" s="17" t="s">
        <v>336</v>
      </c>
      <c r="F24" s="18" t="str">
        <f t="shared" si="1"/>
        <v>男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20"/>
      <c r="I24" s="19" t="s">
        <v>193</v>
      </c>
      <c r="J24" s="26">
        <f t="shared" si="2"/>
        <v>30</v>
      </c>
      <c r="K24" s="29">
        <v>70</v>
      </c>
      <c r="L24" s="29">
        <f t="shared" si="4"/>
        <v>30</v>
      </c>
      <c r="M24" s="29">
        <f t="shared" si="3"/>
        <v>100</v>
      </c>
      <c r="N24" s="30"/>
      <c r="O24" s="30" t="s">
        <v>172</v>
      </c>
    </row>
    <row r="25" s="1" customFormat="1" ht="20" customHeight="1" spans="1:15">
      <c r="A25" s="13">
        <f t="shared" ref="A25:A36" si="5">ROW()-2</f>
        <v>23</v>
      </c>
      <c r="B25" s="14" t="s">
        <v>339</v>
      </c>
      <c r="C25" s="33" t="s">
        <v>200</v>
      </c>
      <c r="D25" s="16">
        <v>45383</v>
      </c>
      <c r="E25" s="17" t="s">
        <v>340</v>
      </c>
      <c r="F25" s="18" t="str">
        <f t="shared" ref="F25:F35" si="6">IF(MOD(MID(E25,17,1),2)=0,"女","男")</f>
        <v>女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20"/>
      <c r="I25" s="19" t="s">
        <v>193</v>
      </c>
      <c r="J25" s="26">
        <f t="shared" ref="J25:J35" si="7">DAY(EOMONTH(D25,0))-DAY(D25)+1</f>
        <v>30</v>
      </c>
      <c r="K25" s="29">
        <v>70</v>
      </c>
      <c r="L25" s="29">
        <f t="shared" si="4"/>
        <v>30</v>
      </c>
      <c r="M25" s="29">
        <f t="shared" ref="M25:M35" si="8">SUM(K25:L25)</f>
        <v>100</v>
      </c>
      <c r="N25" s="30"/>
      <c r="O25" s="30" t="s">
        <v>171</v>
      </c>
    </row>
    <row r="26" s="1" customFormat="1" ht="20" customHeight="1" spans="1:15">
      <c r="A26" s="13">
        <f t="shared" si="5"/>
        <v>24</v>
      </c>
      <c r="B26" s="14" t="s">
        <v>343</v>
      </c>
      <c r="C26" s="33" t="s">
        <v>256</v>
      </c>
      <c r="D26" s="16">
        <v>45383</v>
      </c>
      <c r="E26" s="17" t="s">
        <v>344</v>
      </c>
      <c r="F26" s="18" t="str">
        <f t="shared" si="6"/>
        <v>男</v>
      </c>
      <c r="G26" s="19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20"/>
      <c r="I26" s="19" t="s">
        <v>193</v>
      </c>
      <c r="J26" s="26">
        <f t="shared" si="7"/>
        <v>30</v>
      </c>
      <c r="K26" s="29">
        <v>70</v>
      </c>
      <c r="L26" s="29">
        <f t="shared" si="4"/>
        <v>30</v>
      </c>
      <c r="M26" s="29">
        <f t="shared" si="8"/>
        <v>100</v>
      </c>
      <c r="N26" s="30"/>
      <c r="O26" s="30" t="s">
        <v>173</v>
      </c>
    </row>
    <row r="27" s="1" customFormat="1" ht="20" customHeight="1" spans="1:15">
      <c r="A27" s="13">
        <f t="shared" si="5"/>
        <v>25</v>
      </c>
      <c r="B27" s="14" t="s">
        <v>345</v>
      </c>
      <c r="C27" s="33" t="s">
        <v>222</v>
      </c>
      <c r="D27" s="16">
        <v>45383</v>
      </c>
      <c r="E27" s="17" t="s">
        <v>346</v>
      </c>
      <c r="F27" s="18" t="str">
        <f t="shared" si="6"/>
        <v>男</v>
      </c>
      <c r="G27" s="19" t="str">
        <f>IF(LEN(E27)=18,(IF(LOOKUP(MOD(SUM(MID(E27,1,1)*7,MID(E27,2,1)*9,MID(E27,3,1)*10,MID(E27,4,1)*5,MID(E27,5,1)*8,MID(E27,6,1)*4,MID(E27,7,1)*2,MID(E27,8,1),MID(E27,9,1)*6,MID(E27,10,1)*3,MID(E27,11,1)*7,MID(E27,12,1)*9,MID(E27,13,1)*10,MID(E27,14,1)*5,MID(E27,15,1)*8,MID(E27,16,1)*4,MID(E27,17,1)*2),11),{0,1,2,3,4,5,6,7,8,9,10},{"1","0","x","9","8","7","6","5","4","3","2"})=RIGHT(E27,1),"√","×")),"身份证号长度不符")</f>
        <v>√</v>
      </c>
      <c r="H27" s="20"/>
      <c r="I27" s="19" t="s">
        <v>193</v>
      </c>
      <c r="J27" s="26">
        <f t="shared" si="7"/>
        <v>30</v>
      </c>
      <c r="K27" s="29">
        <v>70</v>
      </c>
      <c r="L27" s="29">
        <f t="shared" si="4"/>
        <v>30</v>
      </c>
      <c r="M27" s="29">
        <f t="shared" si="8"/>
        <v>100</v>
      </c>
      <c r="N27" s="30"/>
      <c r="O27" s="30" t="s">
        <v>173</v>
      </c>
    </row>
    <row r="28" s="1" customFormat="1" ht="20" customHeight="1" spans="1:15">
      <c r="A28" s="13">
        <f t="shared" si="5"/>
        <v>26</v>
      </c>
      <c r="B28" s="14" t="s">
        <v>349</v>
      </c>
      <c r="C28" s="33" t="s">
        <v>191</v>
      </c>
      <c r="D28" s="16">
        <v>45383</v>
      </c>
      <c r="E28" s="17" t="s">
        <v>350</v>
      </c>
      <c r="F28" s="18" t="str">
        <f t="shared" si="6"/>
        <v>男</v>
      </c>
      <c r="G28" s="19" t="str">
        <f>IF(LEN(E28)=18,(IF(LOOKUP(MOD(SUM(MID(E28,1,1)*7,MID(E28,2,1)*9,MID(E28,3,1)*10,MID(E28,4,1)*5,MID(E28,5,1)*8,MID(E28,6,1)*4,MID(E28,7,1)*2,MID(E28,8,1),MID(E28,9,1)*6,MID(E28,10,1)*3,MID(E28,11,1)*7,MID(E28,12,1)*9,MID(E28,13,1)*10,MID(E28,14,1)*5,MID(E28,15,1)*8,MID(E28,16,1)*4,MID(E28,17,1)*2),11),{0,1,2,3,4,5,6,7,8,9,10},{"1","0","x","9","8","7","6","5","4","3","2"})=RIGHT(E28,1),"√","×")),"身份证号长度不符")</f>
        <v>√</v>
      </c>
      <c r="H28" s="20"/>
      <c r="I28" s="19" t="s">
        <v>193</v>
      </c>
      <c r="J28" s="26">
        <f t="shared" si="7"/>
        <v>30</v>
      </c>
      <c r="K28" s="29">
        <v>70</v>
      </c>
      <c r="L28" s="29">
        <f t="shared" si="4"/>
        <v>30</v>
      </c>
      <c r="M28" s="29">
        <f t="shared" si="8"/>
        <v>100</v>
      </c>
      <c r="N28" s="30"/>
      <c r="O28" s="30" t="s">
        <v>172</v>
      </c>
    </row>
    <row r="29" s="1" customFormat="1" ht="20" customHeight="1" spans="1:15">
      <c r="A29" s="13">
        <f t="shared" si="5"/>
        <v>27</v>
      </c>
      <c r="B29" s="14" t="s">
        <v>353</v>
      </c>
      <c r="C29" s="33" t="s">
        <v>209</v>
      </c>
      <c r="D29" s="16">
        <v>45383</v>
      </c>
      <c r="E29" s="17" t="s">
        <v>354</v>
      </c>
      <c r="F29" s="18" t="str">
        <f t="shared" si="6"/>
        <v>男</v>
      </c>
      <c r="G29" s="19" t="str">
        <f>IF(LEN(E29)=18,(IF(LOOKUP(MOD(SUM(MID(E29,1,1)*7,MID(E29,2,1)*9,MID(E29,3,1)*10,MID(E29,4,1)*5,MID(E29,5,1)*8,MID(E29,6,1)*4,MID(E29,7,1)*2,MID(E29,8,1),MID(E29,9,1)*6,MID(E29,10,1)*3,MID(E29,11,1)*7,MID(E29,12,1)*9,MID(E29,13,1)*10,MID(E29,14,1)*5,MID(E29,15,1)*8,MID(E29,16,1)*4,MID(E29,17,1)*2),11),{0,1,2,3,4,5,6,7,8,9,10},{"1","0","x","9","8","7","6","5","4","3","2"})=RIGHT(E29,1),"√","×")),"身份证号长度不符")</f>
        <v>√</v>
      </c>
      <c r="H29" s="20"/>
      <c r="I29" s="19" t="s">
        <v>193</v>
      </c>
      <c r="J29" s="26">
        <f t="shared" si="7"/>
        <v>30</v>
      </c>
      <c r="K29" s="29">
        <v>70</v>
      </c>
      <c r="L29" s="29">
        <f t="shared" si="4"/>
        <v>30</v>
      </c>
      <c r="M29" s="29">
        <f t="shared" si="8"/>
        <v>100</v>
      </c>
      <c r="N29" s="30"/>
      <c r="O29" s="30" t="s">
        <v>172</v>
      </c>
    </row>
    <row r="30" s="1" customFormat="1" ht="20" customHeight="1" spans="1:15">
      <c r="A30" s="13">
        <f t="shared" si="5"/>
        <v>28</v>
      </c>
      <c r="B30" s="14" t="s">
        <v>355</v>
      </c>
      <c r="C30" s="33" t="s">
        <v>310</v>
      </c>
      <c r="D30" s="16">
        <v>45383</v>
      </c>
      <c r="E30" s="17" t="s">
        <v>356</v>
      </c>
      <c r="F30" s="18" t="str">
        <f t="shared" si="6"/>
        <v>男</v>
      </c>
      <c r="G30" s="19" t="str">
        <f>IF(LEN(E30)=18,(IF(LOOKUP(MOD(SUM(MID(E30,1,1)*7,MID(E30,2,1)*9,MID(E30,3,1)*10,MID(E30,4,1)*5,MID(E30,5,1)*8,MID(E30,6,1)*4,MID(E30,7,1)*2,MID(E30,8,1),MID(E30,9,1)*6,MID(E30,10,1)*3,MID(E30,11,1)*7,MID(E30,12,1)*9,MID(E30,13,1)*10,MID(E30,14,1)*5,MID(E30,15,1)*8,MID(E30,16,1)*4,MID(E30,17,1)*2),11),{0,1,2,3,4,5,6,7,8,9,10},{"1","0","x","9","8","7","6","5","4","3","2"})=RIGHT(E30,1),"√","×")),"身份证号长度不符")</f>
        <v>√</v>
      </c>
      <c r="H30" s="20"/>
      <c r="I30" s="19" t="s">
        <v>193</v>
      </c>
      <c r="J30" s="26">
        <f t="shared" si="7"/>
        <v>30</v>
      </c>
      <c r="K30" s="29">
        <v>70</v>
      </c>
      <c r="L30" s="29">
        <f t="shared" si="4"/>
        <v>30</v>
      </c>
      <c r="M30" s="29">
        <f t="shared" si="8"/>
        <v>100</v>
      </c>
      <c r="N30" s="30"/>
      <c r="O30" s="30" t="s">
        <v>172</v>
      </c>
    </row>
    <row r="31" s="1" customFormat="1" ht="20" customHeight="1" spans="1:15">
      <c r="A31" s="13">
        <f t="shared" si="5"/>
        <v>29</v>
      </c>
      <c r="B31" s="14" t="s">
        <v>357</v>
      </c>
      <c r="C31" s="33" t="s">
        <v>191</v>
      </c>
      <c r="D31" s="16">
        <v>45383</v>
      </c>
      <c r="E31" s="17" t="s">
        <v>358</v>
      </c>
      <c r="F31" s="18" t="str">
        <f t="shared" si="6"/>
        <v>女</v>
      </c>
      <c r="G31" s="19" t="str">
        <f>IF(LEN(E31)=18,(IF(LOOKUP(MOD(SUM(MID(E31,1,1)*7,MID(E31,2,1)*9,MID(E31,3,1)*10,MID(E31,4,1)*5,MID(E31,5,1)*8,MID(E31,6,1)*4,MID(E31,7,1)*2,MID(E31,8,1),MID(E31,9,1)*6,MID(E31,10,1)*3,MID(E31,11,1)*7,MID(E31,12,1)*9,MID(E31,13,1)*10,MID(E31,14,1)*5,MID(E31,15,1)*8,MID(E31,16,1)*4,MID(E31,17,1)*2),11),{0,1,2,3,4,5,6,7,8,9,10},{"1","0","x","9","8","7","6","5","4","3","2"})=RIGHT(E31,1),"√","×")),"身份证号长度不符")</f>
        <v>√</v>
      </c>
      <c r="H31" s="20"/>
      <c r="I31" s="19" t="s">
        <v>193</v>
      </c>
      <c r="J31" s="26">
        <f t="shared" si="7"/>
        <v>30</v>
      </c>
      <c r="K31" s="29">
        <v>70</v>
      </c>
      <c r="L31" s="29">
        <f t="shared" si="4"/>
        <v>30</v>
      </c>
      <c r="M31" s="29">
        <f t="shared" si="8"/>
        <v>100</v>
      </c>
      <c r="N31" s="30"/>
      <c r="O31" s="30" t="s">
        <v>172</v>
      </c>
    </row>
    <row r="32" s="1" customFormat="1" ht="20" customHeight="1" spans="1:15">
      <c r="A32" s="13">
        <f t="shared" si="5"/>
        <v>30</v>
      </c>
      <c r="B32" s="14" t="s">
        <v>359</v>
      </c>
      <c r="C32" s="33" t="s">
        <v>256</v>
      </c>
      <c r="D32" s="16">
        <v>45383</v>
      </c>
      <c r="E32" s="17" t="s">
        <v>360</v>
      </c>
      <c r="F32" s="18" t="str">
        <f t="shared" si="6"/>
        <v>男</v>
      </c>
      <c r="G32" s="19" t="str">
        <f>IF(LEN(E32)=18,(IF(LOOKUP(MOD(SUM(MID(E32,1,1)*7,MID(E32,2,1)*9,MID(E32,3,1)*10,MID(E32,4,1)*5,MID(E32,5,1)*8,MID(E32,6,1)*4,MID(E32,7,1)*2,MID(E32,8,1),MID(E32,9,1)*6,MID(E32,10,1)*3,MID(E32,11,1)*7,MID(E32,12,1)*9,MID(E32,13,1)*10,MID(E32,14,1)*5,MID(E32,15,1)*8,MID(E32,16,1)*4,MID(E32,17,1)*2),11),{0,1,2,3,4,5,6,7,8,9,10},{"1","0","x","9","8","7","6","5","4","3","2"})=RIGHT(E32,1),"√","×")),"身份证号长度不符")</f>
        <v>√</v>
      </c>
      <c r="H32" s="20"/>
      <c r="I32" s="19" t="s">
        <v>193</v>
      </c>
      <c r="J32" s="26">
        <f t="shared" si="7"/>
        <v>30</v>
      </c>
      <c r="K32" s="29">
        <v>70</v>
      </c>
      <c r="L32" s="29">
        <f t="shared" si="4"/>
        <v>30</v>
      </c>
      <c r="M32" s="29">
        <f t="shared" si="8"/>
        <v>100</v>
      </c>
      <c r="N32" s="30"/>
      <c r="O32" s="30" t="s">
        <v>173</v>
      </c>
    </row>
    <row r="33" s="1" customFormat="1" ht="20" customHeight="1" spans="1:15">
      <c r="A33" s="13">
        <f t="shared" si="5"/>
        <v>31</v>
      </c>
      <c r="B33" s="14" t="s">
        <v>361</v>
      </c>
      <c r="C33" s="33" t="s">
        <v>225</v>
      </c>
      <c r="D33" s="16">
        <v>45383</v>
      </c>
      <c r="E33" s="17" t="s">
        <v>362</v>
      </c>
      <c r="F33" s="18" t="str">
        <f t="shared" ref="F33:F90" si="9">IF(MOD(MID(E33,17,1),2)=0,"女","男")</f>
        <v>女</v>
      </c>
      <c r="G33" s="19" t="str">
        <f>IF(LEN(E33)=18,(IF(LOOKUP(MOD(SUM(MID(E33,1,1)*7,MID(E33,2,1)*9,MID(E33,3,1)*10,MID(E33,4,1)*5,MID(E33,5,1)*8,MID(E33,6,1)*4,MID(E33,7,1)*2,MID(E33,8,1),MID(E33,9,1)*6,MID(E33,10,1)*3,MID(E33,11,1)*7,MID(E33,12,1)*9,MID(E33,13,1)*10,MID(E33,14,1)*5,MID(E33,15,1)*8,MID(E33,16,1)*4,MID(E33,17,1)*2),11),{0,1,2,3,4,5,6,7,8,9,10},{"1","0","x","9","8","7","6","5","4","3","2"})=RIGHT(E33,1),"√","×")),"身份证号长度不符")</f>
        <v>√</v>
      </c>
      <c r="H33" s="20"/>
      <c r="I33" s="19" t="s">
        <v>193</v>
      </c>
      <c r="J33" s="26">
        <f t="shared" ref="J33:J90" si="10">DAY(EOMONTH(D33,0))-DAY(D33)+1</f>
        <v>30</v>
      </c>
      <c r="K33" s="29">
        <v>70</v>
      </c>
      <c r="L33" s="29">
        <f t="shared" si="4"/>
        <v>30</v>
      </c>
      <c r="M33" s="29">
        <f t="shared" ref="M33:M90" si="11">SUM(K33:L33)</f>
        <v>100</v>
      </c>
      <c r="N33" s="30"/>
      <c r="O33" s="30" t="s">
        <v>171</v>
      </c>
    </row>
    <row r="34" s="1" customFormat="1" ht="20" customHeight="1" spans="1:15">
      <c r="A34" s="13">
        <f t="shared" ref="A34:A90" si="12">ROW()-2</f>
        <v>32</v>
      </c>
      <c r="B34" s="14" t="s">
        <v>363</v>
      </c>
      <c r="C34" s="33" t="s">
        <v>364</v>
      </c>
      <c r="D34" s="16">
        <v>45383</v>
      </c>
      <c r="E34" s="17" t="s">
        <v>365</v>
      </c>
      <c r="F34" s="18" t="str">
        <f t="shared" si="9"/>
        <v>男</v>
      </c>
      <c r="G34" s="19" t="str">
        <f>IF(LEN(E34)=18,(IF(LOOKUP(MOD(SUM(MID(E34,1,1)*7,MID(E34,2,1)*9,MID(E34,3,1)*10,MID(E34,4,1)*5,MID(E34,5,1)*8,MID(E34,6,1)*4,MID(E34,7,1)*2,MID(E34,8,1),MID(E34,9,1)*6,MID(E34,10,1)*3,MID(E34,11,1)*7,MID(E34,12,1)*9,MID(E34,13,1)*10,MID(E34,14,1)*5,MID(E34,15,1)*8,MID(E34,16,1)*4,MID(E34,17,1)*2),11),{0,1,2,3,4,5,6,7,8,9,10},{"1","0","x","9","8","7","6","5","4","3","2"})=RIGHT(E34,1),"√","×")),"身份证号长度不符")</f>
        <v>√</v>
      </c>
      <c r="H34" s="20"/>
      <c r="I34" s="19" t="s">
        <v>193</v>
      </c>
      <c r="J34" s="26">
        <f t="shared" si="10"/>
        <v>30</v>
      </c>
      <c r="K34" s="29">
        <v>70</v>
      </c>
      <c r="L34" s="29">
        <f t="shared" si="4"/>
        <v>30</v>
      </c>
      <c r="M34" s="29">
        <f t="shared" si="11"/>
        <v>100</v>
      </c>
      <c r="N34" s="30"/>
      <c r="O34" s="30" t="s">
        <v>174</v>
      </c>
    </row>
    <row r="35" s="1" customFormat="1" ht="20" customHeight="1" spans="1:15">
      <c r="A35" s="13">
        <f t="shared" si="12"/>
        <v>33</v>
      </c>
      <c r="B35" s="14" t="s">
        <v>366</v>
      </c>
      <c r="C35" s="33" t="s">
        <v>367</v>
      </c>
      <c r="D35" s="16">
        <v>45383</v>
      </c>
      <c r="E35" s="17" t="s">
        <v>368</v>
      </c>
      <c r="F35" s="18" t="str">
        <f t="shared" si="9"/>
        <v>女</v>
      </c>
      <c r="G35" s="19" t="str">
        <f>IF(LEN(E35)=18,(IF(LOOKUP(MOD(SUM(MID(E35,1,1)*7,MID(E35,2,1)*9,MID(E35,3,1)*10,MID(E35,4,1)*5,MID(E35,5,1)*8,MID(E35,6,1)*4,MID(E35,7,1)*2,MID(E35,8,1),MID(E35,9,1)*6,MID(E35,10,1)*3,MID(E35,11,1)*7,MID(E35,12,1)*9,MID(E35,13,1)*10,MID(E35,14,1)*5,MID(E35,15,1)*8,MID(E35,16,1)*4,MID(E35,17,1)*2),11),{0,1,2,3,4,5,6,7,8,9,10},{"1","0","x","9","8","7","6","5","4","3","2"})=RIGHT(E35,1),"√","×")),"身份证号长度不符")</f>
        <v>√</v>
      </c>
      <c r="H35" s="20"/>
      <c r="I35" s="19" t="s">
        <v>193</v>
      </c>
      <c r="J35" s="26">
        <f t="shared" si="10"/>
        <v>30</v>
      </c>
      <c r="K35" s="29">
        <v>70</v>
      </c>
      <c r="L35" s="29">
        <f t="shared" ref="L35:L90" si="13">IF(H35="",30/30*J35,0)</f>
        <v>30</v>
      </c>
      <c r="M35" s="29">
        <f t="shared" si="11"/>
        <v>100</v>
      </c>
      <c r="N35" s="30"/>
      <c r="O35" s="30" t="s">
        <v>174</v>
      </c>
    </row>
    <row r="36" s="1" customFormat="1" ht="20" customHeight="1" spans="1:15">
      <c r="A36" s="13">
        <f t="shared" si="12"/>
        <v>34</v>
      </c>
      <c r="B36" s="14" t="s">
        <v>369</v>
      </c>
      <c r="C36" s="33" t="s">
        <v>222</v>
      </c>
      <c r="D36" s="16">
        <v>45383</v>
      </c>
      <c r="E36" s="17" t="s">
        <v>370</v>
      </c>
      <c r="F36" s="18" t="str">
        <f t="shared" si="9"/>
        <v>男</v>
      </c>
      <c r="G36" s="19" t="str">
        <f>IF(LEN(E36)=18,(IF(LOOKUP(MOD(SUM(MID(E36,1,1)*7,MID(E36,2,1)*9,MID(E36,3,1)*10,MID(E36,4,1)*5,MID(E36,5,1)*8,MID(E36,6,1)*4,MID(E36,7,1)*2,MID(E36,8,1),MID(E36,9,1)*6,MID(E36,10,1)*3,MID(E36,11,1)*7,MID(E36,12,1)*9,MID(E36,13,1)*10,MID(E36,14,1)*5,MID(E36,15,1)*8,MID(E36,16,1)*4,MID(E36,17,1)*2),11),{0,1,2,3,4,5,6,7,8,9,10},{"1","0","x","9","8","7","6","5","4","3","2"})=RIGHT(E36,1),"√","×")),"身份证号长度不符")</f>
        <v>√</v>
      </c>
      <c r="H36" s="20"/>
      <c r="I36" s="19" t="s">
        <v>193</v>
      </c>
      <c r="J36" s="26">
        <f t="shared" si="10"/>
        <v>30</v>
      </c>
      <c r="K36" s="29">
        <v>70</v>
      </c>
      <c r="L36" s="29">
        <f t="shared" si="13"/>
        <v>30</v>
      </c>
      <c r="M36" s="29">
        <f t="shared" si="11"/>
        <v>100</v>
      </c>
      <c r="N36" s="30"/>
      <c r="O36" s="30" t="s">
        <v>173</v>
      </c>
    </row>
    <row r="37" s="1" customFormat="1" ht="20" customHeight="1" spans="1:15">
      <c r="A37" s="13">
        <f t="shared" si="12"/>
        <v>35</v>
      </c>
      <c r="B37" s="14" t="s">
        <v>371</v>
      </c>
      <c r="C37" s="33" t="s">
        <v>191</v>
      </c>
      <c r="D37" s="16">
        <v>45383</v>
      </c>
      <c r="E37" s="17" t="s">
        <v>372</v>
      </c>
      <c r="F37" s="18" t="str">
        <f t="shared" si="9"/>
        <v>男</v>
      </c>
      <c r="G37" s="19" t="str">
        <f>IF(LEN(E37)=18,(IF(LOOKUP(MOD(SUM(MID(E37,1,1)*7,MID(E37,2,1)*9,MID(E37,3,1)*10,MID(E37,4,1)*5,MID(E37,5,1)*8,MID(E37,6,1)*4,MID(E37,7,1)*2,MID(E37,8,1),MID(E37,9,1)*6,MID(E37,10,1)*3,MID(E37,11,1)*7,MID(E37,12,1)*9,MID(E37,13,1)*10,MID(E37,14,1)*5,MID(E37,15,1)*8,MID(E37,16,1)*4,MID(E37,17,1)*2),11),{0,1,2,3,4,5,6,7,8,9,10},{"1","0","x","9","8","7","6","5","4","3","2"})=RIGHT(E37,1),"√","×")),"身份证号长度不符")</f>
        <v>√</v>
      </c>
      <c r="H37" s="20"/>
      <c r="I37" s="19" t="s">
        <v>193</v>
      </c>
      <c r="J37" s="26">
        <f t="shared" si="10"/>
        <v>30</v>
      </c>
      <c r="K37" s="29">
        <v>70</v>
      </c>
      <c r="L37" s="29">
        <f t="shared" si="13"/>
        <v>30</v>
      </c>
      <c r="M37" s="29">
        <f t="shared" si="11"/>
        <v>100</v>
      </c>
      <c r="N37" s="30"/>
      <c r="O37" s="30" t="s">
        <v>172</v>
      </c>
    </row>
    <row r="38" s="1" customFormat="1" ht="20" customHeight="1" spans="1:15">
      <c r="A38" s="13">
        <f t="shared" si="12"/>
        <v>36</v>
      </c>
      <c r="B38" s="14" t="s">
        <v>373</v>
      </c>
      <c r="C38" s="33" t="s">
        <v>191</v>
      </c>
      <c r="D38" s="16">
        <v>45383</v>
      </c>
      <c r="E38" s="17" t="s">
        <v>374</v>
      </c>
      <c r="F38" s="18" t="str">
        <f t="shared" si="9"/>
        <v>男</v>
      </c>
      <c r="G38" s="19" t="str">
        <f>IF(LEN(E38)=18,(IF(LOOKUP(MOD(SUM(MID(E38,1,1)*7,MID(E38,2,1)*9,MID(E38,3,1)*10,MID(E38,4,1)*5,MID(E38,5,1)*8,MID(E38,6,1)*4,MID(E38,7,1)*2,MID(E38,8,1),MID(E38,9,1)*6,MID(E38,10,1)*3,MID(E38,11,1)*7,MID(E38,12,1)*9,MID(E38,13,1)*10,MID(E38,14,1)*5,MID(E38,15,1)*8,MID(E38,16,1)*4,MID(E38,17,1)*2),11),{0,1,2,3,4,5,6,7,8,9,10},{"1","0","x","9","8","7","6","5","4","3","2"})=RIGHT(E38,1),"√","×")),"身份证号长度不符")</f>
        <v>√</v>
      </c>
      <c r="H38" s="20"/>
      <c r="I38" s="19" t="s">
        <v>193</v>
      </c>
      <c r="J38" s="26">
        <f t="shared" si="10"/>
        <v>30</v>
      </c>
      <c r="K38" s="29">
        <v>70</v>
      </c>
      <c r="L38" s="29">
        <f t="shared" si="13"/>
        <v>30</v>
      </c>
      <c r="M38" s="29">
        <f t="shared" si="11"/>
        <v>100</v>
      </c>
      <c r="N38" s="30"/>
      <c r="O38" s="30" t="s">
        <v>172</v>
      </c>
    </row>
    <row r="39" s="1" customFormat="1" ht="20" customHeight="1" spans="1:15">
      <c r="A39" s="13">
        <f t="shared" si="12"/>
        <v>37</v>
      </c>
      <c r="B39" s="14" t="s">
        <v>375</v>
      </c>
      <c r="C39" s="33" t="s">
        <v>256</v>
      </c>
      <c r="D39" s="16">
        <v>45383</v>
      </c>
      <c r="E39" s="17" t="s">
        <v>376</v>
      </c>
      <c r="F39" s="18" t="str">
        <f t="shared" si="9"/>
        <v>男</v>
      </c>
      <c r="G39" s="19" t="str">
        <f>IF(LEN(E39)=18,(IF(LOOKUP(MOD(SUM(MID(E39,1,1)*7,MID(E39,2,1)*9,MID(E39,3,1)*10,MID(E39,4,1)*5,MID(E39,5,1)*8,MID(E39,6,1)*4,MID(E39,7,1)*2,MID(E39,8,1),MID(E39,9,1)*6,MID(E39,10,1)*3,MID(E39,11,1)*7,MID(E39,12,1)*9,MID(E39,13,1)*10,MID(E39,14,1)*5,MID(E39,15,1)*8,MID(E39,16,1)*4,MID(E39,17,1)*2),11),{0,1,2,3,4,5,6,7,8,9,10},{"1","0","x","9","8","7","6","5","4","3","2"})=RIGHT(E39,1),"√","×")),"身份证号长度不符")</f>
        <v>√</v>
      </c>
      <c r="H39" s="20"/>
      <c r="I39" s="19" t="s">
        <v>193</v>
      </c>
      <c r="J39" s="26">
        <f t="shared" si="10"/>
        <v>30</v>
      </c>
      <c r="K39" s="29">
        <v>70</v>
      </c>
      <c r="L39" s="29">
        <f t="shared" si="13"/>
        <v>30</v>
      </c>
      <c r="M39" s="29">
        <f t="shared" si="11"/>
        <v>100</v>
      </c>
      <c r="N39" s="30"/>
      <c r="O39" s="30" t="s">
        <v>173</v>
      </c>
    </row>
    <row r="40" s="1" customFormat="1" ht="20" customHeight="1" spans="1:15">
      <c r="A40" s="13">
        <f t="shared" si="12"/>
        <v>38</v>
      </c>
      <c r="B40" s="14" t="s">
        <v>377</v>
      </c>
      <c r="C40" s="33" t="s">
        <v>256</v>
      </c>
      <c r="D40" s="16">
        <v>45383</v>
      </c>
      <c r="E40" s="17" t="s">
        <v>378</v>
      </c>
      <c r="F40" s="18" t="str">
        <f t="shared" si="9"/>
        <v>男</v>
      </c>
      <c r="G40" s="19" t="str">
        <f>IF(LEN(E40)=18,(IF(LOOKUP(MOD(SUM(MID(E40,1,1)*7,MID(E40,2,1)*9,MID(E40,3,1)*10,MID(E40,4,1)*5,MID(E40,5,1)*8,MID(E40,6,1)*4,MID(E40,7,1)*2,MID(E40,8,1),MID(E40,9,1)*6,MID(E40,10,1)*3,MID(E40,11,1)*7,MID(E40,12,1)*9,MID(E40,13,1)*10,MID(E40,14,1)*5,MID(E40,15,1)*8,MID(E40,16,1)*4,MID(E40,17,1)*2),11),{0,1,2,3,4,5,6,7,8,9,10},{"1","0","x","9","8","7","6","5","4","3","2"})=RIGHT(E40,1),"√","×")),"身份证号长度不符")</f>
        <v>√</v>
      </c>
      <c r="H40" s="20"/>
      <c r="I40" s="19" t="s">
        <v>193</v>
      </c>
      <c r="J40" s="26">
        <f t="shared" si="10"/>
        <v>30</v>
      </c>
      <c r="K40" s="29">
        <v>70</v>
      </c>
      <c r="L40" s="29">
        <f t="shared" si="13"/>
        <v>30</v>
      </c>
      <c r="M40" s="29">
        <f t="shared" si="11"/>
        <v>100</v>
      </c>
      <c r="N40" s="30"/>
      <c r="O40" s="30" t="s">
        <v>173</v>
      </c>
    </row>
    <row r="41" s="1" customFormat="1" ht="20" customHeight="1" spans="1:15">
      <c r="A41" s="13">
        <f t="shared" si="12"/>
        <v>39</v>
      </c>
      <c r="B41" s="14" t="s">
        <v>379</v>
      </c>
      <c r="C41" s="33" t="s">
        <v>256</v>
      </c>
      <c r="D41" s="16">
        <v>45383</v>
      </c>
      <c r="E41" s="17" t="s">
        <v>380</v>
      </c>
      <c r="F41" s="18" t="str">
        <f t="shared" si="9"/>
        <v>男</v>
      </c>
      <c r="G41" s="19" t="str">
        <f>IF(LEN(E41)=18,(IF(LOOKUP(MOD(SUM(MID(E41,1,1)*7,MID(E41,2,1)*9,MID(E41,3,1)*10,MID(E41,4,1)*5,MID(E41,5,1)*8,MID(E41,6,1)*4,MID(E41,7,1)*2,MID(E41,8,1),MID(E41,9,1)*6,MID(E41,10,1)*3,MID(E41,11,1)*7,MID(E41,12,1)*9,MID(E41,13,1)*10,MID(E41,14,1)*5,MID(E41,15,1)*8,MID(E41,16,1)*4,MID(E41,17,1)*2),11),{0,1,2,3,4,5,6,7,8,9,10},{"1","0","x","9","8","7","6","5","4","3","2"})=RIGHT(E41,1),"√","×")),"身份证号长度不符")</f>
        <v>√</v>
      </c>
      <c r="H41" s="20"/>
      <c r="I41" s="19" t="s">
        <v>193</v>
      </c>
      <c r="J41" s="26">
        <f t="shared" si="10"/>
        <v>30</v>
      </c>
      <c r="K41" s="29">
        <v>70</v>
      </c>
      <c r="L41" s="29">
        <f t="shared" si="13"/>
        <v>30</v>
      </c>
      <c r="M41" s="29">
        <f t="shared" si="11"/>
        <v>100</v>
      </c>
      <c r="N41" s="30"/>
      <c r="O41" s="30" t="s">
        <v>173</v>
      </c>
    </row>
    <row r="42" s="1" customFormat="1" ht="20" customHeight="1" spans="1:15">
      <c r="A42" s="13">
        <f t="shared" si="12"/>
        <v>40</v>
      </c>
      <c r="B42" s="14" t="s">
        <v>381</v>
      </c>
      <c r="C42" s="33" t="s">
        <v>247</v>
      </c>
      <c r="D42" s="16">
        <v>45383</v>
      </c>
      <c r="E42" s="17" t="s">
        <v>382</v>
      </c>
      <c r="F42" s="18" t="str">
        <f t="shared" si="9"/>
        <v>男</v>
      </c>
      <c r="G42" s="19" t="str">
        <f>IF(LEN(E42)=18,(IF(LOOKUP(MOD(SUM(MID(E42,1,1)*7,MID(E42,2,1)*9,MID(E42,3,1)*10,MID(E42,4,1)*5,MID(E42,5,1)*8,MID(E42,6,1)*4,MID(E42,7,1)*2,MID(E42,8,1),MID(E42,9,1)*6,MID(E42,10,1)*3,MID(E42,11,1)*7,MID(E42,12,1)*9,MID(E42,13,1)*10,MID(E42,14,1)*5,MID(E42,15,1)*8,MID(E42,16,1)*4,MID(E42,17,1)*2),11),{0,1,2,3,4,5,6,7,8,9,10},{"1","0","x","9","8","7","6","5","4","3","2"})=RIGHT(E42,1),"√","×")),"身份证号长度不符")</f>
        <v>√</v>
      </c>
      <c r="H42" s="20"/>
      <c r="I42" s="19" t="s">
        <v>193</v>
      </c>
      <c r="J42" s="26">
        <f t="shared" si="10"/>
        <v>30</v>
      </c>
      <c r="K42" s="29">
        <v>70</v>
      </c>
      <c r="L42" s="29">
        <f t="shared" si="13"/>
        <v>30</v>
      </c>
      <c r="M42" s="29">
        <f t="shared" si="11"/>
        <v>100</v>
      </c>
      <c r="N42" s="30"/>
      <c r="O42" s="30" t="s">
        <v>172</v>
      </c>
    </row>
    <row r="43" s="1" customFormat="1" ht="20" customHeight="1" spans="1:15">
      <c r="A43" s="13">
        <f t="shared" si="12"/>
        <v>41</v>
      </c>
      <c r="B43" s="14" t="s">
        <v>383</v>
      </c>
      <c r="C43" s="33" t="s">
        <v>191</v>
      </c>
      <c r="D43" s="16">
        <v>45383</v>
      </c>
      <c r="E43" s="17" t="s">
        <v>384</v>
      </c>
      <c r="F43" s="18" t="str">
        <f t="shared" si="9"/>
        <v>女</v>
      </c>
      <c r="G43" s="19" t="str">
        <f>IF(LEN(E43)=18,(IF(LOOKUP(MOD(SUM(MID(E43,1,1)*7,MID(E43,2,1)*9,MID(E43,3,1)*10,MID(E43,4,1)*5,MID(E43,5,1)*8,MID(E43,6,1)*4,MID(E43,7,1)*2,MID(E43,8,1),MID(E43,9,1)*6,MID(E43,10,1)*3,MID(E43,11,1)*7,MID(E43,12,1)*9,MID(E43,13,1)*10,MID(E43,14,1)*5,MID(E43,15,1)*8,MID(E43,16,1)*4,MID(E43,17,1)*2),11),{0,1,2,3,4,5,6,7,8,9,10},{"1","0","x","9","8","7","6","5","4","3","2"})=RIGHT(E43,1),"√","×")),"身份证号长度不符")</f>
        <v>√</v>
      </c>
      <c r="H43" s="20"/>
      <c r="I43" s="19" t="s">
        <v>193</v>
      </c>
      <c r="J43" s="26">
        <f t="shared" si="10"/>
        <v>30</v>
      </c>
      <c r="K43" s="29">
        <v>70</v>
      </c>
      <c r="L43" s="29">
        <f t="shared" si="13"/>
        <v>30</v>
      </c>
      <c r="M43" s="29">
        <f t="shared" si="11"/>
        <v>100</v>
      </c>
      <c r="N43" s="30"/>
      <c r="O43" s="30" t="s">
        <v>172</v>
      </c>
    </row>
    <row r="44" s="1" customFormat="1" ht="20" customHeight="1" spans="1:15">
      <c r="A44" s="13">
        <f t="shared" si="12"/>
        <v>42</v>
      </c>
      <c r="B44" s="14" t="s">
        <v>385</v>
      </c>
      <c r="C44" s="33" t="s">
        <v>191</v>
      </c>
      <c r="D44" s="16">
        <v>45383</v>
      </c>
      <c r="E44" s="17" t="s">
        <v>386</v>
      </c>
      <c r="F44" s="18" t="str">
        <f t="shared" si="9"/>
        <v>女</v>
      </c>
      <c r="G44" s="19" t="str">
        <f>IF(LEN(E44)=18,(IF(LOOKUP(MOD(SUM(MID(E44,1,1)*7,MID(E44,2,1)*9,MID(E44,3,1)*10,MID(E44,4,1)*5,MID(E44,5,1)*8,MID(E44,6,1)*4,MID(E44,7,1)*2,MID(E44,8,1),MID(E44,9,1)*6,MID(E44,10,1)*3,MID(E44,11,1)*7,MID(E44,12,1)*9,MID(E44,13,1)*10,MID(E44,14,1)*5,MID(E44,15,1)*8,MID(E44,16,1)*4,MID(E44,17,1)*2),11),{0,1,2,3,4,5,6,7,8,9,10},{"1","0","x","9","8","7","6","5","4","3","2"})=RIGHT(E44,1),"√","×")),"身份证号长度不符")</f>
        <v>√</v>
      </c>
      <c r="H44" s="20"/>
      <c r="I44" s="19" t="s">
        <v>193</v>
      </c>
      <c r="J44" s="26">
        <f t="shared" si="10"/>
        <v>30</v>
      </c>
      <c r="K44" s="29">
        <v>70</v>
      </c>
      <c r="L44" s="29">
        <f t="shared" si="13"/>
        <v>30</v>
      </c>
      <c r="M44" s="29">
        <f t="shared" si="11"/>
        <v>100</v>
      </c>
      <c r="N44" s="30"/>
      <c r="O44" s="30" t="s">
        <v>172</v>
      </c>
    </row>
    <row r="45" s="1" customFormat="1" ht="20" customHeight="1" spans="1:15">
      <c r="A45" s="13">
        <f t="shared" si="12"/>
        <v>43</v>
      </c>
      <c r="B45" s="14" t="s">
        <v>387</v>
      </c>
      <c r="C45" s="33" t="s">
        <v>325</v>
      </c>
      <c r="D45" s="16">
        <v>45383</v>
      </c>
      <c r="E45" s="17" t="s">
        <v>388</v>
      </c>
      <c r="F45" s="18" t="str">
        <f t="shared" si="9"/>
        <v>男</v>
      </c>
      <c r="G45" s="19" t="str">
        <f>IF(LEN(E45)=18,(IF(LOOKUP(MOD(SUM(MID(E45,1,1)*7,MID(E45,2,1)*9,MID(E45,3,1)*10,MID(E45,4,1)*5,MID(E45,5,1)*8,MID(E45,6,1)*4,MID(E45,7,1)*2,MID(E45,8,1),MID(E45,9,1)*6,MID(E45,10,1)*3,MID(E45,11,1)*7,MID(E45,12,1)*9,MID(E45,13,1)*10,MID(E45,14,1)*5,MID(E45,15,1)*8,MID(E45,16,1)*4,MID(E45,17,1)*2),11),{0,1,2,3,4,5,6,7,8,9,10},{"1","0","x","9","8","7","6","5","4","3","2"})=RIGHT(E45,1),"√","×")),"身份证号长度不符")</f>
        <v>√</v>
      </c>
      <c r="H45" s="20"/>
      <c r="I45" s="19" t="s">
        <v>193</v>
      </c>
      <c r="J45" s="26">
        <f t="shared" si="10"/>
        <v>30</v>
      </c>
      <c r="K45" s="29">
        <v>70</v>
      </c>
      <c r="L45" s="29">
        <f t="shared" si="13"/>
        <v>30</v>
      </c>
      <c r="M45" s="29">
        <f t="shared" si="11"/>
        <v>100</v>
      </c>
      <c r="N45" s="30"/>
      <c r="O45" s="30" t="s">
        <v>172</v>
      </c>
    </row>
    <row r="46" s="1" customFormat="1" ht="20" customHeight="1" spans="1:15">
      <c r="A46" s="13">
        <f t="shared" si="12"/>
        <v>44</v>
      </c>
      <c r="B46" s="14" t="s">
        <v>389</v>
      </c>
      <c r="C46" s="33" t="s">
        <v>206</v>
      </c>
      <c r="D46" s="16">
        <v>45383</v>
      </c>
      <c r="E46" s="17" t="s">
        <v>390</v>
      </c>
      <c r="F46" s="18" t="str">
        <f t="shared" si="9"/>
        <v>男</v>
      </c>
      <c r="G46" s="19" t="str">
        <f>IF(LEN(E46)=18,(IF(LOOKUP(MOD(SUM(MID(E46,1,1)*7,MID(E46,2,1)*9,MID(E46,3,1)*10,MID(E46,4,1)*5,MID(E46,5,1)*8,MID(E46,6,1)*4,MID(E46,7,1)*2,MID(E46,8,1),MID(E46,9,1)*6,MID(E46,10,1)*3,MID(E46,11,1)*7,MID(E46,12,1)*9,MID(E46,13,1)*10,MID(E46,14,1)*5,MID(E46,15,1)*8,MID(E46,16,1)*4,MID(E46,17,1)*2),11),{0,1,2,3,4,5,6,7,8,9,10},{"1","0","x","9","8","7","6","5","4","3","2"})=RIGHT(E46,1),"√","×")),"身份证号长度不符")</f>
        <v>√</v>
      </c>
      <c r="H46" s="20"/>
      <c r="I46" s="19" t="s">
        <v>193</v>
      </c>
      <c r="J46" s="26">
        <f t="shared" si="10"/>
        <v>30</v>
      </c>
      <c r="K46" s="29">
        <v>70</v>
      </c>
      <c r="L46" s="29">
        <f t="shared" si="13"/>
        <v>30</v>
      </c>
      <c r="M46" s="29">
        <f t="shared" si="11"/>
        <v>100</v>
      </c>
      <c r="N46" s="30"/>
      <c r="O46" s="30" t="s">
        <v>172</v>
      </c>
    </row>
    <row r="47" s="1" customFormat="1" ht="20" customHeight="1" spans="1:15">
      <c r="A47" s="13">
        <f t="shared" si="12"/>
        <v>45</v>
      </c>
      <c r="B47" s="14" t="s">
        <v>391</v>
      </c>
      <c r="C47" s="33" t="s">
        <v>256</v>
      </c>
      <c r="D47" s="16">
        <v>45383</v>
      </c>
      <c r="E47" s="17" t="s">
        <v>392</v>
      </c>
      <c r="F47" s="18" t="str">
        <f t="shared" si="9"/>
        <v>男</v>
      </c>
      <c r="G47" s="19" t="str">
        <f>IF(LEN(E47)=18,(IF(LOOKUP(MOD(SUM(MID(E47,1,1)*7,MID(E47,2,1)*9,MID(E47,3,1)*10,MID(E47,4,1)*5,MID(E47,5,1)*8,MID(E47,6,1)*4,MID(E47,7,1)*2,MID(E47,8,1),MID(E47,9,1)*6,MID(E47,10,1)*3,MID(E47,11,1)*7,MID(E47,12,1)*9,MID(E47,13,1)*10,MID(E47,14,1)*5,MID(E47,15,1)*8,MID(E47,16,1)*4,MID(E47,17,1)*2),11),{0,1,2,3,4,5,6,7,8,9,10},{"1","0","x","9","8","7","6","5","4","3","2"})=RIGHT(E47,1),"√","×")),"身份证号长度不符")</f>
        <v>√</v>
      </c>
      <c r="H47" s="20"/>
      <c r="I47" s="19" t="s">
        <v>193</v>
      </c>
      <c r="J47" s="26">
        <f t="shared" si="10"/>
        <v>30</v>
      </c>
      <c r="K47" s="29">
        <v>70</v>
      </c>
      <c r="L47" s="29">
        <f t="shared" si="13"/>
        <v>30</v>
      </c>
      <c r="M47" s="29">
        <f t="shared" si="11"/>
        <v>100</v>
      </c>
      <c r="N47" s="30"/>
      <c r="O47" s="30" t="s">
        <v>173</v>
      </c>
    </row>
    <row r="48" s="1" customFormat="1" ht="20" customHeight="1" spans="1:15">
      <c r="A48" s="13">
        <f t="shared" si="12"/>
        <v>46</v>
      </c>
      <c r="B48" s="14" t="s">
        <v>393</v>
      </c>
      <c r="C48" s="33" t="s">
        <v>244</v>
      </c>
      <c r="D48" s="16">
        <v>45383</v>
      </c>
      <c r="E48" s="17" t="s">
        <v>394</v>
      </c>
      <c r="F48" s="18" t="str">
        <f t="shared" si="9"/>
        <v>女</v>
      </c>
      <c r="G48" s="19" t="str">
        <f>IF(LEN(E48)=18,(IF(LOOKUP(MOD(SUM(MID(E48,1,1)*7,MID(E48,2,1)*9,MID(E48,3,1)*10,MID(E48,4,1)*5,MID(E48,5,1)*8,MID(E48,6,1)*4,MID(E48,7,1)*2,MID(E48,8,1),MID(E48,9,1)*6,MID(E48,10,1)*3,MID(E48,11,1)*7,MID(E48,12,1)*9,MID(E48,13,1)*10,MID(E48,14,1)*5,MID(E48,15,1)*8,MID(E48,16,1)*4,MID(E48,17,1)*2),11),{0,1,2,3,4,5,6,7,8,9,10},{"1","0","x","9","8","7","6","5","4","3","2"})=RIGHT(E48,1),"√","×")),"身份证号长度不符")</f>
        <v>√</v>
      </c>
      <c r="H48" s="20"/>
      <c r="I48" s="19" t="s">
        <v>193</v>
      </c>
      <c r="J48" s="26">
        <f t="shared" si="10"/>
        <v>30</v>
      </c>
      <c r="K48" s="29">
        <v>70</v>
      </c>
      <c r="L48" s="29">
        <f t="shared" si="13"/>
        <v>30</v>
      </c>
      <c r="M48" s="29">
        <f t="shared" si="11"/>
        <v>100</v>
      </c>
      <c r="N48" s="30"/>
      <c r="O48" s="30" t="s">
        <v>173</v>
      </c>
    </row>
    <row r="49" s="1" customFormat="1" ht="20" customHeight="1" spans="1:15">
      <c r="A49" s="13">
        <f t="shared" si="12"/>
        <v>47</v>
      </c>
      <c r="B49" s="14" t="s">
        <v>395</v>
      </c>
      <c r="C49" s="33" t="s">
        <v>256</v>
      </c>
      <c r="D49" s="16">
        <v>45383</v>
      </c>
      <c r="E49" s="17" t="s">
        <v>396</v>
      </c>
      <c r="F49" s="18" t="str">
        <f t="shared" si="9"/>
        <v>男</v>
      </c>
      <c r="G49" s="19" t="str">
        <f>IF(LEN(E49)=18,(IF(LOOKUP(MOD(SUM(MID(E49,1,1)*7,MID(E49,2,1)*9,MID(E49,3,1)*10,MID(E49,4,1)*5,MID(E49,5,1)*8,MID(E49,6,1)*4,MID(E49,7,1)*2,MID(E49,8,1),MID(E49,9,1)*6,MID(E49,10,1)*3,MID(E49,11,1)*7,MID(E49,12,1)*9,MID(E49,13,1)*10,MID(E49,14,1)*5,MID(E49,15,1)*8,MID(E49,16,1)*4,MID(E49,17,1)*2),11),{0,1,2,3,4,5,6,7,8,9,10},{"1","0","x","9","8","7","6","5","4","3","2"})=RIGHT(E49,1),"√","×")),"身份证号长度不符")</f>
        <v>√</v>
      </c>
      <c r="H49" s="20"/>
      <c r="I49" s="19" t="s">
        <v>193</v>
      </c>
      <c r="J49" s="26">
        <f t="shared" si="10"/>
        <v>30</v>
      </c>
      <c r="K49" s="29">
        <v>70</v>
      </c>
      <c r="L49" s="29">
        <f t="shared" si="13"/>
        <v>30</v>
      </c>
      <c r="M49" s="29">
        <f t="shared" si="11"/>
        <v>100</v>
      </c>
      <c r="N49" s="30"/>
      <c r="O49" s="30" t="s">
        <v>173</v>
      </c>
    </row>
    <row r="50" s="1" customFormat="1" ht="20" customHeight="1" spans="1:15">
      <c r="A50" s="13">
        <f t="shared" si="12"/>
        <v>48</v>
      </c>
      <c r="B50" s="14" t="s">
        <v>397</v>
      </c>
      <c r="C50" s="33" t="s">
        <v>200</v>
      </c>
      <c r="D50" s="16">
        <v>45383</v>
      </c>
      <c r="E50" s="17" t="s">
        <v>398</v>
      </c>
      <c r="F50" s="18" t="str">
        <f t="shared" si="9"/>
        <v>女</v>
      </c>
      <c r="G50" s="19" t="str">
        <f>IF(LEN(E50)=18,(IF(LOOKUP(MOD(SUM(MID(E50,1,1)*7,MID(E50,2,1)*9,MID(E50,3,1)*10,MID(E50,4,1)*5,MID(E50,5,1)*8,MID(E50,6,1)*4,MID(E50,7,1)*2,MID(E50,8,1),MID(E50,9,1)*6,MID(E50,10,1)*3,MID(E50,11,1)*7,MID(E50,12,1)*9,MID(E50,13,1)*10,MID(E50,14,1)*5,MID(E50,15,1)*8,MID(E50,16,1)*4,MID(E50,17,1)*2),11),{0,1,2,3,4,5,6,7,8,9,10},{"1","0","x","9","8","7","6","5","4","3","2"})=RIGHT(E50,1),"√","×")),"身份证号长度不符")</f>
        <v>√</v>
      </c>
      <c r="H50" s="20"/>
      <c r="I50" s="19" t="s">
        <v>193</v>
      </c>
      <c r="J50" s="26">
        <f t="shared" si="10"/>
        <v>30</v>
      </c>
      <c r="K50" s="29">
        <v>70</v>
      </c>
      <c r="L50" s="29">
        <f t="shared" si="13"/>
        <v>30</v>
      </c>
      <c r="M50" s="29">
        <f t="shared" si="11"/>
        <v>100</v>
      </c>
      <c r="N50" s="30"/>
      <c r="O50" s="30" t="s">
        <v>171</v>
      </c>
    </row>
    <row r="51" s="1" customFormat="1" ht="20" customHeight="1" spans="1:15">
      <c r="A51" s="13">
        <f t="shared" si="12"/>
        <v>49</v>
      </c>
      <c r="B51" s="14" t="s">
        <v>399</v>
      </c>
      <c r="C51" s="33" t="s">
        <v>191</v>
      </c>
      <c r="D51" s="16">
        <v>45383</v>
      </c>
      <c r="E51" s="17" t="s">
        <v>400</v>
      </c>
      <c r="F51" s="18" t="str">
        <f t="shared" si="9"/>
        <v>女</v>
      </c>
      <c r="G51" s="19" t="str">
        <f>IF(LEN(E51)=18,(IF(LOOKUP(MOD(SUM(MID(E51,1,1)*7,MID(E51,2,1)*9,MID(E51,3,1)*10,MID(E51,4,1)*5,MID(E51,5,1)*8,MID(E51,6,1)*4,MID(E51,7,1)*2,MID(E51,8,1),MID(E51,9,1)*6,MID(E51,10,1)*3,MID(E51,11,1)*7,MID(E51,12,1)*9,MID(E51,13,1)*10,MID(E51,14,1)*5,MID(E51,15,1)*8,MID(E51,16,1)*4,MID(E51,17,1)*2),11),{0,1,2,3,4,5,6,7,8,9,10},{"1","0","x","9","8","7","6","5","4","3","2"})=RIGHT(E51,1),"√","×")),"身份证号长度不符")</f>
        <v>√</v>
      </c>
      <c r="H51" s="20"/>
      <c r="I51" s="19" t="s">
        <v>193</v>
      </c>
      <c r="J51" s="26">
        <f t="shared" si="10"/>
        <v>30</v>
      </c>
      <c r="K51" s="29">
        <v>70</v>
      </c>
      <c r="L51" s="29">
        <f t="shared" si="13"/>
        <v>30</v>
      </c>
      <c r="M51" s="29">
        <f t="shared" si="11"/>
        <v>100</v>
      </c>
      <c r="N51" s="30"/>
      <c r="O51" s="30" t="s">
        <v>172</v>
      </c>
    </row>
    <row r="52" s="1" customFormat="1" ht="20" customHeight="1" spans="1:15">
      <c r="A52" s="13">
        <f t="shared" si="12"/>
        <v>50</v>
      </c>
      <c r="B52" s="14" t="s">
        <v>401</v>
      </c>
      <c r="C52" s="33" t="s">
        <v>269</v>
      </c>
      <c r="D52" s="16">
        <v>45383</v>
      </c>
      <c r="E52" s="17" t="s">
        <v>402</v>
      </c>
      <c r="F52" s="18" t="str">
        <f t="shared" si="9"/>
        <v>男</v>
      </c>
      <c r="G52" s="19" t="str">
        <f>IF(LEN(E52)=18,(IF(LOOKUP(MOD(SUM(MID(E52,1,1)*7,MID(E52,2,1)*9,MID(E52,3,1)*10,MID(E52,4,1)*5,MID(E52,5,1)*8,MID(E52,6,1)*4,MID(E52,7,1)*2,MID(E52,8,1),MID(E52,9,1)*6,MID(E52,10,1)*3,MID(E52,11,1)*7,MID(E52,12,1)*9,MID(E52,13,1)*10,MID(E52,14,1)*5,MID(E52,15,1)*8,MID(E52,16,1)*4,MID(E52,17,1)*2),11),{0,1,2,3,4,5,6,7,8,9,10},{"1","0","x","9","8","7","6","5","4","3","2"})=RIGHT(E52,1),"√","×")),"身份证号长度不符")</f>
        <v>√</v>
      </c>
      <c r="H52" s="20"/>
      <c r="I52" s="19" t="s">
        <v>193</v>
      </c>
      <c r="J52" s="26">
        <f t="shared" si="10"/>
        <v>30</v>
      </c>
      <c r="K52" s="29">
        <v>70</v>
      </c>
      <c r="L52" s="29">
        <f t="shared" si="13"/>
        <v>30</v>
      </c>
      <c r="M52" s="29">
        <f t="shared" si="11"/>
        <v>100</v>
      </c>
      <c r="N52" s="30"/>
      <c r="O52" s="30" t="s">
        <v>172</v>
      </c>
    </row>
    <row r="53" s="1" customFormat="1" ht="20" customHeight="1" spans="1:15">
      <c r="A53" s="13">
        <f t="shared" si="12"/>
        <v>51</v>
      </c>
      <c r="B53" s="14" t="s">
        <v>403</v>
      </c>
      <c r="C53" s="33" t="s">
        <v>200</v>
      </c>
      <c r="D53" s="16">
        <v>45383</v>
      </c>
      <c r="E53" s="17" t="s">
        <v>404</v>
      </c>
      <c r="F53" s="18" t="str">
        <f t="shared" si="9"/>
        <v>女</v>
      </c>
      <c r="G53" s="19" t="str">
        <f>IF(LEN(E53)=18,(IF(LOOKUP(MOD(SUM(MID(E53,1,1)*7,MID(E53,2,1)*9,MID(E53,3,1)*10,MID(E53,4,1)*5,MID(E53,5,1)*8,MID(E53,6,1)*4,MID(E53,7,1)*2,MID(E53,8,1),MID(E53,9,1)*6,MID(E53,10,1)*3,MID(E53,11,1)*7,MID(E53,12,1)*9,MID(E53,13,1)*10,MID(E53,14,1)*5,MID(E53,15,1)*8,MID(E53,16,1)*4,MID(E53,17,1)*2),11),{0,1,2,3,4,5,6,7,8,9,10},{"1","0","x","9","8","7","6","5","4","3","2"})=RIGHT(E53,1),"√","×")),"身份证号长度不符")</f>
        <v>√</v>
      </c>
      <c r="H53" s="20"/>
      <c r="I53" s="19" t="s">
        <v>193</v>
      </c>
      <c r="J53" s="26">
        <f t="shared" si="10"/>
        <v>30</v>
      </c>
      <c r="K53" s="29">
        <v>70</v>
      </c>
      <c r="L53" s="29">
        <f t="shared" si="13"/>
        <v>30</v>
      </c>
      <c r="M53" s="29">
        <f t="shared" si="11"/>
        <v>100</v>
      </c>
      <c r="N53" s="30"/>
      <c r="O53" s="30" t="s">
        <v>171</v>
      </c>
    </row>
    <row r="54" s="1" customFormat="1" ht="20" customHeight="1" spans="1:15">
      <c r="A54" s="13">
        <f t="shared" si="12"/>
        <v>52</v>
      </c>
      <c r="B54" s="14" t="s">
        <v>405</v>
      </c>
      <c r="C54" s="33" t="s">
        <v>200</v>
      </c>
      <c r="D54" s="16">
        <v>45383</v>
      </c>
      <c r="E54" s="17" t="s">
        <v>406</v>
      </c>
      <c r="F54" s="18" t="str">
        <f t="shared" si="9"/>
        <v>女</v>
      </c>
      <c r="G54" s="19" t="str">
        <f>IF(LEN(E54)=18,(IF(LOOKUP(MOD(SUM(MID(E54,1,1)*7,MID(E54,2,1)*9,MID(E54,3,1)*10,MID(E54,4,1)*5,MID(E54,5,1)*8,MID(E54,6,1)*4,MID(E54,7,1)*2,MID(E54,8,1),MID(E54,9,1)*6,MID(E54,10,1)*3,MID(E54,11,1)*7,MID(E54,12,1)*9,MID(E54,13,1)*10,MID(E54,14,1)*5,MID(E54,15,1)*8,MID(E54,16,1)*4,MID(E54,17,1)*2),11),{0,1,2,3,4,5,6,7,8,9,10},{"1","0","x","9","8","7","6","5","4","3","2"})=RIGHT(E54,1),"√","×")),"身份证号长度不符")</f>
        <v>√</v>
      </c>
      <c r="H54" s="20"/>
      <c r="I54" s="19" t="s">
        <v>193</v>
      </c>
      <c r="J54" s="26">
        <f t="shared" si="10"/>
        <v>30</v>
      </c>
      <c r="K54" s="29">
        <v>70</v>
      </c>
      <c r="L54" s="29">
        <f t="shared" si="13"/>
        <v>30</v>
      </c>
      <c r="M54" s="29">
        <f t="shared" si="11"/>
        <v>100</v>
      </c>
      <c r="N54" s="30"/>
      <c r="O54" s="30" t="s">
        <v>171</v>
      </c>
    </row>
    <row r="55" s="1" customFormat="1" ht="20" customHeight="1" spans="1:15">
      <c r="A55" s="13">
        <f t="shared" si="12"/>
        <v>53</v>
      </c>
      <c r="B55" s="14" t="s">
        <v>407</v>
      </c>
      <c r="C55" s="33" t="s">
        <v>222</v>
      </c>
      <c r="D55" s="16">
        <v>45383</v>
      </c>
      <c r="E55" s="17" t="s">
        <v>408</v>
      </c>
      <c r="F55" s="18" t="str">
        <f t="shared" si="9"/>
        <v>男</v>
      </c>
      <c r="G55" s="19" t="str">
        <f>IF(LEN(E55)=18,(IF(LOOKUP(MOD(SUM(MID(E55,1,1)*7,MID(E55,2,1)*9,MID(E55,3,1)*10,MID(E55,4,1)*5,MID(E55,5,1)*8,MID(E55,6,1)*4,MID(E55,7,1)*2,MID(E55,8,1),MID(E55,9,1)*6,MID(E55,10,1)*3,MID(E55,11,1)*7,MID(E55,12,1)*9,MID(E55,13,1)*10,MID(E55,14,1)*5,MID(E55,15,1)*8,MID(E55,16,1)*4,MID(E55,17,1)*2),11),{0,1,2,3,4,5,6,7,8,9,10},{"1","0","x","9","8","7","6","5","4","3","2"})=RIGHT(E55,1),"√","×")),"身份证号长度不符")</f>
        <v>√</v>
      </c>
      <c r="H55" s="20"/>
      <c r="I55" s="19" t="s">
        <v>193</v>
      </c>
      <c r="J55" s="26">
        <f t="shared" si="10"/>
        <v>30</v>
      </c>
      <c r="K55" s="29">
        <v>70</v>
      </c>
      <c r="L55" s="29">
        <f t="shared" si="13"/>
        <v>30</v>
      </c>
      <c r="M55" s="29">
        <f t="shared" si="11"/>
        <v>100</v>
      </c>
      <c r="N55" s="30"/>
      <c r="O55" s="30" t="s">
        <v>173</v>
      </c>
    </row>
    <row r="56" s="1" customFormat="1" ht="20" customHeight="1" spans="1:15">
      <c r="A56" s="13">
        <f t="shared" si="12"/>
        <v>54</v>
      </c>
      <c r="B56" s="14" t="s">
        <v>409</v>
      </c>
      <c r="C56" s="33" t="s">
        <v>247</v>
      </c>
      <c r="D56" s="16">
        <v>45383</v>
      </c>
      <c r="E56" s="17" t="s">
        <v>410</v>
      </c>
      <c r="F56" s="18" t="str">
        <f t="shared" si="9"/>
        <v>男</v>
      </c>
      <c r="G56" s="19" t="str">
        <f>IF(LEN(E56)=18,(IF(LOOKUP(MOD(SUM(MID(E56,1,1)*7,MID(E56,2,1)*9,MID(E56,3,1)*10,MID(E56,4,1)*5,MID(E56,5,1)*8,MID(E56,6,1)*4,MID(E56,7,1)*2,MID(E56,8,1),MID(E56,9,1)*6,MID(E56,10,1)*3,MID(E56,11,1)*7,MID(E56,12,1)*9,MID(E56,13,1)*10,MID(E56,14,1)*5,MID(E56,15,1)*8,MID(E56,16,1)*4,MID(E56,17,1)*2),11),{0,1,2,3,4,5,6,7,8,9,10},{"1","0","x","9","8","7","6","5","4","3","2"})=RIGHT(E56,1),"√","×")),"身份证号长度不符")</f>
        <v>√</v>
      </c>
      <c r="H56" s="20"/>
      <c r="I56" s="19" t="s">
        <v>193</v>
      </c>
      <c r="J56" s="26">
        <f t="shared" si="10"/>
        <v>30</v>
      </c>
      <c r="K56" s="29">
        <v>70</v>
      </c>
      <c r="L56" s="29">
        <f t="shared" si="13"/>
        <v>30</v>
      </c>
      <c r="M56" s="29">
        <f t="shared" si="11"/>
        <v>100</v>
      </c>
      <c r="N56" s="30"/>
      <c r="O56" s="30" t="s">
        <v>172</v>
      </c>
    </row>
    <row r="57" s="1" customFormat="1" ht="20" customHeight="1" spans="1:15">
      <c r="A57" s="13">
        <f t="shared" si="12"/>
        <v>55</v>
      </c>
      <c r="B57" s="14" t="s">
        <v>411</v>
      </c>
      <c r="C57" s="33" t="s">
        <v>247</v>
      </c>
      <c r="D57" s="16">
        <v>45383</v>
      </c>
      <c r="E57" s="17" t="s">
        <v>412</v>
      </c>
      <c r="F57" s="18" t="str">
        <f t="shared" si="9"/>
        <v>男</v>
      </c>
      <c r="G57" s="19" t="str">
        <f>IF(LEN(E57)=18,(IF(LOOKUP(MOD(SUM(MID(E57,1,1)*7,MID(E57,2,1)*9,MID(E57,3,1)*10,MID(E57,4,1)*5,MID(E57,5,1)*8,MID(E57,6,1)*4,MID(E57,7,1)*2,MID(E57,8,1),MID(E57,9,1)*6,MID(E57,10,1)*3,MID(E57,11,1)*7,MID(E57,12,1)*9,MID(E57,13,1)*10,MID(E57,14,1)*5,MID(E57,15,1)*8,MID(E57,16,1)*4,MID(E57,17,1)*2),11),{0,1,2,3,4,5,6,7,8,9,10},{"1","0","x","9","8","7","6","5","4","3","2"})=RIGHT(E57,1),"√","×")),"身份证号长度不符")</f>
        <v>√</v>
      </c>
      <c r="H57" s="20"/>
      <c r="I57" s="19" t="s">
        <v>193</v>
      </c>
      <c r="J57" s="26">
        <f t="shared" si="10"/>
        <v>30</v>
      </c>
      <c r="K57" s="29">
        <v>70</v>
      </c>
      <c r="L57" s="29">
        <f t="shared" si="13"/>
        <v>30</v>
      </c>
      <c r="M57" s="29">
        <f t="shared" si="11"/>
        <v>100</v>
      </c>
      <c r="N57" s="30"/>
      <c r="O57" s="30" t="s">
        <v>172</v>
      </c>
    </row>
    <row r="58" s="1" customFormat="1" ht="20" customHeight="1" spans="1:15">
      <c r="A58" s="13">
        <f t="shared" si="12"/>
        <v>56</v>
      </c>
      <c r="B58" s="14" t="s">
        <v>413</v>
      </c>
      <c r="C58" s="33" t="s">
        <v>222</v>
      </c>
      <c r="D58" s="16">
        <v>45383</v>
      </c>
      <c r="E58" s="17" t="s">
        <v>414</v>
      </c>
      <c r="F58" s="18" t="str">
        <f t="shared" si="9"/>
        <v>男</v>
      </c>
      <c r="G58" s="19" t="str">
        <f>IF(LEN(E58)=18,(IF(LOOKUP(MOD(SUM(MID(E58,1,1)*7,MID(E58,2,1)*9,MID(E58,3,1)*10,MID(E58,4,1)*5,MID(E58,5,1)*8,MID(E58,6,1)*4,MID(E58,7,1)*2,MID(E58,8,1),MID(E58,9,1)*6,MID(E58,10,1)*3,MID(E58,11,1)*7,MID(E58,12,1)*9,MID(E58,13,1)*10,MID(E58,14,1)*5,MID(E58,15,1)*8,MID(E58,16,1)*4,MID(E58,17,1)*2),11),{0,1,2,3,4,5,6,7,8,9,10},{"1","0","x","9","8","7","6","5","4","3","2"})=RIGHT(E58,1),"√","×")),"身份证号长度不符")</f>
        <v>√</v>
      </c>
      <c r="H58" s="20"/>
      <c r="I58" s="19" t="s">
        <v>193</v>
      </c>
      <c r="J58" s="26">
        <f t="shared" si="10"/>
        <v>30</v>
      </c>
      <c r="K58" s="29">
        <v>70</v>
      </c>
      <c r="L58" s="29">
        <f t="shared" si="13"/>
        <v>30</v>
      </c>
      <c r="M58" s="29">
        <f t="shared" si="11"/>
        <v>100</v>
      </c>
      <c r="N58" s="30"/>
      <c r="O58" s="30" t="s">
        <v>173</v>
      </c>
    </row>
    <row r="59" s="1" customFormat="1" ht="20" customHeight="1" spans="1:15">
      <c r="A59" s="13">
        <f t="shared" si="12"/>
        <v>57</v>
      </c>
      <c r="B59" s="20" t="s">
        <v>415</v>
      </c>
      <c r="C59" s="33" t="s">
        <v>222</v>
      </c>
      <c r="D59" s="16">
        <v>45383</v>
      </c>
      <c r="E59" s="17" t="s">
        <v>416</v>
      </c>
      <c r="F59" s="18" t="str">
        <f t="shared" si="9"/>
        <v>男</v>
      </c>
      <c r="G59" s="19" t="str">
        <f>IF(LEN(E59)=18,(IF(LOOKUP(MOD(SUM(MID(E59,1,1)*7,MID(E59,2,1)*9,MID(E59,3,1)*10,MID(E59,4,1)*5,MID(E59,5,1)*8,MID(E59,6,1)*4,MID(E59,7,1)*2,MID(E59,8,1),MID(E59,9,1)*6,MID(E59,10,1)*3,MID(E59,11,1)*7,MID(E59,12,1)*9,MID(E59,13,1)*10,MID(E59,14,1)*5,MID(E59,15,1)*8,MID(E59,16,1)*4,MID(E59,17,1)*2),11),{0,1,2,3,4,5,6,7,8,9,10},{"1","0","x","9","8","7","6","5","4","3","2"})=RIGHT(E59,1),"√","×")),"身份证号长度不符")</f>
        <v>√</v>
      </c>
      <c r="H59" s="20"/>
      <c r="I59" s="19" t="s">
        <v>193</v>
      </c>
      <c r="J59" s="26">
        <f t="shared" si="10"/>
        <v>30</v>
      </c>
      <c r="K59" s="29">
        <v>70</v>
      </c>
      <c r="L59" s="29">
        <f t="shared" si="13"/>
        <v>30</v>
      </c>
      <c r="M59" s="29">
        <f t="shared" si="11"/>
        <v>100</v>
      </c>
      <c r="N59" s="30"/>
      <c r="O59" s="30" t="s">
        <v>173</v>
      </c>
    </row>
    <row r="60" s="1" customFormat="1" ht="20" customHeight="1" spans="1:15">
      <c r="A60" s="13">
        <f t="shared" si="12"/>
        <v>58</v>
      </c>
      <c r="B60" s="20" t="s">
        <v>417</v>
      </c>
      <c r="C60" s="33" t="s">
        <v>222</v>
      </c>
      <c r="D60" s="16">
        <v>45383</v>
      </c>
      <c r="E60" s="17" t="s">
        <v>418</v>
      </c>
      <c r="F60" s="18" t="str">
        <f t="shared" si="9"/>
        <v>男</v>
      </c>
      <c r="G60" s="19" t="str">
        <f>IF(LEN(E60)=18,(IF(LOOKUP(MOD(SUM(MID(E60,1,1)*7,MID(E60,2,1)*9,MID(E60,3,1)*10,MID(E60,4,1)*5,MID(E60,5,1)*8,MID(E60,6,1)*4,MID(E60,7,1)*2,MID(E60,8,1),MID(E60,9,1)*6,MID(E60,10,1)*3,MID(E60,11,1)*7,MID(E60,12,1)*9,MID(E60,13,1)*10,MID(E60,14,1)*5,MID(E60,15,1)*8,MID(E60,16,1)*4,MID(E60,17,1)*2),11),{0,1,2,3,4,5,6,7,8,9,10},{"1","0","x","9","8","7","6","5","4","3","2"})=RIGHT(E60,1),"√","×")),"身份证号长度不符")</f>
        <v>√</v>
      </c>
      <c r="H60" s="20"/>
      <c r="I60" s="19" t="s">
        <v>193</v>
      </c>
      <c r="J60" s="26">
        <f t="shared" si="10"/>
        <v>30</v>
      </c>
      <c r="K60" s="29">
        <v>70</v>
      </c>
      <c r="L60" s="29">
        <f t="shared" si="13"/>
        <v>30</v>
      </c>
      <c r="M60" s="29">
        <f t="shared" si="11"/>
        <v>100</v>
      </c>
      <c r="N60" s="30"/>
      <c r="O60" s="30" t="s">
        <v>173</v>
      </c>
    </row>
    <row r="61" s="1" customFormat="1" ht="20" customHeight="1" spans="1:15">
      <c r="A61" s="13">
        <f t="shared" si="12"/>
        <v>59</v>
      </c>
      <c r="B61" s="14" t="s">
        <v>419</v>
      </c>
      <c r="C61" s="33" t="s">
        <v>191</v>
      </c>
      <c r="D61" s="16">
        <v>45383</v>
      </c>
      <c r="E61" s="17" t="s">
        <v>420</v>
      </c>
      <c r="F61" s="18" t="str">
        <f t="shared" si="9"/>
        <v>男</v>
      </c>
      <c r="G61" s="19" t="str">
        <f>IF(LEN(E61)=18,(IF(LOOKUP(MOD(SUM(MID(E61,1,1)*7,MID(E61,2,1)*9,MID(E61,3,1)*10,MID(E61,4,1)*5,MID(E61,5,1)*8,MID(E61,6,1)*4,MID(E61,7,1)*2,MID(E61,8,1),MID(E61,9,1)*6,MID(E61,10,1)*3,MID(E61,11,1)*7,MID(E61,12,1)*9,MID(E61,13,1)*10,MID(E61,14,1)*5,MID(E61,15,1)*8,MID(E61,16,1)*4,MID(E61,17,1)*2),11),{0,1,2,3,4,5,6,7,8,9,10},{"1","0","x","9","8","7","6","5","4","3","2"})=RIGHT(E61,1),"√","×")),"身份证号长度不符")</f>
        <v>√</v>
      </c>
      <c r="H61" s="20"/>
      <c r="I61" s="19" t="s">
        <v>193</v>
      </c>
      <c r="J61" s="26">
        <f t="shared" si="10"/>
        <v>30</v>
      </c>
      <c r="K61" s="29">
        <v>70</v>
      </c>
      <c r="L61" s="29">
        <f t="shared" si="13"/>
        <v>30</v>
      </c>
      <c r="M61" s="29">
        <f t="shared" si="11"/>
        <v>100</v>
      </c>
      <c r="N61" s="30"/>
      <c r="O61" s="30" t="s">
        <v>172</v>
      </c>
    </row>
    <row r="62" s="1" customFormat="1" ht="20" customHeight="1" spans="1:15">
      <c r="A62" s="13">
        <f t="shared" si="12"/>
        <v>60</v>
      </c>
      <c r="B62" s="14" t="s">
        <v>422</v>
      </c>
      <c r="C62" s="33" t="s">
        <v>247</v>
      </c>
      <c r="D62" s="16">
        <v>45383</v>
      </c>
      <c r="E62" s="17" t="s">
        <v>423</v>
      </c>
      <c r="F62" s="18" t="str">
        <f t="shared" si="9"/>
        <v>女</v>
      </c>
      <c r="G62" s="19" t="str">
        <f>IF(LEN(E62)=18,(IF(LOOKUP(MOD(SUM(MID(E62,1,1)*7,MID(E62,2,1)*9,MID(E62,3,1)*10,MID(E62,4,1)*5,MID(E62,5,1)*8,MID(E62,6,1)*4,MID(E62,7,1)*2,MID(E62,8,1),MID(E62,9,1)*6,MID(E62,10,1)*3,MID(E62,11,1)*7,MID(E62,12,1)*9,MID(E62,13,1)*10,MID(E62,14,1)*5,MID(E62,15,1)*8,MID(E62,16,1)*4,MID(E62,17,1)*2),11),{0,1,2,3,4,5,6,7,8,9,10},{"1","0","x","9","8","7","6","5","4","3","2"})=RIGHT(E62,1),"√","×")),"身份证号长度不符")</f>
        <v>√</v>
      </c>
      <c r="H62" s="20"/>
      <c r="I62" s="19" t="s">
        <v>193</v>
      </c>
      <c r="J62" s="26">
        <f t="shared" si="10"/>
        <v>30</v>
      </c>
      <c r="K62" s="29">
        <f t="shared" ref="K62:K75" si="14">IF(H62="",70/30*J62,0)</f>
        <v>70</v>
      </c>
      <c r="L62" s="29">
        <f t="shared" si="13"/>
        <v>30</v>
      </c>
      <c r="M62" s="29">
        <f t="shared" si="11"/>
        <v>100</v>
      </c>
      <c r="N62" s="30"/>
      <c r="O62" s="30" t="s">
        <v>172</v>
      </c>
    </row>
    <row r="63" s="1" customFormat="1" ht="20" customHeight="1" spans="1:15">
      <c r="A63" s="13">
        <f t="shared" si="12"/>
        <v>61</v>
      </c>
      <c r="B63" s="20" t="s">
        <v>424</v>
      </c>
      <c r="C63" s="33" t="s">
        <v>191</v>
      </c>
      <c r="D63" s="16">
        <v>45383</v>
      </c>
      <c r="E63" s="17" t="s">
        <v>425</v>
      </c>
      <c r="F63" s="18" t="str">
        <f t="shared" si="9"/>
        <v>男</v>
      </c>
      <c r="G63" s="19" t="str">
        <f>IF(LEN(E63)=18,(IF(LOOKUP(MOD(SUM(MID(E63,1,1)*7,MID(E63,2,1)*9,MID(E63,3,1)*10,MID(E63,4,1)*5,MID(E63,5,1)*8,MID(E63,6,1)*4,MID(E63,7,1)*2,MID(E63,8,1),MID(E63,9,1)*6,MID(E63,10,1)*3,MID(E63,11,1)*7,MID(E63,12,1)*9,MID(E63,13,1)*10,MID(E63,14,1)*5,MID(E63,15,1)*8,MID(E63,16,1)*4,MID(E63,17,1)*2),11),{0,1,2,3,4,5,6,7,8,9,10},{"1","0","x","9","8","7","6","5","4","3","2"})=RIGHT(E63,1),"√","×")),"身份证号长度不符")</f>
        <v>√</v>
      </c>
      <c r="H63" s="20"/>
      <c r="I63" s="19" t="s">
        <v>193</v>
      </c>
      <c r="J63" s="26">
        <f t="shared" si="10"/>
        <v>30</v>
      </c>
      <c r="K63" s="29">
        <f t="shared" si="14"/>
        <v>70</v>
      </c>
      <c r="L63" s="29">
        <f t="shared" si="13"/>
        <v>30</v>
      </c>
      <c r="M63" s="29">
        <f t="shared" si="11"/>
        <v>100</v>
      </c>
      <c r="N63" s="30"/>
      <c r="O63" s="30" t="s">
        <v>172</v>
      </c>
    </row>
    <row r="64" s="1" customFormat="1" ht="20" customHeight="1" spans="1:15">
      <c r="A64" s="13">
        <f t="shared" si="12"/>
        <v>62</v>
      </c>
      <c r="B64" s="14" t="s">
        <v>426</v>
      </c>
      <c r="C64" s="33" t="s">
        <v>256</v>
      </c>
      <c r="D64" s="16">
        <v>45385</v>
      </c>
      <c r="E64" s="17" t="s">
        <v>427</v>
      </c>
      <c r="F64" s="18" t="str">
        <f t="shared" si="9"/>
        <v>男</v>
      </c>
      <c r="G64" s="19" t="str">
        <f>IF(LEN(E64)=18,(IF(LOOKUP(MOD(SUM(MID(E64,1,1)*7,MID(E64,2,1)*9,MID(E64,3,1)*10,MID(E64,4,1)*5,MID(E64,5,1)*8,MID(E64,6,1)*4,MID(E64,7,1)*2,MID(E64,8,1),MID(E64,9,1)*6,MID(E64,10,1)*3,MID(E64,11,1)*7,MID(E64,12,1)*9,MID(E64,13,1)*10,MID(E64,14,1)*5,MID(E64,15,1)*8,MID(E64,16,1)*4,MID(E64,17,1)*2),11),{0,1,2,3,4,5,6,7,8,9,10},{"1","0","x","9","8","7","6","5","4","3","2"})=RIGHT(E64,1),"√","×")),"身份证号长度不符")</f>
        <v>√</v>
      </c>
      <c r="H64" s="20" t="s">
        <v>292</v>
      </c>
      <c r="I64" s="19" t="s">
        <v>193</v>
      </c>
      <c r="J64" s="26">
        <f t="shared" si="10"/>
        <v>28</v>
      </c>
      <c r="K64" s="29">
        <f t="shared" si="14"/>
        <v>0</v>
      </c>
      <c r="L64" s="29">
        <f t="shared" si="13"/>
        <v>0</v>
      </c>
      <c r="M64" s="29">
        <f t="shared" si="11"/>
        <v>0</v>
      </c>
      <c r="N64" s="30"/>
      <c r="O64" s="30" t="s">
        <v>173</v>
      </c>
    </row>
    <row r="65" s="1" customFormat="1" ht="20" customHeight="1" spans="1:15">
      <c r="A65" s="13">
        <f t="shared" si="12"/>
        <v>63</v>
      </c>
      <c r="B65" s="20" t="s">
        <v>428</v>
      </c>
      <c r="C65" s="33" t="s">
        <v>225</v>
      </c>
      <c r="D65" s="16">
        <v>45385</v>
      </c>
      <c r="E65" s="17" t="s">
        <v>429</v>
      </c>
      <c r="F65" s="18" t="str">
        <f t="shared" si="9"/>
        <v>男</v>
      </c>
      <c r="G65" s="19" t="str">
        <f>IF(LEN(E65)=18,(IF(LOOKUP(MOD(SUM(MID(E65,1,1)*7,MID(E65,2,1)*9,MID(E65,3,1)*10,MID(E65,4,1)*5,MID(E65,5,1)*8,MID(E65,6,1)*4,MID(E65,7,1)*2,MID(E65,8,1),MID(E65,9,1)*6,MID(E65,10,1)*3,MID(E65,11,1)*7,MID(E65,12,1)*9,MID(E65,13,1)*10,MID(E65,14,1)*5,MID(E65,15,1)*8,MID(E65,16,1)*4,MID(E65,17,1)*2),11),{0,1,2,3,4,5,6,7,8,9,10},{"1","0","x","9","8","7","6","5","4","3","2"})=RIGHT(E65,1),"√","×")),"身份证号长度不符")</f>
        <v>√</v>
      </c>
      <c r="H65" s="20" t="s">
        <v>343</v>
      </c>
      <c r="I65" s="19" t="s">
        <v>193</v>
      </c>
      <c r="J65" s="26">
        <f t="shared" si="10"/>
        <v>28</v>
      </c>
      <c r="K65" s="29">
        <f t="shared" si="14"/>
        <v>0</v>
      </c>
      <c r="L65" s="29">
        <f t="shared" si="13"/>
        <v>0</v>
      </c>
      <c r="M65" s="29">
        <f t="shared" si="11"/>
        <v>0</v>
      </c>
      <c r="N65" s="30"/>
      <c r="O65" s="30" t="s">
        <v>171</v>
      </c>
    </row>
    <row r="66" s="1" customFormat="1" ht="20" customHeight="1" spans="1:15">
      <c r="A66" s="13">
        <f t="shared" si="12"/>
        <v>64</v>
      </c>
      <c r="B66" s="20" t="s">
        <v>430</v>
      </c>
      <c r="C66" s="33" t="s">
        <v>256</v>
      </c>
      <c r="D66" s="16">
        <v>45389</v>
      </c>
      <c r="E66" s="17" t="s">
        <v>431</v>
      </c>
      <c r="F66" s="18" t="str">
        <f t="shared" si="9"/>
        <v>男</v>
      </c>
      <c r="G66" s="19" t="str">
        <f>IF(LEN(E66)=18,(IF(LOOKUP(MOD(SUM(MID(E66,1,1)*7,MID(E66,2,1)*9,MID(E66,3,1)*10,MID(E66,4,1)*5,MID(E66,5,1)*8,MID(E66,6,1)*4,MID(E66,7,1)*2,MID(E66,8,1),MID(E66,9,1)*6,MID(E66,10,1)*3,MID(E66,11,1)*7,MID(E66,12,1)*9,MID(E66,13,1)*10,MID(E66,14,1)*5,MID(E66,15,1)*8,MID(E66,16,1)*4,MID(E66,17,1)*2),11),{0,1,2,3,4,5,6,7,8,9,10},{"1","0","x","9","8","7","6","5","4","3","2"})=RIGHT(E66,1),"√","×")),"身份证号长度不符")</f>
        <v>√</v>
      </c>
      <c r="H66" s="20" t="s">
        <v>371</v>
      </c>
      <c r="I66" s="19" t="s">
        <v>193</v>
      </c>
      <c r="J66" s="26">
        <f t="shared" si="10"/>
        <v>24</v>
      </c>
      <c r="K66" s="29">
        <f t="shared" si="14"/>
        <v>0</v>
      </c>
      <c r="L66" s="29">
        <f t="shared" si="13"/>
        <v>0</v>
      </c>
      <c r="M66" s="29">
        <f t="shared" si="11"/>
        <v>0</v>
      </c>
      <c r="N66" s="30"/>
      <c r="O66" s="30" t="s">
        <v>173</v>
      </c>
    </row>
    <row r="67" s="1" customFormat="1" ht="20" customHeight="1" spans="1:15">
      <c r="A67" s="13">
        <f t="shared" si="12"/>
        <v>65</v>
      </c>
      <c r="B67" s="20" t="s">
        <v>432</v>
      </c>
      <c r="C67" s="33" t="s">
        <v>364</v>
      </c>
      <c r="D67" s="16">
        <v>45389</v>
      </c>
      <c r="E67" s="17" t="s">
        <v>433</v>
      </c>
      <c r="F67" s="18" t="str">
        <f t="shared" si="9"/>
        <v>男</v>
      </c>
      <c r="G67" s="19" t="str">
        <f>IF(LEN(E67)=18,(IF(LOOKUP(MOD(SUM(MID(E67,1,1)*7,MID(E67,2,1)*9,MID(E67,3,1)*10,MID(E67,4,1)*5,MID(E67,5,1)*8,MID(E67,6,1)*4,MID(E67,7,1)*2,MID(E67,8,1),MID(E67,9,1)*6,MID(E67,10,1)*3,MID(E67,11,1)*7,MID(E67,12,1)*9,MID(E67,13,1)*10,MID(E67,14,1)*5,MID(E67,15,1)*8,MID(E67,16,1)*4,MID(E67,17,1)*2),11),{0,1,2,3,4,5,6,7,8,9,10},{"1","0","x","9","8","7","6","5","4","3","2"})=RIGHT(E67,1),"√","×")),"身份证号长度不符")</f>
        <v>√</v>
      </c>
      <c r="H67" s="20" t="s">
        <v>373</v>
      </c>
      <c r="I67" s="19" t="s">
        <v>193</v>
      </c>
      <c r="J67" s="26">
        <f t="shared" si="10"/>
        <v>24</v>
      </c>
      <c r="K67" s="29">
        <f t="shared" si="14"/>
        <v>0</v>
      </c>
      <c r="L67" s="29">
        <f t="shared" si="13"/>
        <v>0</v>
      </c>
      <c r="M67" s="29">
        <f t="shared" si="11"/>
        <v>0</v>
      </c>
      <c r="N67" s="30"/>
      <c r="O67" s="30" t="s">
        <v>174</v>
      </c>
    </row>
    <row r="68" s="1" customFormat="1" ht="20" customHeight="1" spans="1:15">
      <c r="A68" s="13">
        <f t="shared" si="12"/>
        <v>66</v>
      </c>
      <c r="B68" s="20" t="s">
        <v>434</v>
      </c>
      <c r="C68" s="33" t="s">
        <v>200</v>
      </c>
      <c r="D68" s="16">
        <v>45390</v>
      </c>
      <c r="E68" s="17" t="s">
        <v>435</v>
      </c>
      <c r="F68" s="18" t="str">
        <f t="shared" si="9"/>
        <v>女</v>
      </c>
      <c r="G68" s="19" t="str">
        <f>IF(LEN(E68)=18,(IF(LOOKUP(MOD(SUM(MID(E68,1,1)*7,MID(E68,2,1)*9,MID(E68,3,1)*10,MID(E68,4,1)*5,MID(E68,5,1)*8,MID(E68,6,1)*4,MID(E68,7,1)*2,MID(E68,8,1),MID(E68,9,1)*6,MID(E68,10,1)*3,MID(E68,11,1)*7,MID(E68,12,1)*9,MID(E68,13,1)*10,MID(E68,14,1)*5,MID(E68,15,1)*8,MID(E68,16,1)*4,MID(E68,17,1)*2),11),{0,1,2,3,4,5,6,7,8,9,10},{"1","0","x","9","8","7","6","5","4","3","2"})=RIGHT(E68,1),"√","×")),"身份证号长度不符")</f>
        <v>√</v>
      </c>
      <c r="H68" s="20" t="s">
        <v>419</v>
      </c>
      <c r="I68" s="19" t="s">
        <v>193</v>
      </c>
      <c r="J68" s="26">
        <f t="shared" si="10"/>
        <v>23</v>
      </c>
      <c r="K68" s="29">
        <f t="shared" si="14"/>
        <v>0</v>
      </c>
      <c r="L68" s="29">
        <f t="shared" si="13"/>
        <v>0</v>
      </c>
      <c r="M68" s="29">
        <f t="shared" si="11"/>
        <v>0</v>
      </c>
      <c r="N68" s="30"/>
      <c r="O68" s="30" t="s">
        <v>171</v>
      </c>
    </row>
    <row r="69" s="1" customFormat="1" ht="20" customHeight="1" spans="1:15">
      <c r="A69" s="13">
        <f t="shared" si="12"/>
        <v>67</v>
      </c>
      <c r="B69" s="20" t="s">
        <v>436</v>
      </c>
      <c r="C69" s="33" t="s">
        <v>256</v>
      </c>
      <c r="D69" s="16">
        <v>45390</v>
      </c>
      <c r="E69" s="17" t="s">
        <v>437</v>
      </c>
      <c r="F69" s="18" t="str">
        <f t="shared" si="9"/>
        <v>男</v>
      </c>
      <c r="G69" s="19" t="str">
        <f>IF(LEN(E69)=18,(IF(LOOKUP(MOD(SUM(MID(E69,1,1)*7,MID(E69,2,1)*9,MID(E69,3,1)*10,MID(E69,4,1)*5,MID(E69,5,1)*8,MID(E69,6,1)*4,MID(E69,7,1)*2,MID(E69,8,1),MID(E69,9,1)*6,MID(E69,10,1)*3,MID(E69,11,1)*7,MID(E69,12,1)*9,MID(E69,13,1)*10,MID(E69,14,1)*5,MID(E69,15,1)*8,MID(E69,16,1)*4,MID(E69,17,1)*2),11),{0,1,2,3,4,5,6,7,8,9,10},{"1","0","x","9","8","7","6","5","4","3","2"})=RIGHT(E69,1),"√","×")),"身份证号长度不符")</f>
        <v>√</v>
      </c>
      <c r="H69" s="20" t="s">
        <v>375</v>
      </c>
      <c r="I69" s="19" t="s">
        <v>193</v>
      </c>
      <c r="J69" s="26">
        <f t="shared" si="10"/>
        <v>23</v>
      </c>
      <c r="K69" s="29">
        <f t="shared" si="14"/>
        <v>0</v>
      </c>
      <c r="L69" s="29">
        <f t="shared" si="13"/>
        <v>0</v>
      </c>
      <c r="M69" s="29">
        <f t="shared" si="11"/>
        <v>0</v>
      </c>
      <c r="N69" s="30"/>
      <c r="O69" s="30" t="s">
        <v>173</v>
      </c>
    </row>
    <row r="70" s="1" customFormat="1" ht="20" customHeight="1" spans="1:15">
      <c r="A70" s="13">
        <f t="shared" si="12"/>
        <v>68</v>
      </c>
      <c r="B70" s="20" t="s">
        <v>438</v>
      </c>
      <c r="C70" s="33" t="s">
        <v>269</v>
      </c>
      <c r="D70" s="16">
        <v>45391</v>
      </c>
      <c r="E70" s="17" t="s">
        <v>439</v>
      </c>
      <c r="F70" s="18" t="str">
        <f t="shared" si="9"/>
        <v>男</v>
      </c>
      <c r="G70" s="19" t="str">
        <f>IF(LEN(E70)=18,(IF(LOOKUP(MOD(SUM(MID(E70,1,1)*7,MID(E70,2,1)*9,MID(E70,3,1)*10,MID(E70,4,1)*5,MID(E70,5,1)*8,MID(E70,6,1)*4,MID(E70,7,1)*2,MID(E70,8,1),MID(E70,9,1)*6,MID(E70,10,1)*3,MID(E70,11,1)*7,MID(E70,12,1)*9,MID(E70,13,1)*10,MID(E70,14,1)*5,MID(E70,15,1)*8,MID(E70,16,1)*4,MID(E70,17,1)*2),11),{0,1,2,3,4,5,6,7,8,9,10},{"1","0","x","9","8","7","6","5","4","3","2"})=RIGHT(E70,1),"√","×")),"身份证号长度不符")</f>
        <v>√</v>
      </c>
      <c r="H70" s="20" t="s">
        <v>282</v>
      </c>
      <c r="I70" s="19" t="s">
        <v>193</v>
      </c>
      <c r="J70" s="26">
        <f t="shared" si="10"/>
        <v>22</v>
      </c>
      <c r="K70" s="29">
        <f t="shared" si="14"/>
        <v>0</v>
      </c>
      <c r="L70" s="29">
        <f t="shared" si="13"/>
        <v>0</v>
      </c>
      <c r="M70" s="29">
        <f t="shared" si="11"/>
        <v>0</v>
      </c>
      <c r="N70" s="30"/>
      <c r="O70" s="30" t="s">
        <v>172</v>
      </c>
    </row>
    <row r="71" s="1" customFormat="1" ht="20" customHeight="1" spans="1:15">
      <c r="A71" s="13">
        <f t="shared" si="12"/>
        <v>69</v>
      </c>
      <c r="B71" s="20" t="s">
        <v>440</v>
      </c>
      <c r="C71" s="33" t="s">
        <v>256</v>
      </c>
      <c r="D71" s="16">
        <v>45390</v>
      </c>
      <c r="E71" s="17" t="s">
        <v>441</v>
      </c>
      <c r="F71" s="18" t="str">
        <f t="shared" si="9"/>
        <v>男</v>
      </c>
      <c r="G71" s="19" t="str">
        <f>IF(LEN(E71)=18,(IF(LOOKUP(MOD(SUM(MID(E71,1,1)*7,MID(E71,2,1)*9,MID(E71,3,1)*10,MID(E71,4,1)*5,MID(E71,5,1)*8,MID(E71,6,1)*4,MID(E71,7,1)*2,MID(E71,8,1),MID(E71,9,1)*6,MID(E71,10,1)*3,MID(E71,11,1)*7,MID(E71,12,1)*9,MID(E71,13,1)*10,MID(E71,14,1)*5,MID(E71,15,1)*8,MID(E71,16,1)*4,MID(E71,17,1)*2),11),{0,1,2,3,4,5,6,7,8,9,10},{"1","0","x","9","8","7","6","5","4","3","2"})=RIGHT(E71,1),"√","×")),"身份证号长度不符")</f>
        <v>√</v>
      </c>
      <c r="H71" s="20" t="s">
        <v>381</v>
      </c>
      <c r="I71" s="19" t="s">
        <v>193</v>
      </c>
      <c r="J71" s="26">
        <f t="shared" si="10"/>
        <v>23</v>
      </c>
      <c r="K71" s="29">
        <f t="shared" si="14"/>
        <v>0</v>
      </c>
      <c r="L71" s="29">
        <f t="shared" si="13"/>
        <v>0</v>
      </c>
      <c r="M71" s="29">
        <f t="shared" si="11"/>
        <v>0</v>
      </c>
      <c r="N71" s="30"/>
      <c r="O71" s="30" t="s">
        <v>173</v>
      </c>
    </row>
    <row r="72" s="1" customFormat="1" ht="20" customHeight="1" spans="1:15">
      <c r="A72" s="13">
        <f t="shared" si="12"/>
        <v>70</v>
      </c>
      <c r="B72" s="20" t="s">
        <v>255</v>
      </c>
      <c r="C72" s="33" t="s">
        <v>442</v>
      </c>
      <c r="D72" s="16">
        <v>45393</v>
      </c>
      <c r="E72" s="17" t="s">
        <v>443</v>
      </c>
      <c r="F72" s="18" t="str">
        <f t="shared" si="9"/>
        <v>男</v>
      </c>
      <c r="G72" s="19" t="str">
        <f>IF(LEN(E72)=18,(IF(LOOKUP(MOD(SUM(MID(E72,1,1)*7,MID(E72,2,1)*9,MID(E72,3,1)*10,MID(E72,4,1)*5,MID(E72,5,1)*8,MID(E72,6,1)*4,MID(E72,7,1)*2,MID(E72,8,1),MID(E72,9,1)*6,MID(E72,10,1)*3,MID(E72,11,1)*7,MID(E72,12,1)*9,MID(E72,13,1)*10,MID(E72,14,1)*5,MID(E72,15,1)*8,MID(E72,16,1)*4,MID(E72,17,1)*2),11),{0,1,2,3,4,5,6,7,8,9,10},{"1","0","x","9","8","7","6","5","4","3","2"})=RIGHT(E72,1),"√","×")),"身份证号长度不符")</f>
        <v>√</v>
      </c>
      <c r="H72" s="20" t="s">
        <v>284</v>
      </c>
      <c r="I72" s="19"/>
      <c r="J72" s="26">
        <f t="shared" si="10"/>
        <v>20</v>
      </c>
      <c r="K72" s="29">
        <f t="shared" si="14"/>
        <v>0</v>
      </c>
      <c r="L72" s="29">
        <f t="shared" si="13"/>
        <v>0</v>
      </c>
      <c r="M72" s="29">
        <f t="shared" si="11"/>
        <v>0</v>
      </c>
      <c r="N72" s="30"/>
      <c r="O72" s="30" t="s">
        <v>174</v>
      </c>
    </row>
    <row r="73" s="1" customFormat="1" ht="20" customHeight="1" spans="1:15">
      <c r="A73" s="13">
        <f t="shared" si="12"/>
        <v>71</v>
      </c>
      <c r="B73" s="20" t="s">
        <v>444</v>
      </c>
      <c r="C73" s="33" t="s">
        <v>209</v>
      </c>
      <c r="D73" s="16">
        <v>45393</v>
      </c>
      <c r="E73" s="17" t="s">
        <v>445</v>
      </c>
      <c r="F73" s="18" t="str">
        <f t="shared" si="9"/>
        <v>男</v>
      </c>
      <c r="G73" s="19" t="str">
        <f>IF(LEN(E73)=18,(IF(LOOKUP(MOD(SUM(MID(E73,1,1)*7,MID(E73,2,1)*9,MID(E73,3,1)*10,MID(E73,4,1)*5,MID(E73,5,1)*8,MID(E73,6,1)*4,MID(E73,7,1)*2,MID(E73,8,1),MID(E73,9,1)*6,MID(E73,10,1)*3,MID(E73,11,1)*7,MID(E73,12,1)*9,MID(E73,13,1)*10,MID(E73,14,1)*5,MID(E73,15,1)*8,MID(E73,16,1)*4,MID(E73,17,1)*2),11),{0,1,2,3,4,5,6,7,8,9,10},{"1","0","x","9","8","7","6","5","4","3","2"})=RIGHT(E73,1),"√","×")),"身份证号长度不符")</f>
        <v>√</v>
      </c>
      <c r="H73" s="20" t="s">
        <v>286</v>
      </c>
      <c r="I73" s="19"/>
      <c r="J73" s="26">
        <f t="shared" si="10"/>
        <v>20</v>
      </c>
      <c r="K73" s="29">
        <f t="shared" si="14"/>
        <v>0</v>
      </c>
      <c r="L73" s="29">
        <f t="shared" si="13"/>
        <v>0</v>
      </c>
      <c r="M73" s="29">
        <f t="shared" si="11"/>
        <v>0</v>
      </c>
      <c r="N73" s="30"/>
      <c r="O73" s="30" t="s">
        <v>172</v>
      </c>
    </row>
    <row r="74" s="1" customFormat="1" ht="20" customHeight="1" spans="1:15">
      <c r="A74" s="13">
        <f t="shared" si="12"/>
        <v>72</v>
      </c>
      <c r="B74" s="20" t="s">
        <v>363</v>
      </c>
      <c r="C74" s="33" t="s">
        <v>191</v>
      </c>
      <c r="D74" s="16">
        <v>45393</v>
      </c>
      <c r="E74" s="17" t="s">
        <v>446</v>
      </c>
      <c r="F74" s="18" t="str">
        <f t="shared" si="9"/>
        <v>男</v>
      </c>
      <c r="G74" s="19" t="str">
        <f>IF(LEN(E74)=18,(IF(LOOKUP(MOD(SUM(MID(E74,1,1)*7,MID(E74,2,1)*9,MID(E74,3,1)*10,MID(E74,4,1)*5,MID(E74,5,1)*8,MID(E74,6,1)*4,MID(E74,7,1)*2,MID(E74,8,1),MID(E74,9,1)*6,MID(E74,10,1)*3,MID(E74,11,1)*7,MID(E74,12,1)*9,MID(E74,13,1)*10,MID(E74,14,1)*5,MID(E74,15,1)*8,MID(E74,16,1)*4,MID(E74,17,1)*2),11),{0,1,2,3,4,5,6,7,8,9,10},{"1","0","x","9","8","7","6","5","4","3","2"})=RIGHT(E74,1),"√","×")),"身份证号长度不符")</f>
        <v>√</v>
      </c>
      <c r="H74" s="20" t="s">
        <v>288</v>
      </c>
      <c r="I74" s="19"/>
      <c r="J74" s="26">
        <f t="shared" si="10"/>
        <v>20</v>
      </c>
      <c r="K74" s="29">
        <f t="shared" si="14"/>
        <v>0</v>
      </c>
      <c r="L74" s="29">
        <f t="shared" si="13"/>
        <v>0</v>
      </c>
      <c r="M74" s="29">
        <f t="shared" si="11"/>
        <v>0</v>
      </c>
      <c r="N74" s="30"/>
      <c r="O74" s="30" t="s">
        <v>172</v>
      </c>
    </row>
    <row r="75" s="1" customFormat="1" ht="20" customHeight="1" spans="1:15">
      <c r="A75" s="13">
        <f t="shared" si="12"/>
        <v>73</v>
      </c>
      <c r="B75" s="20" t="s">
        <v>292</v>
      </c>
      <c r="C75" s="33" t="s">
        <v>222</v>
      </c>
      <c r="D75" s="16">
        <v>45395</v>
      </c>
      <c r="E75" s="17" t="s">
        <v>293</v>
      </c>
      <c r="F75" s="18" t="str">
        <f t="shared" si="9"/>
        <v>男</v>
      </c>
      <c r="G75" s="19" t="str">
        <f>IF(LEN(E75)=18,(IF(LOOKUP(MOD(SUM(MID(E75,1,1)*7,MID(E75,2,1)*9,MID(E75,3,1)*10,MID(E75,4,1)*5,MID(E75,5,1)*8,MID(E75,6,1)*4,MID(E75,7,1)*2,MID(E75,8,1),MID(E75,9,1)*6,MID(E75,10,1)*3,MID(E75,11,1)*7,MID(E75,12,1)*9,MID(E75,13,1)*10,MID(E75,14,1)*5,MID(E75,15,1)*8,MID(E75,16,1)*4,MID(E75,17,1)*2),11),{0,1,2,3,4,5,6,7,8,9,10},{"1","0","x","9","8","7","6","5","4","3","2"})=RIGHT(E75,1),"√","×")),"身份证号长度不符")</f>
        <v>√</v>
      </c>
      <c r="H75" s="20" t="s">
        <v>422</v>
      </c>
      <c r="I75" s="19" t="s">
        <v>193</v>
      </c>
      <c r="J75" s="26">
        <f t="shared" si="10"/>
        <v>18</v>
      </c>
      <c r="K75" s="29">
        <f t="shared" ref="K75:K84" si="15">IF(H75="",70/30*J75,0)</f>
        <v>0</v>
      </c>
      <c r="L75" s="29">
        <f t="shared" si="13"/>
        <v>0</v>
      </c>
      <c r="M75" s="29">
        <f t="shared" si="11"/>
        <v>0</v>
      </c>
      <c r="N75" s="30"/>
      <c r="O75" s="30" t="s">
        <v>173</v>
      </c>
    </row>
    <row r="76" s="1" customFormat="1" ht="20" customHeight="1" spans="1:15">
      <c r="A76" s="13">
        <f t="shared" si="12"/>
        <v>74</v>
      </c>
      <c r="B76" s="20" t="s">
        <v>447</v>
      </c>
      <c r="C76" s="33" t="s">
        <v>191</v>
      </c>
      <c r="D76" s="16">
        <v>45395</v>
      </c>
      <c r="E76" s="17" t="s">
        <v>448</v>
      </c>
      <c r="F76" s="18" t="str">
        <f t="shared" si="9"/>
        <v>男</v>
      </c>
      <c r="G76" s="19" t="str">
        <f>IF(LEN(E76)=18,(IF(LOOKUP(MOD(SUM(MID(E76,1,1)*7,MID(E76,2,1)*9,MID(E76,3,1)*10,MID(E76,4,1)*5,MID(E76,5,1)*8,MID(E76,6,1)*4,MID(E76,7,1)*2,MID(E76,8,1),MID(E76,9,1)*6,MID(E76,10,1)*3,MID(E76,11,1)*7,MID(E76,12,1)*9,MID(E76,13,1)*10,MID(E76,14,1)*5,MID(E76,15,1)*8,MID(E76,16,1)*4,MID(E76,17,1)*2),11),{0,1,2,3,4,5,6,7,8,9,10},{"1","0","x","9","8","7","6","5","4","3","2"})=RIGHT(E76,1),"√","×")),"身份证号长度不符")</f>
        <v>√</v>
      </c>
      <c r="H76" s="20" t="s">
        <v>290</v>
      </c>
      <c r="I76" s="19" t="s">
        <v>193</v>
      </c>
      <c r="J76" s="26">
        <f t="shared" si="10"/>
        <v>18</v>
      </c>
      <c r="K76" s="29">
        <f t="shared" si="15"/>
        <v>0</v>
      </c>
      <c r="L76" s="29">
        <f t="shared" si="13"/>
        <v>0</v>
      </c>
      <c r="M76" s="29">
        <f t="shared" si="11"/>
        <v>0</v>
      </c>
      <c r="N76" s="30"/>
      <c r="O76" s="30" t="s">
        <v>172</v>
      </c>
    </row>
    <row r="77" s="1" customFormat="1" ht="20" customHeight="1" spans="1:15">
      <c r="A77" s="13">
        <f t="shared" si="12"/>
        <v>75</v>
      </c>
      <c r="B77" s="20" t="s">
        <v>449</v>
      </c>
      <c r="C77" s="33" t="s">
        <v>310</v>
      </c>
      <c r="D77" s="16">
        <v>45398</v>
      </c>
      <c r="E77" s="17" t="s">
        <v>450</v>
      </c>
      <c r="F77" s="18" t="str">
        <f t="shared" si="9"/>
        <v>男</v>
      </c>
      <c r="G77" s="19" t="str">
        <f>IF(LEN(E77)=18,(IF(LOOKUP(MOD(SUM(MID(E77,1,1)*7,MID(E77,2,1)*9,MID(E77,3,1)*10,MID(E77,4,1)*5,MID(E77,5,1)*8,MID(E77,6,1)*4,MID(E77,7,1)*2,MID(E77,8,1),MID(E77,9,1)*6,MID(E77,10,1)*3,MID(E77,11,1)*7,MID(E77,12,1)*9,MID(E77,13,1)*10,MID(E77,14,1)*5,MID(E77,15,1)*8,MID(E77,16,1)*4,MID(E77,17,1)*2),11),{0,1,2,3,4,5,6,7,8,9,10},{"1","0","x","9","8","7","6","5","4","3","2"})=RIGHT(E77,1),"√","×")),"身份证号长度不符")</f>
        <v>√</v>
      </c>
      <c r="H77" s="20" t="s">
        <v>294</v>
      </c>
      <c r="I77" s="19" t="s">
        <v>193</v>
      </c>
      <c r="J77" s="26">
        <f t="shared" si="10"/>
        <v>15</v>
      </c>
      <c r="K77" s="29">
        <f t="shared" si="15"/>
        <v>0</v>
      </c>
      <c r="L77" s="29">
        <f t="shared" si="13"/>
        <v>0</v>
      </c>
      <c r="M77" s="29">
        <f t="shared" si="11"/>
        <v>0</v>
      </c>
      <c r="N77" s="30"/>
      <c r="O77" s="30" t="s">
        <v>172</v>
      </c>
    </row>
    <row r="78" s="1" customFormat="1" ht="20" customHeight="1" spans="1:15">
      <c r="A78" s="13">
        <f t="shared" si="12"/>
        <v>76</v>
      </c>
      <c r="B78" s="20" t="s">
        <v>451</v>
      </c>
      <c r="C78" s="33" t="s">
        <v>200</v>
      </c>
      <c r="D78" s="16">
        <v>45400</v>
      </c>
      <c r="E78" s="17" t="s">
        <v>452</v>
      </c>
      <c r="F78" s="18" t="str">
        <f t="shared" si="9"/>
        <v>女</v>
      </c>
      <c r="G78" s="19" t="str">
        <f>IF(LEN(E78)=18,(IF(LOOKUP(MOD(SUM(MID(E78,1,1)*7,MID(E78,2,1)*9,MID(E78,3,1)*10,MID(E78,4,1)*5,MID(E78,5,1)*8,MID(E78,6,1)*4,MID(E78,7,1)*2,MID(E78,8,1),MID(E78,9,1)*6,MID(E78,10,1)*3,MID(E78,11,1)*7,MID(E78,12,1)*9,MID(E78,13,1)*10,MID(E78,14,1)*5,MID(E78,15,1)*8,MID(E78,16,1)*4,MID(E78,17,1)*2),11),{0,1,2,3,4,5,6,7,8,9,10},{"1","0","x","9","8","7","6","5","4","3","2"})=RIGHT(E78,1),"√","×")),"身份证号长度不符")</f>
        <v>√</v>
      </c>
      <c r="H78" s="20" t="s">
        <v>296</v>
      </c>
      <c r="I78" s="19" t="s">
        <v>193</v>
      </c>
      <c r="J78" s="26">
        <f t="shared" si="10"/>
        <v>13</v>
      </c>
      <c r="K78" s="29">
        <f t="shared" si="15"/>
        <v>0</v>
      </c>
      <c r="L78" s="29">
        <f t="shared" si="13"/>
        <v>0</v>
      </c>
      <c r="M78" s="29">
        <f t="shared" si="11"/>
        <v>0</v>
      </c>
      <c r="N78" s="30"/>
      <c r="O78" s="30" t="s">
        <v>171</v>
      </c>
    </row>
    <row r="79" s="1" customFormat="1" ht="20" customHeight="1" spans="1:15">
      <c r="A79" s="13">
        <f t="shared" si="12"/>
        <v>77</v>
      </c>
      <c r="B79" s="20" t="s">
        <v>453</v>
      </c>
      <c r="C79" s="43" t="s">
        <v>297</v>
      </c>
      <c r="D79" s="16">
        <v>45400</v>
      </c>
      <c r="E79" s="17" t="s">
        <v>454</v>
      </c>
      <c r="F79" s="18" t="str">
        <f t="shared" si="9"/>
        <v>男</v>
      </c>
      <c r="G79" s="19" t="str">
        <f>IF(LEN(E79)=18,(IF(LOOKUP(MOD(SUM(MID(E79,1,1)*7,MID(E79,2,1)*9,MID(E79,3,1)*10,MID(E79,4,1)*5,MID(E79,5,1)*8,MID(E79,6,1)*4,MID(E79,7,1)*2,MID(E79,8,1),MID(E79,9,1)*6,MID(E79,10,1)*3,MID(E79,11,1)*7,MID(E79,12,1)*9,MID(E79,13,1)*10,MID(E79,14,1)*5,MID(E79,15,1)*8,MID(E79,16,1)*4,MID(E79,17,1)*2),11),{0,1,2,3,4,5,6,7,8,9,10},{"1","0","x","9","8","7","6","5","4","3","2"})=RIGHT(E79,1),"√","×")),"身份证号长度不符")</f>
        <v>√</v>
      </c>
      <c r="H79" s="20" t="s">
        <v>314</v>
      </c>
      <c r="I79" s="19" t="s">
        <v>193</v>
      </c>
      <c r="J79" s="26">
        <f t="shared" si="10"/>
        <v>13</v>
      </c>
      <c r="K79" s="29">
        <f t="shared" si="15"/>
        <v>0</v>
      </c>
      <c r="L79" s="29">
        <f t="shared" si="13"/>
        <v>0</v>
      </c>
      <c r="M79" s="29">
        <f t="shared" si="11"/>
        <v>0</v>
      </c>
      <c r="N79" s="30"/>
      <c r="O79" s="30" t="s">
        <v>174</v>
      </c>
    </row>
    <row r="80" s="1" customFormat="1" ht="20" customHeight="1" spans="1:15">
      <c r="A80" s="13">
        <f t="shared" si="12"/>
        <v>78</v>
      </c>
      <c r="B80" s="20" t="s">
        <v>455</v>
      </c>
      <c r="C80" s="43" t="s">
        <v>247</v>
      </c>
      <c r="D80" s="16">
        <v>45400</v>
      </c>
      <c r="E80" s="17" t="s">
        <v>456</v>
      </c>
      <c r="F80" s="18" t="str">
        <f t="shared" si="9"/>
        <v>男</v>
      </c>
      <c r="G80" s="19" t="str">
        <f>IF(LEN(E80)=18,(IF(LOOKUP(MOD(SUM(MID(E80,1,1)*7,MID(E80,2,1)*9,MID(E80,3,1)*10,MID(E80,4,1)*5,MID(E80,5,1)*8,MID(E80,6,1)*4,MID(E80,7,1)*2,MID(E80,8,1),MID(E80,9,1)*6,MID(E80,10,1)*3,MID(E80,11,1)*7,MID(E80,12,1)*9,MID(E80,13,1)*10,MID(E80,14,1)*5,MID(E80,15,1)*8,MID(E80,16,1)*4,MID(E80,17,1)*2),11),{0,1,2,3,4,5,6,7,8,9,10},{"1","0","x","9","8","7","6","5","4","3","2"})=RIGHT(E80,1),"√","×")),"身份证号长度不符")</f>
        <v>√</v>
      </c>
      <c r="H80" s="20" t="s">
        <v>331</v>
      </c>
      <c r="I80" s="19" t="s">
        <v>193</v>
      </c>
      <c r="J80" s="26">
        <f t="shared" si="10"/>
        <v>13</v>
      </c>
      <c r="K80" s="29">
        <f t="shared" si="15"/>
        <v>0</v>
      </c>
      <c r="L80" s="29">
        <f t="shared" si="13"/>
        <v>0</v>
      </c>
      <c r="M80" s="29">
        <f t="shared" si="11"/>
        <v>0</v>
      </c>
      <c r="N80" s="30"/>
      <c r="O80" s="30" t="s">
        <v>172</v>
      </c>
    </row>
    <row r="81" s="1" customFormat="1" ht="20" customHeight="1" spans="1:15">
      <c r="A81" s="13">
        <f t="shared" si="12"/>
        <v>79</v>
      </c>
      <c r="B81" s="20" t="s">
        <v>457</v>
      </c>
      <c r="C81" s="43" t="s">
        <v>191</v>
      </c>
      <c r="D81" s="16">
        <v>45404</v>
      </c>
      <c r="E81" s="17" t="s">
        <v>458</v>
      </c>
      <c r="F81" s="18" t="str">
        <f t="shared" si="9"/>
        <v>男</v>
      </c>
      <c r="G81" s="19" t="str">
        <f>IF(LEN(E81)=18,(IF(LOOKUP(MOD(SUM(MID(E81,1,1)*7,MID(E81,2,1)*9,MID(E81,3,1)*10,MID(E81,4,1)*5,MID(E81,5,1)*8,MID(E81,6,1)*4,MID(E81,7,1)*2,MID(E81,8,1),MID(E81,9,1)*6,MID(E81,10,1)*3,MID(E81,11,1)*7,MID(E81,12,1)*9,MID(E81,13,1)*10,MID(E81,14,1)*5,MID(E81,15,1)*8,MID(E81,16,1)*4,MID(E81,17,1)*2),11),{0,1,2,3,4,5,6,7,8,9,10},{"1","0","x","9","8","7","6","5","4","3","2"})=RIGHT(E81,1),"√","×")),"身份证号长度不符")</f>
        <v>√</v>
      </c>
      <c r="H81" s="20" t="s">
        <v>299</v>
      </c>
      <c r="I81" s="19" t="s">
        <v>193</v>
      </c>
      <c r="J81" s="26">
        <f t="shared" si="10"/>
        <v>9</v>
      </c>
      <c r="K81" s="29">
        <f t="shared" si="15"/>
        <v>0</v>
      </c>
      <c r="L81" s="29">
        <f t="shared" si="13"/>
        <v>0</v>
      </c>
      <c r="M81" s="29">
        <f t="shared" si="11"/>
        <v>0</v>
      </c>
      <c r="N81" s="30"/>
      <c r="O81" s="30" t="s">
        <v>172</v>
      </c>
    </row>
    <row r="82" s="1" customFormat="1" ht="20" customHeight="1" spans="1:15">
      <c r="A82" s="13">
        <f t="shared" si="12"/>
        <v>80</v>
      </c>
      <c r="B82" s="20" t="s">
        <v>459</v>
      </c>
      <c r="C82" s="43" t="s">
        <v>191</v>
      </c>
      <c r="D82" s="16">
        <v>45405</v>
      </c>
      <c r="E82" s="17" t="s">
        <v>460</v>
      </c>
      <c r="F82" s="18" t="str">
        <f t="shared" si="9"/>
        <v>男</v>
      </c>
      <c r="G82" s="19" t="str">
        <f>IF(LEN(E82)=18,(IF(LOOKUP(MOD(SUM(MID(E82,1,1)*7,MID(E82,2,1)*9,MID(E82,3,1)*10,MID(E82,4,1)*5,MID(E82,5,1)*8,MID(E82,6,1)*4,MID(E82,7,1)*2,MID(E82,8,1),MID(E82,9,1)*6,MID(E82,10,1)*3,MID(E82,11,1)*7,MID(E82,12,1)*9,MID(E82,13,1)*10,MID(E82,14,1)*5,MID(E82,15,1)*8,MID(E82,16,1)*4,MID(E82,17,1)*2),11),{0,1,2,3,4,5,6,7,8,9,10},{"1","0","x","9","8","7","6","5","4","3","2"})=RIGHT(E82,1),"√","×")),"身份证号长度不符")</f>
        <v>√</v>
      </c>
      <c r="H82" s="20" t="s">
        <v>301</v>
      </c>
      <c r="I82" s="19" t="s">
        <v>193</v>
      </c>
      <c r="J82" s="26">
        <f t="shared" si="10"/>
        <v>8</v>
      </c>
      <c r="K82" s="29">
        <f t="shared" si="15"/>
        <v>0</v>
      </c>
      <c r="L82" s="29">
        <f t="shared" si="13"/>
        <v>0</v>
      </c>
      <c r="M82" s="29">
        <f t="shared" si="11"/>
        <v>0</v>
      </c>
      <c r="N82" s="30"/>
      <c r="O82" s="30" t="s">
        <v>172</v>
      </c>
    </row>
    <row r="83" s="1" customFormat="1" ht="20" customHeight="1" spans="1:15">
      <c r="A83" s="13">
        <f t="shared" si="12"/>
        <v>81</v>
      </c>
      <c r="B83" s="20" t="s">
        <v>461</v>
      </c>
      <c r="C83" s="43" t="s">
        <v>191</v>
      </c>
      <c r="D83" s="16">
        <v>45405</v>
      </c>
      <c r="E83" s="17" t="s">
        <v>462</v>
      </c>
      <c r="F83" s="18" t="str">
        <f t="shared" si="9"/>
        <v>女</v>
      </c>
      <c r="G83" s="19" t="str">
        <f>IF(LEN(E83)=18,(IF(LOOKUP(MOD(SUM(MID(E83,1,1)*7,MID(E83,2,1)*9,MID(E83,3,1)*10,MID(E83,4,1)*5,MID(E83,5,1)*8,MID(E83,6,1)*4,MID(E83,7,1)*2,MID(E83,8,1),MID(E83,9,1)*6,MID(E83,10,1)*3,MID(E83,11,1)*7,MID(E83,12,1)*9,MID(E83,13,1)*10,MID(E83,14,1)*5,MID(E83,15,1)*8,MID(E83,16,1)*4,MID(E83,17,1)*2),11),{0,1,2,3,4,5,6,7,8,9,10},{"1","0","x","9","8","7","6","5","4","3","2"})=RIGHT(E83,1),"√","×")),"身份证号长度不符")</f>
        <v>√</v>
      </c>
      <c r="H83" s="20" t="s">
        <v>307</v>
      </c>
      <c r="I83" s="19" t="s">
        <v>193</v>
      </c>
      <c r="J83" s="26">
        <f t="shared" si="10"/>
        <v>8</v>
      </c>
      <c r="K83" s="29">
        <f t="shared" si="15"/>
        <v>0</v>
      </c>
      <c r="L83" s="29">
        <f t="shared" si="13"/>
        <v>0</v>
      </c>
      <c r="M83" s="29">
        <f t="shared" si="11"/>
        <v>0</v>
      </c>
      <c r="N83" s="30"/>
      <c r="O83" s="30" t="s">
        <v>172</v>
      </c>
    </row>
    <row r="84" s="1" customFormat="1" ht="20" customHeight="1" spans="1:15">
      <c r="A84" s="13">
        <f t="shared" si="12"/>
        <v>82</v>
      </c>
      <c r="B84" s="20" t="s">
        <v>463</v>
      </c>
      <c r="C84" s="33" t="s">
        <v>464</v>
      </c>
      <c r="D84" s="16">
        <v>45405</v>
      </c>
      <c r="E84" s="17" t="s">
        <v>465</v>
      </c>
      <c r="F84" s="18" t="str">
        <f t="shared" si="9"/>
        <v>男</v>
      </c>
      <c r="G84" s="19" t="str">
        <f>IF(LEN(E84)=18,(IF(LOOKUP(MOD(SUM(MID(E84,1,1)*7,MID(E84,2,1)*9,MID(E84,3,1)*10,MID(E84,4,1)*5,MID(E84,5,1)*8,MID(E84,6,1)*4,MID(E84,7,1)*2,MID(E84,8,1),MID(E84,9,1)*6,MID(E84,10,1)*3,MID(E84,11,1)*7,MID(E84,12,1)*9,MID(E84,13,1)*10,MID(E84,14,1)*5,MID(E84,15,1)*8,MID(E84,16,1)*4,MID(E84,17,1)*2),11),{0,1,2,3,4,5,6,7,8,9,10},{"1","0","x","9","8","7","6","5","4","3","2"})=RIGHT(E84,1),"√","×")),"身份证号长度不符")</f>
        <v>√</v>
      </c>
      <c r="H84" s="20" t="s">
        <v>312</v>
      </c>
      <c r="I84" s="19" t="s">
        <v>193</v>
      </c>
      <c r="J84" s="26">
        <f t="shared" si="10"/>
        <v>8</v>
      </c>
      <c r="K84" s="29">
        <f t="shared" si="15"/>
        <v>0</v>
      </c>
      <c r="L84" s="29">
        <f t="shared" si="13"/>
        <v>0</v>
      </c>
      <c r="M84" s="29">
        <f t="shared" si="11"/>
        <v>0</v>
      </c>
      <c r="N84" s="30"/>
      <c r="O84" s="30" t="s">
        <v>172</v>
      </c>
    </row>
    <row r="85" s="1" customFormat="1" ht="20" customHeight="1" spans="1:15">
      <c r="A85" s="13">
        <f t="shared" si="12"/>
        <v>83</v>
      </c>
      <c r="B85" s="20" t="s">
        <v>466</v>
      </c>
      <c r="C85" s="33" t="s">
        <v>256</v>
      </c>
      <c r="D85" s="16">
        <v>45408</v>
      </c>
      <c r="E85" s="17" t="s">
        <v>467</v>
      </c>
      <c r="F85" s="18" t="str">
        <f t="shared" si="9"/>
        <v>男</v>
      </c>
      <c r="G85" s="19" t="str">
        <f>IF(LEN(E85)=18,(IF(LOOKUP(MOD(SUM(MID(E85,1,1)*7,MID(E85,2,1)*9,MID(E85,3,1)*10,MID(E85,4,1)*5,MID(E85,5,1)*8,MID(E85,6,1)*4,MID(E85,7,1)*2,MID(E85,8,1),MID(E85,9,1)*6,MID(E85,10,1)*3,MID(E85,11,1)*7,MID(E85,12,1)*9,MID(E85,13,1)*10,MID(E85,14,1)*5,MID(E85,15,1)*8,MID(E85,16,1)*4,MID(E85,17,1)*2),11),{0,1,2,3,4,5,6,7,8,9,10},{"1","0","x","9","8","7","6","5","4","3","2"})=RIGHT(E85,1),"√","×")),"身份证号长度不符")</f>
        <v>√</v>
      </c>
      <c r="H85" s="20" t="s">
        <v>318</v>
      </c>
      <c r="I85" s="19" t="s">
        <v>193</v>
      </c>
      <c r="J85" s="26">
        <f t="shared" si="10"/>
        <v>5</v>
      </c>
      <c r="K85" s="29">
        <v>80</v>
      </c>
      <c r="L85" s="29">
        <f t="shared" si="13"/>
        <v>0</v>
      </c>
      <c r="M85" s="29">
        <f t="shared" si="11"/>
        <v>80</v>
      </c>
      <c r="N85" s="30"/>
      <c r="O85" s="30" t="s">
        <v>173</v>
      </c>
    </row>
    <row r="86" s="1" customFormat="1" ht="20" customHeight="1" spans="1:15">
      <c r="A86" s="13">
        <f t="shared" si="12"/>
        <v>84</v>
      </c>
      <c r="B86" s="20" t="s">
        <v>468</v>
      </c>
      <c r="C86" s="33" t="s">
        <v>256</v>
      </c>
      <c r="D86" s="16">
        <v>45408</v>
      </c>
      <c r="E86" s="17" t="s">
        <v>469</v>
      </c>
      <c r="F86" s="18" t="str">
        <f t="shared" si="9"/>
        <v>男</v>
      </c>
      <c r="G86" s="19" t="str">
        <f>IF(LEN(E86)=18,(IF(LOOKUP(MOD(SUM(MID(E86,1,1)*7,MID(E86,2,1)*9,MID(E86,3,1)*10,MID(E86,4,1)*5,MID(E86,5,1)*8,MID(E86,6,1)*4,MID(E86,7,1)*2,MID(E86,8,1),MID(E86,9,1)*6,MID(E86,10,1)*3,MID(E86,11,1)*7,MID(E86,12,1)*9,MID(E86,13,1)*10,MID(E86,14,1)*5,MID(E86,15,1)*8,MID(E86,16,1)*4,MID(E86,17,1)*2),11),{0,1,2,3,4,5,6,7,8,9,10},{"1","0","x","9","8","7","6","5","4","3","2"})=RIGHT(E86,1),"√","×")),"身份证号长度不符")</f>
        <v>√</v>
      </c>
      <c r="H86" s="20" t="s">
        <v>320</v>
      </c>
      <c r="I86" s="19" t="s">
        <v>193</v>
      </c>
      <c r="J86" s="26">
        <f t="shared" si="10"/>
        <v>5</v>
      </c>
      <c r="K86" s="29">
        <v>81</v>
      </c>
      <c r="L86" s="29">
        <f t="shared" si="13"/>
        <v>0</v>
      </c>
      <c r="M86" s="29">
        <f t="shared" si="11"/>
        <v>81</v>
      </c>
      <c r="N86" s="30"/>
      <c r="O86" s="30" t="s">
        <v>173</v>
      </c>
    </row>
    <row r="87" s="1" customFormat="1" ht="20" customHeight="1" spans="1:15">
      <c r="A87" s="13">
        <f t="shared" si="12"/>
        <v>85</v>
      </c>
      <c r="B87" s="20" t="s">
        <v>470</v>
      </c>
      <c r="C87" s="33" t="s">
        <v>256</v>
      </c>
      <c r="D87" s="16">
        <v>45408</v>
      </c>
      <c r="E87" s="17" t="s">
        <v>471</v>
      </c>
      <c r="F87" s="18" t="str">
        <f t="shared" si="9"/>
        <v>男</v>
      </c>
      <c r="G87" s="19" t="str">
        <f>IF(LEN(E87)=18,(IF(LOOKUP(MOD(SUM(MID(E87,1,1)*7,MID(E87,2,1)*9,MID(E87,3,1)*10,MID(E87,4,1)*5,MID(E87,5,1)*8,MID(E87,6,1)*4,MID(E87,7,1)*2,MID(E87,8,1),MID(E87,9,1)*6,MID(E87,10,1)*3,MID(E87,11,1)*7,MID(E87,12,1)*9,MID(E87,13,1)*10,MID(E87,14,1)*5,MID(E87,15,1)*8,MID(E87,16,1)*4,MID(E87,17,1)*2),11),{0,1,2,3,4,5,6,7,8,9,10},{"1","0","x","9","8","7","6","5","4","3","2"})=RIGHT(E87,1),"√","×")),"身份证号长度不符")</f>
        <v>√</v>
      </c>
      <c r="H87" s="20" t="s">
        <v>322</v>
      </c>
      <c r="I87" s="19" t="s">
        <v>193</v>
      </c>
      <c r="J87" s="26">
        <f t="shared" si="10"/>
        <v>5</v>
      </c>
      <c r="K87" s="29">
        <v>82</v>
      </c>
      <c r="L87" s="29">
        <f t="shared" si="13"/>
        <v>0</v>
      </c>
      <c r="M87" s="29">
        <f t="shared" si="11"/>
        <v>82</v>
      </c>
      <c r="N87" s="30"/>
      <c r="O87" s="30" t="s">
        <v>173</v>
      </c>
    </row>
    <row r="88" s="1" customFormat="1" ht="20" customHeight="1" spans="1:15">
      <c r="A88" s="13">
        <f t="shared" si="12"/>
        <v>86</v>
      </c>
      <c r="B88" s="20" t="s">
        <v>472</v>
      </c>
      <c r="C88" s="43" t="s">
        <v>222</v>
      </c>
      <c r="D88" s="16">
        <v>45408</v>
      </c>
      <c r="E88" s="17" t="s">
        <v>473</v>
      </c>
      <c r="F88" s="18" t="str">
        <f t="shared" si="9"/>
        <v>男</v>
      </c>
      <c r="G88" s="19" t="str">
        <f>IF(LEN(E88)=18,(IF(LOOKUP(MOD(SUM(MID(E88,1,1)*7,MID(E88,2,1)*9,MID(E88,3,1)*10,MID(E88,4,1)*5,MID(E88,5,1)*8,MID(E88,6,1)*4,MID(E88,7,1)*2,MID(E88,8,1),MID(E88,9,1)*6,MID(E88,10,1)*3,MID(E88,11,1)*7,MID(E88,12,1)*9,MID(E88,13,1)*10,MID(E88,14,1)*5,MID(E88,15,1)*8,MID(E88,16,1)*4,MID(E88,17,1)*2),11),{0,1,2,3,4,5,6,7,8,9,10},{"1","0","x","9","8","7","6","5","4","3","2"})=RIGHT(E88,1),"√","×")),"身份证号长度不符")</f>
        <v>√</v>
      </c>
      <c r="H88" s="20" t="s">
        <v>324</v>
      </c>
      <c r="I88" s="19" t="s">
        <v>193</v>
      </c>
      <c r="J88" s="26">
        <f t="shared" si="10"/>
        <v>5</v>
      </c>
      <c r="K88" s="29">
        <v>80</v>
      </c>
      <c r="L88" s="29">
        <f t="shared" si="13"/>
        <v>0</v>
      </c>
      <c r="M88" s="29">
        <f t="shared" si="11"/>
        <v>80</v>
      </c>
      <c r="N88" s="30"/>
      <c r="O88" s="30" t="s">
        <v>173</v>
      </c>
    </row>
    <row r="89" s="1" customFormat="1" ht="20" customHeight="1" spans="1:15">
      <c r="A89" s="13">
        <f t="shared" si="12"/>
        <v>87</v>
      </c>
      <c r="B89" s="20" t="s">
        <v>474</v>
      </c>
      <c r="C89" s="43" t="s">
        <v>475</v>
      </c>
      <c r="D89" s="16">
        <v>45408</v>
      </c>
      <c r="E89" s="17" t="s">
        <v>476</v>
      </c>
      <c r="F89" s="18" t="str">
        <f t="shared" si="9"/>
        <v>男</v>
      </c>
      <c r="G89" s="19" t="str">
        <f>IF(LEN(E89)=18,(IF(LOOKUP(MOD(SUM(MID(E89,1,1)*7,MID(E89,2,1)*9,MID(E89,3,1)*10,MID(E89,4,1)*5,MID(E89,5,1)*8,MID(E89,6,1)*4,MID(E89,7,1)*2,MID(E89,8,1),MID(E89,9,1)*6,MID(E89,10,1)*3,MID(E89,11,1)*7,MID(E89,12,1)*9,MID(E89,13,1)*10,MID(E89,14,1)*5,MID(E89,15,1)*8,MID(E89,16,1)*4,MID(E89,17,1)*2),11),{0,1,2,3,4,5,6,7,8,9,10},{"1","0","x","9","8","7","6","5","4","3","2"})=RIGHT(E89,1),"√","×")),"身份证号长度不符")</f>
        <v>√</v>
      </c>
      <c r="H89" s="20" t="s">
        <v>327</v>
      </c>
      <c r="I89" s="19" t="s">
        <v>193</v>
      </c>
      <c r="J89" s="26">
        <f t="shared" si="10"/>
        <v>5</v>
      </c>
      <c r="K89" s="29">
        <v>81</v>
      </c>
      <c r="L89" s="29">
        <f t="shared" si="13"/>
        <v>0</v>
      </c>
      <c r="M89" s="29">
        <f t="shared" si="11"/>
        <v>81</v>
      </c>
      <c r="N89" s="30"/>
      <c r="O89" s="30" t="s">
        <v>171</v>
      </c>
    </row>
    <row r="90" s="1" customFormat="1" ht="20" customHeight="1" spans="1:15">
      <c r="A90" s="13">
        <f t="shared" si="12"/>
        <v>88</v>
      </c>
      <c r="B90" s="20" t="s">
        <v>477</v>
      </c>
      <c r="C90" s="43" t="s">
        <v>478</v>
      </c>
      <c r="D90" s="16">
        <v>45409</v>
      </c>
      <c r="E90" s="17" t="s">
        <v>479</v>
      </c>
      <c r="F90" s="18" t="str">
        <f t="shared" si="9"/>
        <v>男</v>
      </c>
      <c r="G90" s="19" t="str">
        <f>IF(LEN(E90)=18,(IF(LOOKUP(MOD(SUM(MID(E90,1,1)*7,MID(E90,2,1)*9,MID(E90,3,1)*10,MID(E90,4,1)*5,MID(E90,5,1)*8,MID(E90,6,1)*4,MID(E90,7,1)*2,MID(E90,8,1),MID(E90,9,1)*6,MID(E90,10,1)*3,MID(E90,11,1)*7,MID(E90,12,1)*9,MID(E90,13,1)*10,MID(E90,14,1)*5,MID(E90,15,1)*8,MID(E90,16,1)*4,MID(E90,17,1)*2),11),{0,1,2,3,4,5,6,7,8,9,10},{"1","0","x","9","8","7","6","5","4","3","2"})=RIGHT(E90,1),"√","×")),"身份证号长度不符")</f>
        <v>√</v>
      </c>
      <c r="H90" s="20" t="s">
        <v>329</v>
      </c>
      <c r="I90" s="19" t="s">
        <v>193</v>
      </c>
      <c r="J90" s="26">
        <f t="shared" si="10"/>
        <v>4</v>
      </c>
      <c r="K90" s="29">
        <v>82</v>
      </c>
      <c r="L90" s="29">
        <f t="shared" si="13"/>
        <v>0</v>
      </c>
      <c r="M90" s="29">
        <f t="shared" si="11"/>
        <v>82</v>
      </c>
      <c r="N90" s="30"/>
      <c r="O90" s="30" t="s">
        <v>171</v>
      </c>
    </row>
    <row r="91" s="1" customFormat="1" ht="20" customHeight="1" spans="1:15">
      <c r="A91" s="13" t="s">
        <v>219</v>
      </c>
      <c r="B91" s="23"/>
      <c r="C91" s="44"/>
      <c r="D91" s="16"/>
      <c r="E91" s="25"/>
      <c r="F91" s="18"/>
      <c r="G91" s="19"/>
      <c r="H91" s="26"/>
      <c r="I91" s="19"/>
      <c r="J91" s="31"/>
      <c r="K91" s="29">
        <f>SUM(K3:K90)</f>
        <v>4756</v>
      </c>
      <c r="L91" s="29">
        <f>SUM(L3:L90)</f>
        <v>1830</v>
      </c>
      <c r="M91" s="29">
        <f>SUM(M3:M90)</f>
        <v>6586</v>
      </c>
      <c r="N91" s="30"/>
      <c r="O91" s="30"/>
    </row>
    <row r="92" s="1" customFormat="1" ht="20" customHeight="1" spans="2:13">
      <c r="B92" s="2"/>
      <c r="E92"/>
      <c r="K92" s="5"/>
      <c r="L92" s="5"/>
      <c r="M92" s="5"/>
    </row>
    <row r="93" s="1" customFormat="1" ht="20" customHeight="1" spans="2:13">
      <c r="B93" s="2"/>
      <c r="E93" t="s">
        <v>169</v>
      </c>
      <c r="F93" t="s">
        <v>170</v>
      </c>
      <c r="G93"/>
      <c r="K93" s="5"/>
      <c r="L93" s="5"/>
      <c r="M93" s="5"/>
    </row>
    <row r="94" s="1" customFormat="1" ht="20" customHeight="1" spans="2:11">
      <c r="B94" s="2"/>
      <c r="E94" t="s">
        <v>171</v>
      </c>
      <c r="F94">
        <v>1263</v>
      </c>
      <c r="G94"/>
      <c r="I94" s="5"/>
      <c r="J94" s="5"/>
      <c r="K94" s="5"/>
    </row>
    <row r="95" s="1" customFormat="1" ht="20" customHeight="1" spans="2:11">
      <c r="B95" s="2"/>
      <c r="E95" t="s">
        <v>172</v>
      </c>
      <c r="F95">
        <v>2200</v>
      </c>
      <c r="G95"/>
      <c r="I95" s="5"/>
      <c r="J95" s="5"/>
      <c r="K95" s="5"/>
    </row>
    <row r="96" s="1" customFormat="1" ht="21" customHeight="1" spans="2:11">
      <c r="B96" s="2"/>
      <c r="E96" t="s">
        <v>173</v>
      </c>
      <c r="F96">
        <v>2923</v>
      </c>
      <c r="G96"/>
      <c r="I96" s="5"/>
      <c r="J96" s="5"/>
      <c r="K96" s="5"/>
    </row>
    <row r="97" s="1" customFormat="1" ht="24" customHeight="1" spans="2:11">
      <c r="B97" s="2"/>
      <c r="E97" t="s">
        <v>174</v>
      </c>
      <c r="F97">
        <v>200</v>
      </c>
      <c r="G97"/>
      <c r="I97" s="5"/>
      <c r="J97" s="5"/>
      <c r="K97" s="5"/>
    </row>
    <row r="98" s="1" customFormat="1" ht="24" customHeight="1" spans="2:11">
      <c r="B98" s="2"/>
      <c r="E98" t="s">
        <v>175</v>
      </c>
      <c r="F98">
        <v>6586</v>
      </c>
      <c r="G98"/>
      <c r="I98" s="5"/>
      <c r="J98" s="5"/>
      <c r="K98" s="5"/>
    </row>
    <row r="99" s="1" customFormat="1" ht="24" customHeight="1" spans="2:11">
      <c r="B99" s="2"/>
      <c r="C99"/>
      <c r="D99"/>
      <c r="E99"/>
      <c r="F99"/>
      <c r="G99"/>
      <c r="I99" s="5"/>
      <c r="J99" s="5"/>
      <c r="K99" s="5"/>
    </row>
    <row r="100" s="1" customFormat="1" ht="24" customHeight="1" spans="2:11">
      <c r="B100" s="2"/>
      <c r="C100"/>
      <c r="D100"/>
      <c r="E100"/>
      <c r="F100"/>
      <c r="G100"/>
      <c r="I100" s="5"/>
      <c r="J100" s="5"/>
      <c r="K100" s="5"/>
    </row>
    <row r="101" s="1" customFormat="1" ht="24" customHeight="1" spans="2:13">
      <c r="B101" s="2"/>
      <c r="C101"/>
      <c r="D101"/>
      <c r="E101"/>
      <c r="F101"/>
      <c r="G101"/>
      <c r="K101" s="5"/>
      <c r="L101" s="5"/>
      <c r="M101" s="5"/>
    </row>
    <row r="102" s="1" customFormat="1" ht="24" customHeight="1" spans="2:13">
      <c r="B102" s="2"/>
      <c r="C102"/>
      <c r="D102"/>
      <c r="E102"/>
      <c r="F102"/>
      <c r="G102"/>
      <c r="K102" s="5"/>
      <c r="L102" s="5"/>
      <c r="M102" s="5"/>
    </row>
    <row r="103" s="1" customFormat="1" ht="24" customHeight="1" spans="2:13">
      <c r="B103" s="2"/>
      <c r="C103"/>
      <c r="D103"/>
      <c r="E103"/>
      <c r="F103"/>
      <c r="G103"/>
      <c r="K103" s="5"/>
      <c r="L103" s="5"/>
      <c r="M103" s="5"/>
    </row>
    <row r="104" s="1" customFormat="1" ht="24" customHeight="1" spans="2:13">
      <c r="B104" s="2"/>
      <c r="C104"/>
      <c r="D104"/>
      <c r="E104"/>
      <c r="F104"/>
      <c r="G104"/>
      <c r="K104" s="5"/>
      <c r="L104" s="5"/>
      <c r="M104" s="5"/>
    </row>
    <row r="105" s="1" customFormat="1" ht="24" customHeight="1" spans="2:13">
      <c r="B105" s="2"/>
      <c r="C105"/>
      <c r="D105"/>
      <c r="E105"/>
      <c r="F105"/>
      <c r="G105"/>
      <c r="K105" s="5"/>
      <c r="L105" s="5"/>
      <c r="M105" s="5"/>
    </row>
    <row r="106" s="1" customFormat="1" ht="24" customHeight="1" spans="2:13">
      <c r="B106" s="2"/>
      <c r="C106"/>
      <c r="D106"/>
      <c r="E106"/>
      <c r="F106"/>
      <c r="G106"/>
      <c r="K106" s="5"/>
      <c r="L106" s="5"/>
      <c r="M106" s="5"/>
    </row>
    <row r="107" s="1" customFormat="1" ht="24" customHeight="1" spans="2:13">
      <c r="B107" s="2"/>
      <c r="C107"/>
      <c r="D107"/>
      <c r="E107"/>
      <c r="F107"/>
      <c r="G107"/>
      <c r="K107" s="5"/>
      <c r="L107" s="5"/>
      <c r="M107" s="5"/>
    </row>
    <row r="108" s="1" customFormat="1" ht="24" customHeight="1" spans="2:13">
      <c r="B108" s="2"/>
      <c r="C108"/>
      <c r="D108"/>
      <c r="E108"/>
      <c r="F108"/>
      <c r="G108"/>
      <c r="K108" s="5"/>
      <c r="L108" s="5"/>
      <c r="M108" s="5"/>
    </row>
    <row r="109" s="1" customFormat="1" ht="24" customHeight="1" spans="2:13">
      <c r="B109" s="2"/>
      <c r="C109"/>
      <c r="D109"/>
      <c r="E109"/>
      <c r="F109"/>
      <c r="G109"/>
      <c r="K109" s="5"/>
      <c r="L109" s="5"/>
      <c r="M109" s="5"/>
    </row>
    <row r="110" s="1" customFormat="1" ht="24" customHeight="1" spans="2:13">
      <c r="B110" s="2"/>
      <c r="C110"/>
      <c r="D110"/>
      <c r="E110"/>
      <c r="F110"/>
      <c r="G110"/>
      <c r="K110" s="5"/>
      <c r="L110" s="5"/>
      <c r="M110" s="5"/>
    </row>
    <row r="111" s="1" customFormat="1" ht="24" customHeight="1" spans="2:13">
      <c r="B111" s="2"/>
      <c r="E111"/>
      <c r="F111"/>
      <c r="G111"/>
      <c r="K111" s="5"/>
      <c r="L111" s="5"/>
      <c r="M111" s="5"/>
    </row>
    <row r="112" s="1" customFormat="1" ht="24" customHeight="1" spans="2:13">
      <c r="B112" s="2"/>
      <c r="E112" s="4"/>
      <c r="K112" s="5"/>
      <c r="L112" s="5"/>
      <c r="M112" s="5"/>
    </row>
    <row r="113" s="1" customFormat="1" ht="24" customHeight="1" spans="2:13">
      <c r="B113" s="2"/>
      <c r="E113" s="4"/>
      <c r="K113" s="5"/>
      <c r="L113" s="5"/>
      <c r="M113" s="5"/>
    </row>
    <row r="114" s="1" customFormat="1" ht="24" customHeight="1" spans="2:13">
      <c r="B114" s="2"/>
      <c r="E114" s="4"/>
      <c r="K114" s="5"/>
      <c r="L114" s="5"/>
      <c r="M114" s="5"/>
    </row>
    <row r="115" s="1" customFormat="1" ht="24" customHeight="1" spans="2:13">
      <c r="B115" s="2"/>
      <c r="E115" s="4"/>
      <c r="K115" s="5"/>
      <c r="L115" s="5"/>
      <c r="M115" s="5"/>
    </row>
    <row r="116" s="1" customFormat="1" ht="24" customHeight="1" spans="2:13">
      <c r="B116" s="2"/>
      <c r="E116" s="4"/>
      <c r="K116" s="5"/>
      <c r="L116" s="5"/>
      <c r="M116" s="5"/>
    </row>
    <row r="117" s="1" customFormat="1" ht="24" customHeight="1" spans="2:13">
      <c r="B117" s="2"/>
      <c r="E117" s="4"/>
      <c r="K117" s="5"/>
      <c r="L117" s="5"/>
      <c r="M117" s="5"/>
    </row>
    <row r="118" s="1" customFormat="1" ht="24" customHeight="1" spans="2:13">
      <c r="B118" s="2"/>
      <c r="E118" s="4"/>
      <c r="K118" s="5"/>
      <c r="L118" s="5"/>
      <c r="M118" s="5"/>
    </row>
    <row r="119" s="1" customFormat="1" ht="24" customHeight="1" spans="2:13">
      <c r="B119" s="2"/>
      <c r="E119" s="4"/>
      <c r="K119" s="5"/>
      <c r="L119" s="5"/>
      <c r="M119" s="5"/>
    </row>
    <row r="120" s="1" customFormat="1" ht="24" customHeight="1" spans="2:13">
      <c r="B120" s="2"/>
      <c r="E120" s="4"/>
      <c r="K120" s="5"/>
      <c r="L120" s="5"/>
      <c r="M120" s="5"/>
    </row>
    <row r="121" s="1" customFormat="1" ht="24" customHeight="1" spans="2:13">
      <c r="B121" s="2"/>
      <c r="E121" s="4"/>
      <c r="K121" s="5"/>
      <c r="L121" s="5"/>
      <c r="M121" s="5"/>
    </row>
    <row r="122" s="1" customFormat="1" ht="24" customHeight="1" spans="2:13">
      <c r="B122" s="2"/>
      <c r="E122" s="4"/>
      <c r="K122" s="5"/>
      <c r="L122" s="5"/>
      <c r="M122" s="5"/>
    </row>
    <row r="123" s="1" customFormat="1" ht="24" customHeight="1" spans="2:13">
      <c r="B123" s="2"/>
      <c r="E123" s="4"/>
      <c r="K123" s="5"/>
      <c r="L123" s="5"/>
      <c r="M123" s="5"/>
    </row>
    <row r="124" s="1" customFormat="1" ht="24" customHeight="1" spans="2:13">
      <c r="B124" s="2"/>
      <c r="E124" s="4"/>
      <c r="K124" s="5"/>
      <c r="L124" s="5"/>
      <c r="M124" s="5"/>
    </row>
    <row r="125" s="1" customFormat="1" ht="24" customHeight="1" spans="2:13">
      <c r="B125" s="2"/>
      <c r="E125" s="4"/>
      <c r="K125" s="5"/>
      <c r="L125" s="5"/>
      <c r="M125" s="5"/>
    </row>
    <row r="126" s="1" customFormat="1" ht="24" customHeight="1" spans="2:13">
      <c r="B126" s="2"/>
      <c r="E126" s="4"/>
      <c r="K126" s="5"/>
      <c r="L126" s="5"/>
      <c r="M126" s="5"/>
    </row>
    <row r="127" s="1" customFormat="1" ht="24" customHeight="1" spans="2:13">
      <c r="B127" s="2"/>
      <c r="E127" s="4"/>
      <c r="K127" s="5"/>
      <c r="L127" s="5"/>
      <c r="M127" s="5"/>
    </row>
    <row r="128" s="1" customFormat="1" ht="24" customHeight="1" spans="2:13">
      <c r="B128" s="2"/>
      <c r="E128" s="4"/>
      <c r="K128" s="5"/>
      <c r="L128" s="5"/>
      <c r="M128" s="5"/>
    </row>
    <row r="129" s="1" customFormat="1" ht="24" customHeight="1" spans="2:13">
      <c r="B129" s="2"/>
      <c r="E129" s="4"/>
      <c r="K129" s="5"/>
      <c r="L129" s="5"/>
      <c r="M129" s="5"/>
    </row>
    <row r="130" s="1" customFormat="1" ht="24" customHeight="1" spans="2:13">
      <c r="B130" s="2"/>
      <c r="E130" s="4"/>
      <c r="K130" s="5"/>
      <c r="L130" s="5"/>
      <c r="M130" s="5"/>
    </row>
    <row r="131" s="1" customFormat="1" ht="24" customHeight="1" spans="2:13">
      <c r="B131" s="2"/>
      <c r="E131" s="4"/>
      <c r="K131" s="5"/>
      <c r="L131" s="5"/>
      <c r="M131" s="5"/>
    </row>
    <row r="132" s="1" customFormat="1" ht="24" customHeight="1" spans="2:13">
      <c r="B132" s="2"/>
      <c r="E132" s="4"/>
      <c r="K132" s="5"/>
      <c r="L132" s="5"/>
      <c r="M132" s="5"/>
    </row>
    <row r="133" s="1" customFormat="1" ht="24" customHeight="1" spans="2:13">
      <c r="B133" s="2"/>
      <c r="E133" s="4"/>
      <c r="K133" s="5"/>
      <c r="L133" s="5"/>
      <c r="M133" s="5"/>
    </row>
    <row r="134" s="1" customFormat="1" ht="23" customHeight="1" spans="2:13">
      <c r="B134" s="2"/>
      <c r="E134" s="4"/>
      <c r="K134" s="5"/>
      <c r="L134" s="5"/>
      <c r="M134" s="5"/>
    </row>
    <row r="135" s="1" customFormat="1" ht="23" customHeight="1" spans="2:13">
      <c r="B135" s="2"/>
      <c r="E135" s="4"/>
      <c r="K135" s="5"/>
      <c r="L135" s="5"/>
      <c r="M135" s="5"/>
    </row>
    <row r="136" s="1" customFormat="1" ht="23" customHeight="1" spans="2:13">
      <c r="B136" s="2"/>
      <c r="E136" s="4"/>
      <c r="K136" s="5"/>
      <c r="L136" s="5"/>
      <c r="M136" s="5"/>
    </row>
    <row r="137" s="1" customFormat="1" ht="23" customHeight="1" spans="2:13">
      <c r="B137" s="2"/>
      <c r="E137" s="4"/>
      <c r="K137" s="5"/>
      <c r="L137" s="5"/>
      <c r="M137" s="5"/>
    </row>
    <row r="138" s="1" customFormat="1" ht="23" customHeight="1" spans="2:13">
      <c r="B138" s="2"/>
      <c r="E138" s="4"/>
      <c r="K138" s="5"/>
      <c r="L138" s="5"/>
      <c r="M138" s="5"/>
    </row>
    <row r="139" s="1" customFormat="1" ht="23" customHeight="1" spans="2:13">
      <c r="B139" s="2"/>
      <c r="E139" s="4"/>
      <c r="K139" s="5"/>
      <c r="L139" s="5"/>
      <c r="M139" s="5"/>
    </row>
    <row r="140" s="1" customFormat="1" ht="23" customHeight="1" spans="2:13">
      <c r="B140" s="2"/>
      <c r="E140" s="4"/>
      <c r="K140" s="5"/>
      <c r="L140" s="5"/>
      <c r="M140" s="5"/>
    </row>
    <row r="141" s="1" customFormat="1" ht="23" customHeight="1" spans="2:13">
      <c r="B141" s="2"/>
      <c r="E141" s="4"/>
      <c r="K141" s="5"/>
      <c r="L141" s="5"/>
      <c r="M141" s="5"/>
    </row>
    <row r="142" s="1" customFormat="1" ht="23" customHeight="1" spans="2:13">
      <c r="B142" s="2"/>
      <c r="E142" s="4"/>
      <c r="K142" s="5"/>
      <c r="L142" s="5"/>
      <c r="M142" s="5"/>
    </row>
    <row r="143" s="1" customFormat="1" ht="23" customHeight="1" spans="2:13">
      <c r="B143" s="2"/>
      <c r="E143" s="4"/>
      <c r="K143" s="5"/>
      <c r="L143" s="5"/>
      <c r="M143" s="5"/>
    </row>
    <row r="144" s="1" customFormat="1" ht="23" customHeight="1" spans="2:13">
      <c r="B144" s="2"/>
      <c r="E144" s="4"/>
      <c r="K144" s="5"/>
      <c r="L144" s="5"/>
      <c r="M144" s="5"/>
    </row>
    <row r="145" s="1" customFormat="1" ht="23" customHeight="1" spans="2:13">
      <c r="B145" s="2"/>
      <c r="E145" s="4"/>
      <c r="K145" s="5"/>
      <c r="L145" s="5"/>
      <c r="M145" s="5"/>
    </row>
    <row r="146" s="1" customFormat="1" ht="23" customHeight="1" spans="2:13">
      <c r="B146" s="2"/>
      <c r="E146" s="4"/>
      <c r="K146" s="5"/>
      <c r="L146" s="5"/>
      <c r="M146" s="5"/>
    </row>
    <row r="147" s="1" customFormat="1" ht="23" customHeight="1" spans="2:13">
      <c r="B147" s="2"/>
      <c r="E147" s="4"/>
      <c r="K147" s="5"/>
      <c r="L147" s="5"/>
      <c r="M147" s="5"/>
    </row>
    <row r="148" s="1" customFormat="1" ht="23" customHeight="1" spans="2:13">
      <c r="B148" s="2"/>
      <c r="E148" s="4"/>
      <c r="K148" s="5"/>
      <c r="L148" s="5"/>
      <c r="M148" s="5"/>
    </row>
    <row r="149" s="1" customFormat="1" ht="23" customHeight="1" spans="2:13">
      <c r="B149" s="2"/>
      <c r="E149" s="4"/>
      <c r="K149" s="5"/>
      <c r="L149" s="5"/>
      <c r="M149" s="5"/>
    </row>
    <row r="150" s="1" customFormat="1" ht="23" customHeight="1" spans="2:13">
      <c r="B150" s="2"/>
      <c r="E150" s="4"/>
      <c r="K150" s="5"/>
      <c r="L150" s="5"/>
      <c r="M150" s="5"/>
    </row>
    <row r="151" s="1" customFormat="1" ht="23" customHeight="1" spans="2:13">
      <c r="B151" s="2"/>
      <c r="E151" s="4"/>
      <c r="K151" s="5"/>
      <c r="L151" s="5"/>
      <c r="M151" s="5"/>
    </row>
  </sheetData>
  <autoFilter ref="A1:O99">
    <extLst/>
  </autoFilter>
  <mergeCells count="1">
    <mergeCell ref="A1:O1"/>
  </mergeCells>
  <conditionalFormatting sqref="E91">
    <cfRule type="duplicateValues" dxfId="41" priority="394"/>
  </conditionalFormatting>
  <conditionalFormatting sqref="H91">
    <cfRule type="duplicateValues" dxfId="41" priority="397"/>
    <cfRule type="duplicateValues" dxfId="41" priority="398"/>
  </conditionalFormatting>
  <conditionalFormatting sqref="B3:B74">
    <cfRule type="duplicateValues" dxfId="41" priority="368"/>
    <cfRule type="duplicateValues" dxfId="41" priority="369"/>
    <cfRule type="duplicateValues" dxfId="41" priority="370"/>
    <cfRule type="duplicateValues" dxfId="41" priority="371"/>
    <cfRule type="duplicateValues" dxfId="41" priority="372"/>
    <cfRule type="duplicateValues" dxfId="41" priority="373"/>
    <cfRule type="duplicateValues" dxfId="41" priority="374"/>
    <cfRule type="duplicateValues" dxfId="41" priority="375"/>
    <cfRule type="duplicateValues" dxfId="42" priority="376"/>
    <cfRule type="duplicateValues" dxfId="41" priority="377"/>
    <cfRule type="duplicateValues" dxfId="41" priority="378"/>
    <cfRule type="duplicateValues" dxfId="41" priority="379"/>
    <cfRule type="duplicateValues" dxfId="41" priority="380"/>
    <cfRule type="duplicateValues" dxfId="41" priority="381"/>
    <cfRule type="duplicateValues" dxfId="41" priority="382"/>
    <cfRule type="duplicateValues" dxfId="41" priority="383"/>
    <cfRule type="duplicateValues" dxfId="41" priority="384"/>
  </conditionalFormatting>
  <conditionalFormatting sqref="B75:B90">
    <cfRule type="duplicateValues" dxfId="41" priority="2"/>
    <cfRule type="duplicateValues" dxfId="41" priority="3"/>
    <cfRule type="duplicateValues" dxfId="41" priority="4"/>
    <cfRule type="duplicateValues" dxfId="41" priority="5"/>
    <cfRule type="duplicateValues" dxfId="41" priority="6"/>
    <cfRule type="duplicateValues" dxfId="41" priority="7"/>
    <cfRule type="duplicateValues" dxfId="41" priority="8"/>
    <cfRule type="duplicateValues" dxfId="41" priority="9"/>
    <cfRule type="duplicateValues" dxfId="41" priority="10"/>
    <cfRule type="duplicateValues" dxfId="41" priority="11"/>
    <cfRule type="duplicateValues" dxfId="41" priority="12"/>
    <cfRule type="duplicateValues" dxfId="41" priority="13"/>
    <cfRule type="duplicateValues" dxfId="42" priority="14"/>
    <cfRule type="duplicateValues" dxfId="41" priority="15"/>
    <cfRule type="duplicateValues" dxfId="41" priority="16"/>
    <cfRule type="duplicateValues" dxfId="41" priority="17"/>
    <cfRule type="duplicateValues" dxfId="41" priority="18"/>
    <cfRule type="duplicateValues" dxfId="41" priority="19"/>
    <cfRule type="duplicateValues" dxfId="41" priority="20"/>
    <cfRule type="duplicateValues" dxfId="41" priority="21"/>
    <cfRule type="duplicateValues" dxfId="41" priority="22"/>
  </conditionalFormatting>
  <conditionalFormatting sqref="E3:E74">
    <cfRule type="duplicateValues" dxfId="41" priority="355"/>
  </conditionalFormatting>
  <conditionalFormatting sqref="E75:E90">
    <cfRule type="duplicateValues" dxfId="41" priority="27"/>
  </conditionalFormatting>
  <conditionalFormatting sqref="H3:H74">
    <cfRule type="duplicateValues" dxfId="41" priority="356"/>
    <cfRule type="duplicateValues" dxfId="41" priority="357"/>
    <cfRule type="duplicateValues" dxfId="41" priority="358"/>
    <cfRule type="duplicateValues" dxfId="42" priority="359"/>
    <cfRule type="duplicateValues" dxfId="41" priority="360"/>
    <cfRule type="duplicateValues" dxfId="41" priority="361"/>
    <cfRule type="duplicateValues" dxfId="41" priority="362"/>
    <cfRule type="duplicateValues" dxfId="41" priority="363"/>
    <cfRule type="duplicateValues" dxfId="41" priority="364"/>
    <cfRule type="duplicateValues" dxfId="41" priority="365"/>
    <cfRule type="duplicateValues" dxfId="41" priority="366"/>
    <cfRule type="duplicateValues" dxfId="41" priority="367"/>
  </conditionalFormatting>
  <conditionalFormatting sqref="H75:H90">
    <cfRule type="duplicateValues" dxfId="41" priority="26"/>
    <cfRule type="duplicateValues" dxfId="41" priority="28"/>
    <cfRule type="duplicateValues" dxfId="41" priority="29"/>
    <cfRule type="duplicateValues" dxfId="41" priority="30"/>
    <cfRule type="duplicateValues" dxfId="42" priority="31"/>
    <cfRule type="duplicateValues" dxfId="41" priority="32"/>
    <cfRule type="duplicateValues" dxfId="41" priority="33"/>
    <cfRule type="duplicateValues" dxfId="41" priority="34"/>
    <cfRule type="duplicateValues" dxfId="41" priority="35"/>
    <cfRule type="duplicateValues" dxfId="41" priority="36"/>
    <cfRule type="duplicateValues" dxfId="41" priority="37"/>
    <cfRule type="duplicateValues" dxfId="41" priority="38"/>
    <cfRule type="duplicateValues" dxfId="41" priority="39"/>
  </conditionalFormatting>
  <conditionalFormatting sqref="B$1:B$1048576 H$1:H$1048576">
    <cfRule type="duplicateValues" dxfId="41" priority="1"/>
  </conditionalFormatting>
  <conditionalFormatting sqref="B1:B2 B91:B1048576">
    <cfRule type="duplicateValues" dxfId="41" priority="386"/>
    <cfRule type="duplicateValues" dxfId="41" priority="387"/>
  </conditionalFormatting>
  <conditionalFormatting sqref="B1:B74 B91:B1048576">
    <cfRule type="duplicateValues" dxfId="41" priority="78"/>
    <cfRule type="duplicateValues" dxfId="41" priority="94"/>
    <cfRule type="duplicateValues" dxfId="41" priority="342"/>
  </conditionalFormatting>
  <conditionalFormatting sqref="H1:H74 B1:B74 B91:B1048576 H91:H1048576">
    <cfRule type="duplicateValues" dxfId="41" priority="354"/>
  </conditionalFormatting>
  <conditionalFormatting sqref="H2 B2 H92:H93 H101:H1048576 F94:F100 B91:B1048576">
    <cfRule type="duplicateValues" dxfId="41" priority="408"/>
  </conditionalFormatting>
  <conditionalFormatting sqref="B2 B91:B1048576">
    <cfRule type="duplicateValues" dxfId="41" priority="388"/>
    <cfRule type="duplicateValues" dxfId="41" priority="389"/>
    <cfRule type="duplicateValues" dxfId="41" priority="390"/>
    <cfRule type="duplicateValues" dxfId="41" priority="392"/>
    <cfRule type="duplicateValues" dxfId="41" priority="399"/>
    <cfRule type="duplicateValues" dxfId="41" priority="401"/>
    <cfRule type="duplicateValues" dxfId="41" priority="402"/>
    <cfRule type="duplicateValues" dxfId="41" priority="403"/>
    <cfRule type="duplicateValues" dxfId="41" priority="404"/>
    <cfRule type="duplicateValues" dxfId="41" priority="405"/>
    <cfRule type="duplicateValues" dxfId="41" priority="406"/>
    <cfRule type="duplicateValues" dxfId="41" priority="407"/>
  </conditionalFormatting>
  <conditionalFormatting sqref="B2 H2 H92:H93 H101:H1048576 B91:B1048576 F94:F100">
    <cfRule type="duplicateValues" dxfId="41" priority="400"/>
  </conditionalFormatting>
  <conditionalFormatting sqref="H2 B2 H91:H93 H101:H1048576 B91:B1048576 F94:F100">
    <cfRule type="duplicateValues" dxfId="41" priority="391"/>
    <cfRule type="duplicateValues" dxfId="41" priority="395"/>
    <cfRule type="duplicateValues" dxfId="41" priority="396"/>
  </conditionalFormatting>
  <conditionalFormatting sqref="B2 H2 H91:H93 H101:H1048576 B91:B1048576 F94:F100">
    <cfRule type="duplicateValues" dxfId="41" priority="393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2"/>
  <sheetViews>
    <sheetView showGridLines="0" workbookViewId="0">
      <selection activeCell="Q16" sqref="Q16"/>
    </sheetView>
  </sheetViews>
  <sheetFormatPr defaultColWidth="9" defaultRowHeight="16.5"/>
  <cols>
    <col min="1" max="1" width="5.125" style="1" customWidth="1"/>
    <col min="2" max="2" width="7.125" style="2" customWidth="1"/>
    <col min="3" max="3" width="13.75" style="3" customWidth="1"/>
    <col min="4" max="4" width="11" style="1" customWidth="1"/>
    <col min="5" max="5" width="20.375" style="4" customWidth="1"/>
    <col min="6" max="7" width="4.375" style="1" customWidth="1"/>
    <col min="8" max="8" width="8.125" style="1" customWidth="1"/>
    <col min="9" max="10" width="4.375" style="1" customWidth="1"/>
    <col min="11" max="11" width="6.25" style="5" customWidth="1"/>
    <col min="12" max="12" width="7.25" style="5" customWidth="1"/>
    <col min="13" max="13" width="8.25" style="5" customWidth="1"/>
    <col min="14" max="14" width="22.875" style="1" customWidth="1"/>
    <col min="15" max="17" width="9" style="1"/>
    <col min="18" max="18" width="13.875" style="1" customWidth="1"/>
    <col min="19" max="16384" width="9" style="1"/>
  </cols>
  <sheetData>
    <row r="1" ht="23" customHeight="1" spans="1:14">
      <c r="A1" s="6" t="s">
        <v>480</v>
      </c>
      <c r="B1" s="7"/>
      <c r="C1" s="8"/>
      <c r="D1" s="7"/>
      <c r="E1" s="7"/>
      <c r="F1" s="7"/>
      <c r="G1" s="7"/>
      <c r="H1" s="7"/>
      <c r="I1" s="7"/>
      <c r="J1" s="7"/>
      <c r="K1" s="7"/>
      <c r="L1" s="7"/>
      <c r="M1" s="7"/>
      <c r="N1" s="28"/>
    </row>
    <row r="2" ht="24" customHeight="1" spans="1:14">
      <c r="A2" s="9" t="s">
        <v>177</v>
      </c>
      <c r="B2" s="10" t="s">
        <v>178</v>
      </c>
      <c r="C2" s="10" t="s">
        <v>179</v>
      </c>
      <c r="D2" s="11" t="s">
        <v>180</v>
      </c>
      <c r="E2" s="11" t="s">
        <v>181</v>
      </c>
      <c r="F2" s="10" t="s">
        <v>182</v>
      </c>
      <c r="G2" s="11" t="s">
        <v>183</v>
      </c>
      <c r="H2" s="12" t="s">
        <v>184</v>
      </c>
      <c r="I2" s="12" t="s">
        <v>185</v>
      </c>
      <c r="J2" s="12" t="s">
        <v>186</v>
      </c>
      <c r="K2" s="12" t="s">
        <v>187</v>
      </c>
      <c r="L2" s="12" t="s">
        <v>188</v>
      </c>
      <c r="M2" s="12" t="s">
        <v>175</v>
      </c>
      <c r="N2" s="10" t="s">
        <v>0</v>
      </c>
    </row>
    <row r="3" s="1" customFormat="1" ht="20" customHeight="1" spans="1:14">
      <c r="A3" s="13">
        <f t="shared" ref="A3:A16" si="0">ROW()-2</f>
        <v>1</v>
      </c>
      <c r="B3" s="14" t="s">
        <v>472</v>
      </c>
      <c r="C3" s="15" t="s">
        <v>222</v>
      </c>
      <c r="D3" s="16">
        <v>45413</v>
      </c>
      <c r="E3" s="17" t="s">
        <v>473</v>
      </c>
      <c r="F3" s="18" t="str">
        <f t="shared" ref="F3:F16" si="1"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193</v>
      </c>
      <c r="J3" s="26">
        <f t="shared" ref="J3:J16" si="2">DAY(EOMONTH(D3,0))-DAY(D3)+1</f>
        <v>31</v>
      </c>
      <c r="K3" s="29">
        <v>70</v>
      </c>
      <c r="L3" s="29">
        <f t="shared" ref="L3:L16" si="3">IF(H3="",30/30*J3,0)</f>
        <v>31</v>
      </c>
      <c r="M3" s="29">
        <f t="shared" ref="M3:M16" si="4">SUM(K3:L3)</f>
        <v>101</v>
      </c>
      <c r="N3" s="30" t="s">
        <v>173</v>
      </c>
    </row>
    <row r="4" s="1" customFormat="1" ht="20" customHeight="1" spans="1:14">
      <c r="A4" s="13">
        <f t="shared" si="0"/>
        <v>2</v>
      </c>
      <c r="B4" s="14" t="s">
        <v>436</v>
      </c>
      <c r="C4" s="21" t="s">
        <v>256</v>
      </c>
      <c r="D4" s="16">
        <v>45413</v>
      </c>
      <c r="E4" s="17" t="s">
        <v>437</v>
      </c>
      <c r="F4" s="18" t="str">
        <f t="shared" si="1"/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193</v>
      </c>
      <c r="J4" s="26">
        <f t="shared" si="2"/>
        <v>31</v>
      </c>
      <c r="K4" s="29">
        <v>70</v>
      </c>
      <c r="L4" s="29">
        <f t="shared" si="3"/>
        <v>31</v>
      </c>
      <c r="M4" s="29">
        <f t="shared" si="4"/>
        <v>101</v>
      </c>
      <c r="N4" s="30" t="s">
        <v>173</v>
      </c>
    </row>
    <row r="5" s="1" customFormat="1" ht="20" customHeight="1" spans="1:14">
      <c r="A5" s="13">
        <f t="shared" si="0"/>
        <v>3</v>
      </c>
      <c r="B5" s="14" t="s">
        <v>440</v>
      </c>
      <c r="C5" s="21" t="s">
        <v>256</v>
      </c>
      <c r="D5" s="16">
        <v>45413</v>
      </c>
      <c r="E5" s="17" t="s">
        <v>441</v>
      </c>
      <c r="F5" s="18" t="str">
        <f t="shared" si="1"/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193</v>
      </c>
      <c r="J5" s="26">
        <f t="shared" si="2"/>
        <v>31</v>
      </c>
      <c r="K5" s="29">
        <v>70</v>
      </c>
      <c r="L5" s="29">
        <f t="shared" si="3"/>
        <v>31</v>
      </c>
      <c r="M5" s="29">
        <f t="shared" si="4"/>
        <v>101</v>
      </c>
      <c r="N5" s="30" t="s">
        <v>173</v>
      </c>
    </row>
    <row r="6" s="1" customFormat="1" ht="20" customHeight="1" spans="1:14">
      <c r="A6" s="13">
        <f t="shared" si="0"/>
        <v>4</v>
      </c>
      <c r="B6" s="14" t="s">
        <v>463</v>
      </c>
      <c r="C6" s="21" t="s">
        <v>464</v>
      </c>
      <c r="D6" s="16">
        <v>45413</v>
      </c>
      <c r="E6" s="17" t="s">
        <v>465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193</v>
      </c>
      <c r="J6" s="26">
        <f t="shared" si="2"/>
        <v>31</v>
      </c>
      <c r="K6" s="29">
        <v>70</v>
      </c>
      <c r="L6" s="29">
        <f t="shared" si="3"/>
        <v>31</v>
      </c>
      <c r="M6" s="29">
        <f t="shared" si="4"/>
        <v>101</v>
      </c>
      <c r="N6" s="30" t="s">
        <v>172</v>
      </c>
    </row>
    <row r="7" s="1" customFormat="1" ht="20" customHeight="1" spans="1:14">
      <c r="A7" s="13">
        <f t="shared" si="0"/>
        <v>5</v>
      </c>
      <c r="B7" s="22" t="s">
        <v>316</v>
      </c>
      <c r="C7" s="21" t="s">
        <v>222</v>
      </c>
      <c r="D7" s="16">
        <v>45413</v>
      </c>
      <c r="E7" s="17" t="s">
        <v>317</v>
      </c>
      <c r="F7" s="18" t="str">
        <f t="shared" si="1"/>
        <v>女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193</v>
      </c>
      <c r="J7" s="26">
        <f t="shared" si="2"/>
        <v>31</v>
      </c>
      <c r="K7" s="29">
        <v>70</v>
      </c>
      <c r="L7" s="29">
        <f t="shared" si="3"/>
        <v>31</v>
      </c>
      <c r="M7" s="29">
        <f t="shared" si="4"/>
        <v>101</v>
      </c>
      <c r="N7" s="30" t="s">
        <v>173</v>
      </c>
    </row>
    <row r="8" s="1" customFormat="1" ht="20" customHeight="1" spans="1:14">
      <c r="A8" s="13">
        <f t="shared" si="0"/>
        <v>6</v>
      </c>
      <c r="B8" s="22" t="s">
        <v>444</v>
      </c>
      <c r="C8" s="21" t="s">
        <v>209</v>
      </c>
      <c r="D8" s="16">
        <v>45413</v>
      </c>
      <c r="E8" s="17" t="s">
        <v>445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/>
      <c r="J8" s="26">
        <f t="shared" si="2"/>
        <v>31</v>
      </c>
      <c r="K8" s="29">
        <v>70</v>
      </c>
      <c r="L8" s="29">
        <f t="shared" si="3"/>
        <v>31</v>
      </c>
      <c r="M8" s="29">
        <f t="shared" si="4"/>
        <v>101</v>
      </c>
      <c r="N8" s="30" t="s">
        <v>172</v>
      </c>
    </row>
    <row r="9" s="1" customFormat="1" ht="20" customHeight="1" spans="1:14">
      <c r="A9" s="13">
        <f t="shared" si="0"/>
        <v>7</v>
      </c>
      <c r="B9" s="20" t="s">
        <v>415</v>
      </c>
      <c r="C9" s="21" t="s">
        <v>222</v>
      </c>
      <c r="D9" s="16">
        <v>45413</v>
      </c>
      <c r="E9" s="17" t="s">
        <v>416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193</v>
      </c>
      <c r="J9" s="26">
        <f t="shared" si="2"/>
        <v>31</v>
      </c>
      <c r="K9" s="29">
        <v>70</v>
      </c>
      <c r="L9" s="29">
        <f t="shared" si="3"/>
        <v>31</v>
      </c>
      <c r="M9" s="29">
        <f t="shared" si="4"/>
        <v>101</v>
      </c>
      <c r="N9" s="30" t="s">
        <v>173</v>
      </c>
    </row>
    <row r="10" s="1" customFormat="1" ht="20" customHeight="1" spans="1:14">
      <c r="A10" s="13">
        <f t="shared" si="0"/>
        <v>8</v>
      </c>
      <c r="B10" s="20" t="s">
        <v>417</v>
      </c>
      <c r="C10" s="21" t="s">
        <v>222</v>
      </c>
      <c r="D10" s="16">
        <v>45413</v>
      </c>
      <c r="E10" s="17" t="s">
        <v>418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193</v>
      </c>
      <c r="J10" s="26">
        <f t="shared" si="2"/>
        <v>31</v>
      </c>
      <c r="K10" s="29">
        <v>70</v>
      </c>
      <c r="L10" s="29">
        <f t="shared" si="3"/>
        <v>31</v>
      </c>
      <c r="M10" s="29">
        <f t="shared" si="4"/>
        <v>101</v>
      </c>
      <c r="N10" s="30" t="s">
        <v>173</v>
      </c>
    </row>
    <row r="11" s="1" customFormat="1" ht="20" customHeight="1" spans="1:14">
      <c r="A11" s="13">
        <f t="shared" si="0"/>
        <v>9</v>
      </c>
      <c r="B11" s="20" t="s">
        <v>424</v>
      </c>
      <c r="C11" s="21" t="s">
        <v>191</v>
      </c>
      <c r="D11" s="16">
        <v>45413</v>
      </c>
      <c r="E11" s="17" t="s">
        <v>425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193</v>
      </c>
      <c r="J11" s="26">
        <f t="shared" si="2"/>
        <v>31</v>
      </c>
      <c r="K11" s="29">
        <v>70</v>
      </c>
      <c r="L11" s="29">
        <f t="shared" si="3"/>
        <v>31</v>
      </c>
      <c r="M11" s="29">
        <f t="shared" si="4"/>
        <v>101</v>
      </c>
      <c r="N11" s="30" t="s">
        <v>172</v>
      </c>
    </row>
    <row r="12" s="1" customFormat="1" ht="20" customHeight="1" spans="1:14">
      <c r="A12" s="13">
        <f t="shared" si="0"/>
        <v>10</v>
      </c>
      <c r="B12" s="20" t="s">
        <v>428</v>
      </c>
      <c r="C12" s="21" t="s">
        <v>225</v>
      </c>
      <c r="D12" s="16">
        <v>45413</v>
      </c>
      <c r="E12" s="17" t="s">
        <v>429</v>
      </c>
      <c r="F12" s="18" t="str">
        <f t="shared" si="1"/>
        <v>男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193</v>
      </c>
      <c r="J12" s="26">
        <f t="shared" si="2"/>
        <v>31</v>
      </c>
      <c r="K12" s="29">
        <v>70</v>
      </c>
      <c r="L12" s="29">
        <f t="shared" si="3"/>
        <v>31</v>
      </c>
      <c r="M12" s="29">
        <f t="shared" si="4"/>
        <v>101</v>
      </c>
      <c r="N12" s="30" t="s">
        <v>171</v>
      </c>
    </row>
    <row r="13" s="1" customFormat="1" ht="20" customHeight="1" spans="1:14">
      <c r="A13" s="13">
        <f t="shared" si="0"/>
        <v>11</v>
      </c>
      <c r="B13" s="20" t="s">
        <v>430</v>
      </c>
      <c r="C13" s="21" t="s">
        <v>256</v>
      </c>
      <c r="D13" s="16">
        <v>45413</v>
      </c>
      <c r="E13" s="17" t="s">
        <v>431</v>
      </c>
      <c r="F13" s="18" t="str">
        <f t="shared" si="1"/>
        <v>男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20"/>
      <c r="I13" s="19" t="s">
        <v>193</v>
      </c>
      <c r="J13" s="26">
        <f t="shared" si="2"/>
        <v>31</v>
      </c>
      <c r="K13" s="29">
        <v>70</v>
      </c>
      <c r="L13" s="29">
        <f t="shared" si="3"/>
        <v>31</v>
      </c>
      <c r="M13" s="29">
        <f t="shared" si="4"/>
        <v>101</v>
      </c>
      <c r="N13" s="30" t="s">
        <v>173</v>
      </c>
    </row>
    <row r="14" s="1" customFormat="1" ht="20" customHeight="1" spans="1:14">
      <c r="A14" s="13">
        <f t="shared" si="0"/>
        <v>12</v>
      </c>
      <c r="B14" s="20" t="s">
        <v>432</v>
      </c>
      <c r="C14" s="21" t="s">
        <v>364</v>
      </c>
      <c r="D14" s="16">
        <v>45413</v>
      </c>
      <c r="E14" s="17" t="s">
        <v>433</v>
      </c>
      <c r="F14" s="18" t="str">
        <f t="shared" si="1"/>
        <v>男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20"/>
      <c r="I14" s="19" t="s">
        <v>193</v>
      </c>
      <c r="J14" s="26">
        <f t="shared" si="2"/>
        <v>31</v>
      </c>
      <c r="K14" s="29">
        <v>70</v>
      </c>
      <c r="L14" s="29">
        <f t="shared" si="3"/>
        <v>31</v>
      </c>
      <c r="M14" s="29">
        <f t="shared" si="4"/>
        <v>101</v>
      </c>
      <c r="N14" s="30" t="s">
        <v>174</v>
      </c>
    </row>
    <row r="15" s="1" customFormat="1" ht="20" customHeight="1" spans="1:14">
      <c r="A15" s="13">
        <f t="shared" si="0"/>
        <v>13</v>
      </c>
      <c r="B15" s="20" t="s">
        <v>434</v>
      </c>
      <c r="C15" s="21" t="s">
        <v>200</v>
      </c>
      <c r="D15" s="16">
        <v>45413</v>
      </c>
      <c r="E15" s="17" t="s">
        <v>435</v>
      </c>
      <c r="F15" s="18" t="str">
        <f t="shared" si="1"/>
        <v>女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0"/>
      <c r="I15" s="19" t="s">
        <v>193</v>
      </c>
      <c r="J15" s="26">
        <f t="shared" si="2"/>
        <v>31</v>
      </c>
      <c r="K15" s="29">
        <v>70</v>
      </c>
      <c r="L15" s="29">
        <f t="shared" si="3"/>
        <v>31</v>
      </c>
      <c r="M15" s="29">
        <f t="shared" si="4"/>
        <v>101</v>
      </c>
      <c r="N15" s="30" t="s">
        <v>171</v>
      </c>
    </row>
    <row r="16" s="1" customFormat="1" ht="20" customHeight="1" spans="1:14">
      <c r="A16" s="13">
        <f t="shared" si="0"/>
        <v>14</v>
      </c>
      <c r="B16" s="20" t="s">
        <v>255</v>
      </c>
      <c r="C16" s="21" t="s">
        <v>442</v>
      </c>
      <c r="D16" s="16">
        <v>45413</v>
      </c>
      <c r="E16" s="17" t="s">
        <v>443</v>
      </c>
      <c r="F16" s="18" t="str">
        <f t="shared" si="1"/>
        <v>男</v>
      </c>
      <c r="G16" s="19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20"/>
      <c r="I16" s="19"/>
      <c r="J16" s="26">
        <f t="shared" si="2"/>
        <v>31</v>
      </c>
      <c r="K16" s="29">
        <v>70</v>
      </c>
      <c r="L16" s="29">
        <f t="shared" si="3"/>
        <v>31</v>
      </c>
      <c r="M16" s="29">
        <f t="shared" si="4"/>
        <v>101</v>
      </c>
      <c r="N16" s="30" t="s">
        <v>174</v>
      </c>
    </row>
    <row r="17" s="1" customFormat="1" ht="20" customHeight="1" spans="1:14">
      <c r="A17" s="13">
        <f t="shared" ref="A11:A31" si="5">ROW()-2</f>
        <v>15</v>
      </c>
      <c r="B17" s="20" t="s">
        <v>363</v>
      </c>
      <c r="C17" s="21" t="s">
        <v>191</v>
      </c>
      <c r="D17" s="16">
        <v>45413</v>
      </c>
      <c r="E17" s="17" t="s">
        <v>446</v>
      </c>
      <c r="F17" s="18" t="str">
        <f t="shared" ref="F11:F31" si="6">IF(MOD(MID(E17,17,1),2)=0,"女","男")</f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20"/>
      <c r="I17" s="19"/>
      <c r="J17" s="26">
        <f t="shared" ref="J11:J31" si="7">DAY(EOMONTH(D17,0))-DAY(D17)+1</f>
        <v>31</v>
      </c>
      <c r="K17" s="29">
        <v>70</v>
      </c>
      <c r="L17" s="29">
        <f t="shared" ref="L11:L31" si="8">IF(H17="",30/30*J17,0)</f>
        <v>31</v>
      </c>
      <c r="M17" s="29">
        <f t="shared" ref="M11:M31" si="9">SUM(K17:L17)</f>
        <v>101</v>
      </c>
      <c r="N17" s="30" t="s">
        <v>172</v>
      </c>
    </row>
    <row r="18" s="1" customFormat="1" ht="20" customHeight="1" spans="1:14">
      <c r="A18" s="13">
        <f t="shared" si="5"/>
        <v>16</v>
      </c>
      <c r="B18" s="20" t="s">
        <v>292</v>
      </c>
      <c r="C18" s="21" t="s">
        <v>222</v>
      </c>
      <c r="D18" s="16">
        <v>45413</v>
      </c>
      <c r="E18" s="17" t="s">
        <v>293</v>
      </c>
      <c r="F18" s="18" t="str">
        <f t="shared" si="6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20"/>
      <c r="I18" s="19" t="s">
        <v>193</v>
      </c>
      <c r="J18" s="26">
        <f t="shared" si="7"/>
        <v>31</v>
      </c>
      <c r="K18" s="29">
        <v>70</v>
      </c>
      <c r="L18" s="29">
        <f t="shared" si="8"/>
        <v>31</v>
      </c>
      <c r="M18" s="29">
        <f t="shared" si="9"/>
        <v>101</v>
      </c>
      <c r="N18" s="30" t="s">
        <v>173</v>
      </c>
    </row>
    <row r="19" s="1" customFormat="1" ht="20" customHeight="1" spans="1:14">
      <c r="A19" s="13">
        <f t="shared" si="5"/>
        <v>17</v>
      </c>
      <c r="B19" s="20" t="s">
        <v>447</v>
      </c>
      <c r="C19" s="21" t="s">
        <v>191</v>
      </c>
      <c r="D19" s="16">
        <v>45413</v>
      </c>
      <c r="E19" s="17" t="s">
        <v>448</v>
      </c>
      <c r="F19" s="18" t="str">
        <f t="shared" si="6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20"/>
      <c r="I19" s="19" t="s">
        <v>193</v>
      </c>
      <c r="J19" s="26">
        <f t="shared" si="7"/>
        <v>31</v>
      </c>
      <c r="K19" s="29">
        <v>70</v>
      </c>
      <c r="L19" s="29">
        <f t="shared" si="8"/>
        <v>31</v>
      </c>
      <c r="M19" s="29">
        <f t="shared" si="9"/>
        <v>101</v>
      </c>
      <c r="N19" s="30" t="s">
        <v>172</v>
      </c>
    </row>
    <row r="20" s="1" customFormat="1" ht="20" customHeight="1" spans="1:14">
      <c r="A20" s="13">
        <f t="shared" si="5"/>
        <v>18</v>
      </c>
      <c r="B20" s="20" t="s">
        <v>449</v>
      </c>
      <c r="C20" s="21" t="s">
        <v>310</v>
      </c>
      <c r="D20" s="16">
        <v>45413</v>
      </c>
      <c r="E20" s="17" t="s">
        <v>450</v>
      </c>
      <c r="F20" s="18" t="str">
        <f t="shared" si="6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20"/>
      <c r="I20" s="19" t="s">
        <v>193</v>
      </c>
      <c r="J20" s="26">
        <f t="shared" si="7"/>
        <v>31</v>
      </c>
      <c r="K20" s="29">
        <v>70</v>
      </c>
      <c r="L20" s="29">
        <f t="shared" si="8"/>
        <v>31</v>
      </c>
      <c r="M20" s="29">
        <f t="shared" si="9"/>
        <v>101</v>
      </c>
      <c r="N20" s="30" t="s">
        <v>172</v>
      </c>
    </row>
    <row r="21" s="1" customFormat="1" ht="20" customHeight="1" spans="1:14">
      <c r="A21" s="13">
        <f t="shared" si="5"/>
        <v>19</v>
      </c>
      <c r="B21" s="20" t="s">
        <v>451</v>
      </c>
      <c r="C21" s="21" t="s">
        <v>200</v>
      </c>
      <c r="D21" s="16">
        <v>45413</v>
      </c>
      <c r="E21" s="17" t="s">
        <v>452</v>
      </c>
      <c r="F21" s="18" t="str">
        <f t="shared" si="6"/>
        <v>女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20"/>
      <c r="I21" s="19" t="s">
        <v>193</v>
      </c>
      <c r="J21" s="26">
        <f t="shared" si="7"/>
        <v>31</v>
      </c>
      <c r="K21" s="29">
        <v>70</v>
      </c>
      <c r="L21" s="29">
        <f t="shared" si="8"/>
        <v>31</v>
      </c>
      <c r="M21" s="29">
        <f t="shared" si="9"/>
        <v>101</v>
      </c>
      <c r="N21" s="30" t="s">
        <v>171</v>
      </c>
    </row>
    <row r="22" s="1" customFormat="1" ht="20" customHeight="1" spans="1:14">
      <c r="A22" s="13">
        <f t="shared" si="5"/>
        <v>20</v>
      </c>
      <c r="B22" s="20" t="s">
        <v>453</v>
      </c>
      <c r="C22" s="15" t="s">
        <v>297</v>
      </c>
      <c r="D22" s="16">
        <v>45413</v>
      </c>
      <c r="E22" s="17" t="s">
        <v>454</v>
      </c>
      <c r="F22" s="18" t="str">
        <f t="shared" si="6"/>
        <v>男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20"/>
      <c r="I22" s="19" t="s">
        <v>193</v>
      </c>
      <c r="J22" s="26">
        <f t="shared" si="7"/>
        <v>31</v>
      </c>
      <c r="K22" s="29">
        <v>70</v>
      </c>
      <c r="L22" s="29">
        <f t="shared" si="8"/>
        <v>31</v>
      </c>
      <c r="M22" s="29">
        <f t="shared" si="9"/>
        <v>101</v>
      </c>
      <c r="N22" s="30" t="s">
        <v>174</v>
      </c>
    </row>
    <row r="23" s="1" customFormat="1" ht="20" customHeight="1" spans="1:14">
      <c r="A23" s="13">
        <f t="shared" si="5"/>
        <v>21</v>
      </c>
      <c r="B23" s="20" t="s">
        <v>455</v>
      </c>
      <c r="C23" s="15" t="s">
        <v>247</v>
      </c>
      <c r="D23" s="16">
        <v>45413</v>
      </c>
      <c r="E23" s="17" t="s">
        <v>456</v>
      </c>
      <c r="F23" s="18" t="str">
        <f t="shared" si="6"/>
        <v>男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20"/>
      <c r="I23" s="19" t="s">
        <v>193</v>
      </c>
      <c r="J23" s="26">
        <f t="shared" si="7"/>
        <v>31</v>
      </c>
      <c r="K23" s="29">
        <v>70</v>
      </c>
      <c r="L23" s="29">
        <f t="shared" si="8"/>
        <v>31</v>
      </c>
      <c r="M23" s="29">
        <f t="shared" si="9"/>
        <v>101</v>
      </c>
      <c r="N23" s="30" t="s">
        <v>172</v>
      </c>
    </row>
    <row r="24" s="1" customFormat="1" ht="20" customHeight="1" spans="1:14">
      <c r="A24" s="13">
        <f t="shared" si="5"/>
        <v>22</v>
      </c>
      <c r="B24" s="20" t="s">
        <v>457</v>
      </c>
      <c r="C24" s="15" t="s">
        <v>191</v>
      </c>
      <c r="D24" s="16">
        <v>45413</v>
      </c>
      <c r="E24" s="17" t="s">
        <v>458</v>
      </c>
      <c r="F24" s="18" t="str">
        <f t="shared" si="6"/>
        <v>男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20"/>
      <c r="I24" s="19" t="s">
        <v>193</v>
      </c>
      <c r="J24" s="26">
        <f t="shared" si="7"/>
        <v>31</v>
      </c>
      <c r="K24" s="29">
        <v>70</v>
      </c>
      <c r="L24" s="29">
        <f t="shared" si="8"/>
        <v>31</v>
      </c>
      <c r="M24" s="29">
        <f t="shared" si="9"/>
        <v>101</v>
      </c>
      <c r="N24" s="30" t="s">
        <v>172</v>
      </c>
    </row>
    <row r="25" s="1" customFormat="1" ht="20" customHeight="1" spans="1:14">
      <c r="A25" s="13">
        <f t="shared" si="5"/>
        <v>23</v>
      </c>
      <c r="B25" s="20" t="s">
        <v>459</v>
      </c>
      <c r="C25" s="15" t="s">
        <v>191</v>
      </c>
      <c r="D25" s="16">
        <v>45413</v>
      </c>
      <c r="E25" s="17" t="s">
        <v>460</v>
      </c>
      <c r="F25" s="18" t="str">
        <f t="shared" si="6"/>
        <v>男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20"/>
      <c r="I25" s="19" t="s">
        <v>193</v>
      </c>
      <c r="J25" s="26">
        <f t="shared" si="7"/>
        <v>31</v>
      </c>
      <c r="K25" s="29">
        <v>70</v>
      </c>
      <c r="L25" s="29">
        <f t="shared" si="8"/>
        <v>31</v>
      </c>
      <c r="M25" s="29">
        <f t="shared" si="9"/>
        <v>101</v>
      </c>
      <c r="N25" s="30" t="s">
        <v>172</v>
      </c>
    </row>
    <row r="26" s="1" customFormat="1" ht="20" customHeight="1" spans="1:14">
      <c r="A26" s="13">
        <f t="shared" si="5"/>
        <v>24</v>
      </c>
      <c r="B26" s="20" t="s">
        <v>461</v>
      </c>
      <c r="C26" s="15" t="s">
        <v>191</v>
      </c>
      <c r="D26" s="16">
        <v>45413</v>
      </c>
      <c r="E26" s="17" t="s">
        <v>462</v>
      </c>
      <c r="F26" s="18" t="str">
        <f t="shared" si="6"/>
        <v>女</v>
      </c>
      <c r="G26" s="19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20"/>
      <c r="I26" s="19" t="s">
        <v>193</v>
      </c>
      <c r="J26" s="26">
        <f t="shared" si="7"/>
        <v>31</v>
      </c>
      <c r="K26" s="29">
        <v>70</v>
      </c>
      <c r="L26" s="29">
        <f t="shared" si="8"/>
        <v>31</v>
      </c>
      <c r="M26" s="29">
        <f t="shared" si="9"/>
        <v>101</v>
      </c>
      <c r="N26" s="30" t="s">
        <v>172</v>
      </c>
    </row>
    <row r="27" s="1" customFormat="1" ht="20" customHeight="1" spans="1:14">
      <c r="A27" s="13">
        <f t="shared" si="5"/>
        <v>25</v>
      </c>
      <c r="B27" s="20" t="s">
        <v>466</v>
      </c>
      <c r="C27" s="21" t="s">
        <v>256</v>
      </c>
      <c r="D27" s="16">
        <v>45413</v>
      </c>
      <c r="E27" s="17" t="s">
        <v>467</v>
      </c>
      <c r="F27" s="18" t="str">
        <f t="shared" si="6"/>
        <v>男</v>
      </c>
      <c r="G27" s="19" t="str">
        <f>IF(LEN(E27)=18,(IF(LOOKUP(MOD(SUM(MID(E27,1,1)*7,MID(E27,2,1)*9,MID(E27,3,1)*10,MID(E27,4,1)*5,MID(E27,5,1)*8,MID(E27,6,1)*4,MID(E27,7,1)*2,MID(E27,8,1),MID(E27,9,1)*6,MID(E27,10,1)*3,MID(E27,11,1)*7,MID(E27,12,1)*9,MID(E27,13,1)*10,MID(E27,14,1)*5,MID(E27,15,1)*8,MID(E27,16,1)*4,MID(E27,17,1)*2),11),{0,1,2,3,4,5,6,7,8,9,10},{"1","0","x","9","8","7","6","5","4","3","2"})=RIGHT(E27,1),"√","×")),"身份证号长度不符")</f>
        <v>√</v>
      </c>
      <c r="H27" s="20"/>
      <c r="I27" s="19" t="s">
        <v>193</v>
      </c>
      <c r="J27" s="26">
        <f t="shared" si="7"/>
        <v>31</v>
      </c>
      <c r="K27" s="29">
        <v>70</v>
      </c>
      <c r="L27" s="29">
        <f t="shared" si="8"/>
        <v>31</v>
      </c>
      <c r="M27" s="29">
        <f t="shared" si="9"/>
        <v>101</v>
      </c>
      <c r="N27" s="30" t="s">
        <v>173</v>
      </c>
    </row>
    <row r="28" s="1" customFormat="1" ht="20" customHeight="1" spans="1:14">
      <c r="A28" s="13">
        <f t="shared" si="5"/>
        <v>26</v>
      </c>
      <c r="B28" s="20" t="s">
        <v>468</v>
      </c>
      <c r="C28" s="21" t="s">
        <v>256</v>
      </c>
      <c r="D28" s="16">
        <v>45413</v>
      </c>
      <c r="E28" s="17" t="s">
        <v>469</v>
      </c>
      <c r="F28" s="18" t="str">
        <f t="shared" si="6"/>
        <v>男</v>
      </c>
      <c r="G28" s="19" t="str">
        <f>IF(LEN(E28)=18,(IF(LOOKUP(MOD(SUM(MID(E28,1,1)*7,MID(E28,2,1)*9,MID(E28,3,1)*10,MID(E28,4,1)*5,MID(E28,5,1)*8,MID(E28,6,1)*4,MID(E28,7,1)*2,MID(E28,8,1),MID(E28,9,1)*6,MID(E28,10,1)*3,MID(E28,11,1)*7,MID(E28,12,1)*9,MID(E28,13,1)*10,MID(E28,14,1)*5,MID(E28,15,1)*8,MID(E28,16,1)*4,MID(E28,17,1)*2),11),{0,1,2,3,4,5,6,7,8,9,10},{"1","0","x","9","8","7","6","5","4","3","2"})=RIGHT(E28,1),"√","×")),"身份证号长度不符")</f>
        <v>√</v>
      </c>
      <c r="H28" s="20"/>
      <c r="I28" s="19" t="s">
        <v>193</v>
      </c>
      <c r="J28" s="26">
        <f t="shared" si="7"/>
        <v>31</v>
      </c>
      <c r="K28" s="29">
        <v>70</v>
      </c>
      <c r="L28" s="29">
        <f t="shared" si="8"/>
        <v>31</v>
      </c>
      <c r="M28" s="29">
        <f t="shared" si="9"/>
        <v>101</v>
      </c>
      <c r="N28" s="30" t="s">
        <v>173</v>
      </c>
    </row>
    <row r="29" s="1" customFormat="1" ht="20" customHeight="1" spans="1:14">
      <c r="A29" s="13">
        <f t="shared" si="5"/>
        <v>27</v>
      </c>
      <c r="B29" s="20" t="s">
        <v>470</v>
      </c>
      <c r="C29" s="21" t="s">
        <v>256</v>
      </c>
      <c r="D29" s="16">
        <v>45413</v>
      </c>
      <c r="E29" s="17" t="s">
        <v>471</v>
      </c>
      <c r="F29" s="18" t="str">
        <f t="shared" si="6"/>
        <v>男</v>
      </c>
      <c r="G29" s="19" t="str">
        <f>IF(LEN(E29)=18,(IF(LOOKUP(MOD(SUM(MID(E29,1,1)*7,MID(E29,2,1)*9,MID(E29,3,1)*10,MID(E29,4,1)*5,MID(E29,5,1)*8,MID(E29,6,1)*4,MID(E29,7,1)*2,MID(E29,8,1),MID(E29,9,1)*6,MID(E29,10,1)*3,MID(E29,11,1)*7,MID(E29,12,1)*9,MID(E29,13,1)*10,MID(E29,14,1)*5,MID(E29,15,1)*8,MID(E29,16,1)*4,MID(E29,17,1)*2),11),{0,1,2,3,4,5,6,7,8,9,10},{"1","0","x","9","8","7","6","5","4","3","2"})=RIGHT(E29,1),"√","×")),"身份证号长度不符")</f>
        <v>√</v>
      </c>
      <c r="H29" s="20"/>
      <c r="I29" s="19" t="s">
        <v>193</v>
      </c>
      <c r="J29" s="26">
        <f t="shared" si="7"/>
        <v>31</v>
      </c>
      <c r="K29" s="29">
        <v>70</v>
      </c>
      <c r="L29" s="29">
        <f t="shared" si="8"/>
        <v>31</v>
      </c>
      <c r="M29" s="29">
        <f t="shared" si="9"/>
        <v>101</v>
      </c>
      <c r="N29" s="30" t="s">
        <v>173</v>
      </c>
    </row>
    <row r="30" s="1" customFormat="1" ht="20" customHeight="1" spans="1:14">
      <c r="A30" s="13">
        <f t="shared" si="5"/>
        <v>28</v>
      </c>
      <c r="B30" s="20" t="s">
        <v>474</v>
      </c>
      <c r="C30" s="15" t="s">
        <v>475</v>
      </c>
      <c r="D30" s="16">
        <v>45413</v>
      </c>
      <c r="E30" s="17" t="s">
        <v>476</v>
      </c>
      <c r="F30" s="18" t="str">
        <f t="shared" si="6"/>
        <v>男</v>
      </c>
      <c r="G30" s="19" t="str">
        <f>IF(LEN(E30)=18,(IF(LOOKUP(MOD(SUM(MID(E30,1,1)*7,MID(E30,2,1)*9,MID(E30,3,1)*10,MID(E30,4,1)*5,MID(E30,5,1)*8,MID(E30,6,1)*4,MID(E30,7,1)*2,MID(E30,8,1),MID(E30,9,1)*6,MID(E30,10,1)*3,MID(E30,11,1)*7,MID(E30,12,1)*9,MID(E30,13,1)*10,MID(E30,14,1)*5,MID(E30,15,1)*8,MID(E30,16,1)*4,MID(E30,17,1)*2),11),{0,1,2,3,4,5,6,7,8,9,10},{"1","0","x","9","8","7","6","5","4","3","2"})=RIGHT(E30,1),"√","×")),"身份证号长度不符")</f>
        <v>√</v>
      </c>
      <c r="H30" s="20"/>
      <c r="I30" s="19" t="s">
        <v>193</v>
      </c>
      <c r="J30" s="26">
        <f t="shared" si="7"/>
        <v>31</v>
      </c>
      <c r="K30" s="29">
        <v>70</v>
      </c>
      <c r="L30" s="29">
        <f t="shared" si="8"/>
        <v>31</v>
      </c>
      <c r="M30" s="29">
        <f t="shared" si="9"/>
        <v>101</v>
      </c>
      <c r="N30" s="30" t="s">
        <v>171</v>
      </c>
    </row>
    <row r="31" s="1" customFormat="1" ht="20" customHeight="1" spans="1:14">
      <c r="A31" s="13">
        <f t="shared" si="5"/>
        <v>29</v>
      </c>
      <c r="B31" s="20" t="s">
        <v>477</v>
      </c>
      <c r="C31" s="15" t="s">
        <v>478</v>
      </c>
      <c r="D31" s="16">
        <v>45413</v>
      </c>
      <c r="E31" s="17" t="s">
        <v>479</v>
      </c>
      <c r="F31" s="18" t="str">
        <f t="shared" si="6"/>
        <v>男</v>
      </c>
      <c r="G31" s="19" t="str">
        <f>IF(LEN(E31)=18,(IF(LOOKUP(MOD(SUM(MID(E31,1,1)*7,MID(E31,2,1)*9,MID(E31,3,1)*10,MID(E31,4,1)*5,MID(E31,5,1)*8,MID(E31,6,1)*4,MID(E31,7,1)*2,MID(E31,8,1),MID(E31,9,1)*6,MID(E31,10,1)*3,MID(E31,11,1)*7,MID(E31,12,1)*9,MID(E31,13,1)*10,MID(E31,14,1)*5,MID(E31,15,1)*8,MID(E31,16,1)*4,MID(E31,17,1)*2),11),{0,1,2,3,4,5,6,7,8,9,10},{"1","0","x","9","8","7","6","5","4","3","2"})=RIGHT(E31,1),"√","×")),"身份证号长度不符")</f>
        <v>√</v>
      </c>
      <c r="H31" s="20"/>
      <c r="I31" s="19" t="s">
        <v>193</v>
      </c>
      <c r="J31" s="26">
        <f t="shared" si="7"/>
        <v>31</v>
      </c>
      <c r="K31" s="29">
        <v>70</v>
      </c>
      <c r="L31" s="29">
        <f t="shared" si="8"/>
        <v>31</v>
      </c>
      <c r="M31" s="29">
        <f t="shared" si="9"/>
        <v>101</v>
      </c>
      <c r="N31" s="30" t="s">
        <v>171</v>
      </c>
    </row>
    <row r="32" s="1" customFormat="1" ht="20" customHeight="1" spans="1:14">
      <c r="A32" s="13" t="s">
        <v>219</v>
      </c>
      <c r="B32" s="23"/>
      <c r="C32" s="24"/>
      <c r="D32" s="16"/>
      <c r="E32" s="25"/>
      <c r="F32" s="18"/>
      <c r="G32" s="19"/>
      <c r="H32" s="26"/>
      <c r="I32" s="19"/>
      <c r="J32" s="31"/>
      <c r="K32" s="29">
        <v>70</v>
      </c>
      <c r="L32" s="29">
        <f>SUM(L3:L31)</f>
        <v>899</v>
      </c>
      <c r="M32" s="29">
        <f>SUM(M3:M31)</f>
        <v>2929</v>
      </c>
      <c r="N32" s="30"/>
    </row>
    <row r="33" s="1" customFormat="1" ht="20" customHeight="1" spans="2:13">
      <c r="B33" s="2"/>
      <c r="C33" s="3"/>
      <c r="E33"/>
      <c r="K33" s="5"/>
      <c r="L33" s="5"/>
      <c r="M33" s="5"/>
    </row>
    <row r="34" s="1" customFormat="1" ht="20" customHeight="1" spans="2:13">
      <c r="B34" s="2"/>
      <c r="C34" s="3"/>
      <c r="E34"/>
      <c r="F34"/>
      <c r="G34"/>
      <c r="K34" s="5"/>
      <c r="L34" s="5"/>
      <c r="M34" s="5"/>
    </row>
    <row r="35" s="1" customFormat="1" ht="20" customHeight="1" spans="2:11">
      <c r="B35" s="2"/>
      <c r="C35" s="3"/>
      <c r="E35"/>
      <c r="F35"/>
      <c r="G35"/>
      <c r="I35" s="5"/>
      <c r="J35" s="5"/>
      <c r="K35" s="5"/>
    </row>
    <row r="36" s="1" customFormat="1" ht="20" customHeight="1" spans="2:11">
      <c r="B36" s="2"/>
      <c r="C36" s="3"/>
      <c r="E36"/>
      <c r="F36"/>
      <c r="G36"/>
      <c r="I36" s="5"/>
      <c r="J36" s="5"/>
      <c r="K36" s="5"/>
    </row>
    <row r="37" s="1" customFormat="1" ht="21" customHeight="1" spans="2:11">
      <c r="B37" s="2"/>
      <c r="C37" s="3"/>
      <c r="E37"/>
      <c r="F37"/>
      <c r="G37"/>
      <c r="I37" s="5"/>
      <c r="J37" s="5"/>
      <c r="K37" s="5"/>
    </row>
    <row r="38" s="1" customFormat="1" ht="24" customHeight="1" spans="2:11">
      <c r="B38" s="2"/>
      <c r="C38" s="3"/>
      <c r="E38"/>
      <c r="F38"/>
      <c r="G38"/>
      <c r="I38" s="5"/>
      <c r="J38" s="5"/>
      <c r="K38" s="5"/>
    </row>
    <row r="39" s="1" customFormat="1" ht="24" customHeight="1" spans="2:11">
      <c r="B39" s="2"/>
      <c r="C39" s="3"/>
      <c r="E39"/>
      <c r="F39"/>
      <c r="G39"/>
      <c r="I39" s="5"/>
      <c r="J39" s="5"/>
      <c r="K39" s="5"/>
    </row>
    <row r="40" s="1" customFormat="1" ht="24" customHeight="1" spans="2:11">
      <c r="B40" s="2"/>
      <c r="C40" s="27"/>
      <c r="D40"/>
      <c r="E40"/>
      <c r="F40"/>
      <c r="G40"/>
      <c r="I40" s="5"/>
      <c r="J40" s="5"/>
      <c r="K40" s="5"/>
    </row>
    <row r="41" s="1" customFormat="1" ht="24" customHeight="1" spans="2:11">
      <c r="B41" s="2"/>
      <c r="C41" s="27"/>
      <c r="D41"/>
      <c r="E41"/>
      <c r="F41"/>
      <c r="G41"/>
      <c r="I41" s="5"/>
      <c r="J41" s="5"/>
      <c r="K41" s="5"/>
    </row>
    <row r="42" s="1" customFormat="1" ht="24" customHeight="1" spans="2:13">
      <c r="B42" s="2"/>
      <c r="C42" s="27"/>
      <c r="D42"/>
      <c r="E42"/>
      <c r="F42"/>
      <c r="G42"/>
      <c r="K42" s="5"/>
      <c r="L42" s="5"/>
      <c r="M42" s="5"/>
    </row>
    <row r="43" s="1" customFormat="1" ht="24" customHeight="1" spans="2:13">
      <c r="B43" s="2"/>
      <c r="C43" s="27"/>
      <c r="D43"/>
      <c r="E43"/>
      <c r="F43"/>
      <c r="G43"/>
      <c r="K43" s="5"/>
      <c r="L43" s="5"/>
      <c r="M43" s="5"/>
    </row>
    <row r="44" s="1" customFormat="1" ht="24" customHeight="1" spans="2:13">
      <c r="B44" s="2"/>
      <c r="C44" s="27"/>
      <c r="D44"/>
      <c r="E44"/>
      <c r="F44"/>
      <c r="G44"/>
      <c r="K44" s="5"/>
      <c r="L44" s="5"/>
      <c r="M44" s="5"/>
    </row>
    <row r="45" s="1" customFormat="1" ht="24" customHeight="1" spans="2:13">
      <c r="B45" s="2"/>
      <c r="C45" s="27"/>
      <c r="D45"/>
      <c r="E45"/>
      <c r="F45"/>
      <c r="G45"/>
      <c r="K45" s="5"/>
      <c r="L45" s="5"/>
      <c r="M45" s="5"/>
    </row>
    <row r="46" s="1" customFormat="1" ht="24" customHeight="1" spans="2:13">
      <c r="B46" s="2"/>
      <c r="C46" s="27"/>
      <c r="D46"/>
      <c r="E46"/>
      <c r="F46"/>
      <c r="G46"/>
      <c r="K46" s="5"/>
      <c r="L46" s="5"/>
      <c r="M46" s="5"/>
    </row>
    <row r="47" s="1" customFormat="1" ht="24" customHeight="1" spans="2:13">
      <c r="B47" s="2"/>
      <c r="C47" s="27"/>
      <c r="D47"/>
      <c r="E47"/>
      <c r="F47"/>
      <c r="G47"/>
      <c r="K47" s="5"/>
      <c r="L47" s="5"/>
      <c r="M47" s="5"/>
    </row>
    <row r="48" s="1" customFormat="1" ht="24" customHeight="1" spans="2:13">
      <c r="B48" s="2"/>
      <c r="C48" s="27"/>
      <c r="D48"/>
      <c r="E48"/>
      <c r="F48"/>
      <c r="G48"/>
      <c r="K48" s="5"/>
      <c r="L48" s="5"/>
      <c r="M48" s="5"/>
    </row>
    <row r="49" s="1" customFormat="1" ht="24" customHeight="1" spans="2:13">
      <c r="B49" s="2"/>
      <c r="C49" s="27"/>
      <c r="D49"/>
      <c r="E49"/>
      <c r="F49"/>
      <c r="G49"/>
      <c r="K49" s="5"/>
      <c r="L49" s="5"/>
      <c r="M49" s="5"/>
    </row>
    <row r="50" s="1" customFormat="1" ht="24" customHeight="1" spans="2:13">
      <c r="B50" s="2"/>
      <c r="C50" s="27"/>
      <c r="D50"/>
      <c r="E50"/>
      <c r="F50"/>
      <c r="G50"/>
      <c r="K50" s="5"/>
      <c r="L50" s="5"/>
      <c r="M50" s="5"/>
    </row>
    <row r="51" s="1" customFormat="1" ht="24" customHeight="1" spans="2:13">
      <c r="B51" s="2"/>
      <c r="C51" s="27"/>
      <c r="D51"/>
      <c r="E51"/>
      <c r="F51"/>
      <c r="G51"/>
      <c r="K51" s="5"/>
      <c r="L51" s="5"/>
      <c r="M51" s="5"/>
    </row>
    <row r="52" s="1" customFormat="1" ht="24" customHeight="1" spans="2:13">
      <c r="B52" s="2"/>
      <c r="C52" s="3"/>
      <c r="E52"/>
      <c r="F52"/>
      <c r="G52"/>
      <c r="K52" s="5"/>
      <c r="L52" s="5"/>
      <c r="M52" s="5"/>
    </row>
    <row r="53" s="1" customFormat="1" ht="24" customHeight="1" spans="2:13">
      <c r="B53" s="2"/>
      <c r="C53" s="3"/>
      <c r="E53" s="4"/>
      <c r="K53" s="5"/>
      <c r="L53" s="5"/>
      <c r="M53" s="5"/>
    </row>
    <row r="54" s="1" customFormat="1" ht="24" customHeight="1" spans="2:13">
      <c r="B54" s="2"/>
      <c r="C54" s="3"/>
      <c r="E54" s="4"/>
      <c r="K54" s="5"/>
      <c r="L54" s="5"/>
      <c r="M54" s="5"/>
    </row>
    <row r="55" s="1" customFormat="1" ht="24" customHeight="1" spans="2:13">
      <c r="B55" s="2"/>
      <c r="C55" s="3"/>
      <c r="E55" s="4"/>
      <c r="K55" s="5"/>
      <c r="L55" s="5"/>
      <c r="M55" s="5"/>
    </row>
    <row r="56" s="1" customFormat="1" ht="24" customHeight="1" spans="2:13">
      <c r="B56" s="2"/>
      <c r="C56" s="3"/>
      <c r="E56" s="4"/>
      <c r="K56" s="5"/>
      <c r="L56" s="5"/>
      <c r="M56" s="5"/>
    </row>
    <row r="57" s="1" customFormat="1" ht="24" customHeight="1" spans="2:13">
      <c r="B57" s="2"/>
      <c r="C57" s="3"/>
      <c r="E57" s="4"/>
      <c r="K57" s="5"/>
      <c r="L57" s="5"/>
      <c r="M57" s="5"/>
    </row>
    <row r="58" s="1" customFormat="1" ht="24" customHeight="1" spans="2:13">
      <c r="B58" s="2"/>
      <c r="C58" s="3"/>
      <c r="E58" s="4"/>
      <c r="K58" s="5"/>
      <c r="L58" s="5"/>
      <c r="M58" s="5"/>
    </row>
    <row r="59" s="1" customFormat="1" ht="24" customHeight="1" spans="2:13">
      <c r="B59" s="2"/>
      <c r="C59" s="3"/>
      <c r="E59" s="4"/>
      <c r="K59" s="5"/>
      <c r="L59" s="5"/>
      <c r="M59" s="5"/>
    </row>
    <row r="60" s="1" customFormat="1" ht="24" customHeight="1" spans="2:13">
      <c r="B60" s="2"/>
      <c r="C60" s="3"/>
      <c r="E60" s="4"/>
      <c r="K60" s="5"/>
      <c r="L60" s="5"/>
      <c r="M60" s="5"/>
    </row>
    <row r="61" s="1" customFormat="1" ht="24" customHeight="1" spans="2:13">
      <c r="B61" s="2"/>
      <c r="C61" s="3"/>
      <c r="E61" s="4"/>
      <c r="K61" s="5"/>
      <c r="L61" s="5"/>
      <c r="M61" s="5"/>
    </row>
    <row r="62" s="1" customFormat="1" ht="24" customHeight="1" spans="2:13">
      <c r="B62" s="2"/>
      <c r="C62" s="3"/>
      <c r="E62" s="4"/>
      <c r="K62" s="5"/>
      <c r="L62" s="5"/>
      <c r="M62" s="5"/>
    </row>
    <row r="63" s="1" customFormat="1" ht="24" customHeight="1" spans="2:13">
      <c r="B63" s="2"/>
      <c r="C63" s="3"/>
      <c r="E63" s="4"/>
      <c r="K63" s="5"/>
      <c r="L63" s="5"/>
      <c r="M63" s="5"/>
    </row>
    <row r="64" s="1" customFormat="1" ht="24" customHeight="1" spans="2:13">
      <c r="B64" s="2"/>
      <c r="C64" s="3"/>
      <c r="E64" s="4"/>
      <c r="K64" s="5"/>
      <c r="L64" s="5"/>
      <c r="M64" s="5"/>
    </row>
    <row r="65" s="1" customFormat="1" ht="24" customHeight="1" spans="2:13">
      <c r="B65" s="2"/>
      <c r="C65" s="3"/>
      <c r="E65" s="4"/>
      <c r="K65" s="5"/>
      <c r="L65" s="5"/>
      <c r="M65" s="5"/>
    </row>
    <row r="66" s="1" customFormat="1" ht="24" customHeight="1" spans="2:13">
      <c r="B66" s="2"/>
      <c r="C66" s="3"/>
      <c r="E66" s="4"/>
      <c r="K66" s="5"/>
      <c r="L66" s="5"/>
      <c r="M66" s="5"/>
    </row>
    <row r="67" s="1" customFormat="1" ht="24" customHeight="1" spans="2:13">
      <c r="B67" s="2"/>
      <c r="C67" s="3"/>
      <c r="E67" s="4"/>
      <c r="K67" s="5"/>
      <c r="L67" s="5"/>
      <c r="M67" s="5"/>
    </row>
    <row r="68" s="1" customFormat="1" ht="24" customHeight="1" spans="2:13">
      <c r="B68" s="2"/>
      <c r="C68" s="3"/>
      <c r="E68" s="4"/>
      <c r="K68" s="5"/>
      <c r="L68" s="5"/>
      <c r="M68" s="5"/>
    </row>
    <row r="69" s="1" customFormat="1" ht="24" customHeight="1" spans="2:13">
      <c r="B69" s="2"/>
      <c r="C69" s="3"/>
      <c r="E69" s="4"/>
      <c r="K69" s="5"/>
      <c r="L69" s="5"/>
      <c r="M69" s="5"/>
    </row>
    <row r="70" s="1" customFormat="1" ht="24" customHeight="1" spans="2:13">
      <c r="B70" s="2"/>
      <c r="C70" s="3"/>
      <c r="E70" s="4"/>
      <c r="K70" s="5"/>
      <c r="L70" s="5"/>
      <c r="M70" s="5"/>
    </row>
    <row r="71" s="1" customFormat="1" ht="24" customHeight="1" spans="2:13">
      <c r="B71" s="2"/>
      <c r="C71" s="3"/>
      <c r="E71" s="4"/>
      <c r="K71" s="5"/>
      <c r="L71" s="5"/>
      <c r="M71" s="5"/>
    </row>
    <row r="72" s="1" customFormat="1" ht="24" customHeight="1" spans="2:13">
      <c r="B72" s="2"/>
      <c r="C72" s="3"/>
      <c r="E72" s="4"/>
      <c r="K72" s="5"/>
      <c r="L72" s="5"/>
      <c r="M72" s="5"/>
    </row>
    <row r="73" s="1" customFormat="1" ht="24" customHeight="1" spans="2:13">
      <c r="B73" s="2"/>
      <c r="C73" s="3"/>
      <c r="E73" s="4"/>
      <c r="K73" s="5"/>
      <c r="L73" s="5"/>
      <c r="M73" s="5"/>
    </row>
    <row r="74" s="1" customFormat="1" ht="24" customHeight="1" spans="2:13">
      <c r="B74" s="2"/>
      <c r="C74" s="3"/>
      <c r="E74" s="4"/>
      <c r="K74" s="5"/>
      <c r="L74" s="5"/>
      <c r="M74" s="5"/>
    </row>
    <row r="75" s="1" customFormat="1" ht="23" customHeight="1" spans="2:13">
      <c r="B75" s="2"/>
      <c r="C75" s="3"/>
      <c r="E75" s="4"/>
      <c r="K75" s="5"/>
      <c r="L75" s="5"/>
      <c r="M75" s="5"/>
    </row>
    <row r="76" s="1" customFormat="1" ht="23" customHeight="1" spans="2:13">
      <c r="B76" s="2"/>
      <c r="C76" s="3"/>
      <c r="E76" s="4"/>
      <c r="K76" s="5"/>
      <c r="L76" s="5"/>
      <c r="M76" s="5"/>
    </row>
    <row r="77" s="1" customFormat="1" ht="23" customHeight="1" spans="2:13">
      <c r="B77" s="2"/>
      <c r="C77" s="3"/>
      <c r="E77" s="4"/>
      <c r="K77" s="5"/>
      <c r="L77" s="5"/>
      <c r="M77" s="5"/>
    </row>
    <row r="78" s="1" customFormat="1" ht="23" customHeight="1" spans="2:13">
      <c r="B78" s="2"/>
      <c r="C78" s="3"/>
      <c r="E78" s="4"/>
      <c r="K78" s="5"/>
      <c r="L78" s="5"/>
      <c r="M78" s="5"/>
    </row>
    <row r="79" s="1" customFormat="1" ht="23" customHeight="1" spans="2:13">
      <c r="B79" s="2"/>
      <c r="C79" s="3"/>
      <c r="E79" s="4"/>
      <c r="K79" s="5"/>
      <c r="L79" s="5"/>
      <c r="M79" s="5"/>
    </row>
    <row r="80" s="1" customFormat="1" ht="23" customHeight="1" spans="2:13">
      <c r="B80" s="2"/>
      <c r="C80" s="3"/>
      <c r="E80" s="4"/>
      <c r="K80" s="5"/>
      <c r="L80" s="5"/>
      <c r="M80" s="5"/>
    </row>
    <row r="81" s="1" customFormat="1" ht="23" customHeight="1" spans="2:13">
      <c r="B81" s="2"/>
      <c r="C81" s="3"/>
      <c r="E81" s="4"/>
      <c r="K81" s="5"/>
      <c r="L81" s="5"/>
      <c r="M81" s="5"/>
    </row>
    <row r="82" s="1" customFormat="1" ht="23" customHeight="1" spans="2:13">
      <c r="B82" s="2"/>
      <c r="C82" s="3"/>
      <c r="E82" s="4"/>
      <c r="K82" s="5"/>
      <c r="L82" s="5"/>
      <c r="M82" s="5"/>
    </row>
    <row r="83" s="1" customFormat="1" ht="23" customHeight="1" spans="2:13">
      <c r="B83" s="2"/>
      <c r="C83" s="3"/>
      <c r="E83" s="4"/>
      <c r="K83" s="5"/>
      <c r="L83" s="5"/>
      <c r="M83" s="5"/>
    </row>
    <row r="84" s="1" customFormat="1" ht="23" customHeight="1" spans="2:13">
      <c r="B84" s="2"/>
      <c r="C84" s="3"/>
      <c r="E84" s="4"/>
      <c r="K84" s="5"/>
      <c r="L84" s="5"/>
      <c r="M84" s="5"/>
    </row>
    <row r="85" s="1" customFormat="1" ht="23" customHeight="1" spans="2:13">
      <c r="B85" s="2"/>
      <c r="C85" s="3"/>
      <c r="E85" s="4"/>
      <c r="K85" s="5"/>
      <c r="L85" s="5"/>
      <c r="M85" s="5"/>
    </row>
    <row r="86" s="1" customFormat="1" ht="23" customHeight="1" spans="2:13">
      <c r="B86" s="2"/>
      <c r="C86" s="3"/>
      <c r="E86" s="4"/>
      <c r="K86" s="5"/>
      <c r="L86" s="5"/>
      <c r="M86" s="5"/>
    </row>
    <row r="87" s="1" customFormat="1" ht="23" customHeight="1" spans="2:13">
      <c r="B87" s="2"/>
      <c r="C87" s="3"/>
      <c r="E87" s="4"/>
      <c r="K87" s="5"/>
      <c r="L87" s="5"/>
      <c r="M87" s="5"/>
    </row>
    <row r="88" s="1" customFormat="1" ht="23" customHeight="1" spans="2:13">
      <c r="B88" s="2"/>
      <c r="C88" s="3"/>
      <c r="E88" s="4"/>
      <c r="K88" s="5"/>
      <c r="L88" s="5"/>
      <c r="M88" s="5"/>
    </row>
    <row r="89" s="1" customFormat="1" ht="23" customHeight="1" spans="2:13">
      <c r="B89" s="2"/>
      <c r="C89" s="3"/>
      <c r="E89" s="4"/>
      <c r="K89" s="5"/>
      <c r="L89" s="5"/>
      <c r="M89" s="5"/>
    </row>
    <row r="90" s="1" customFormat="1" ht="23" customHeight="1" spans="2:13">
      <c r="B90" s="2"/>
      <c r="C90" s="3"/>
      <c r="E90" s="4"/>
      <c r="K90" s="5"/>
      <c r="L90" s="5"/>
      <c r="M90" s="5"/>
    </row>
    <row r="91" s="1" customFormat="1" ht="23" customHeight="1" spans="2:13">
      <c r="B91" s="2"/>
      <c r="C91" s="3"/>
      <c r="E91" s="4"/>
      <c r="K91" s="5"/>
      <c r="L91" s="5"/>
      <c r="M91" s="5"/>
    </row>
    <row r="92" s="1" customFormat="1" ht="23" customHeight="1" spans="2:13">
      <c r="B92" s="2"/>
      <c r="C92" s="3"/>
      <c r="E92" s="4"/>
      <c r="K92" s="5"/>
      <c r="L92" s="5"/>
      <c r="M92" s="5"/>
    </row>
  </sheetData>
  <autoFilter ref="A1:N40">
    <extLst/>
  </autoFilter>
  <mergeCells count="1">
    <mergeCell ref="A1:N1"/>
  </mergeCells>
  <conditionalFormatting sqref="B7">
    <cfRule type="duplicateValues" dxfId="41" priority="35"/>
    <cfRule type="duplicateValues" dxfId="41" priority="34"/>
    <cfRule type="duplicateValues" dxfId="41" priority="33"/>
    <cfRule type="duplicateValues" dxfId="41" priority="32"/>
    <cfRule type="duplicateValues" dxfId="41" priority="31"/>
    <cfRule type="duplicateValues" dxfId="41" priority="30"/>
    <cfRule type="duplicateValues" dxfId="41" priority="29"/>
    <cfRule type="duplicateValues" dxfId="41" priority="28"/>
    <cfRule type="duplicateValues" dxfId="42" priority="27"/>
    <cfRule type="duplicateValues" dxfId="41" priority="26"/>
    <cfRule type="duplicateValues" dxfId="41" priority="25"/>
    <cfRule type="duplicateValues" dxfId="41" priority="24"/>
    <cfRule type="duplicateValues" dxfId="41" priority="23"/>
    <cfRule type="duplicateValues" dxfId="41" priority="22"/>
    <cfRule type="duplicateValues" dxfId="41" priority="21"/>
    <cfRule type="duplicateValues" dxfId="41" priority="20"/>
    <cfRule type="duplicateValues" dxfId="41" priority="19"/>
    <cfRule type="duplicateValues" dxfId="41" priority="4"/>
    <cfRule type="duplicateValues" dxfId="41" priority="3"/>
    <cfRule type="duplicateValues" dxfId="41" priority="2"/>
  </conditionalFormatting>
  <conditionalFormatting sqref="E7">
    <cfRule type="duplicateValues" dxfId="41" priority="6"/>
  </conditionalFormatting>
  <conditionalFormatting sqref="H7">
    <cfRule type="duplicateValues" dxfId="41" priority="18"/>
    <cfRule type="duplicateValues" dxfId="41" priority="17"/>
    <cfRule type="duplicateValues" dxfId="41" priority="16"/>
    <cfRule type="duplicateValues" dxfId="41" priority="15"/>
    <cfRule type="duplicateValues" dxfId="41" priority="14"/>
    <cfRule type="duplicateValues" dxfId="41" priority="13"/>
    <cfRule type="duplicateValues" dxfId="41" priority="12"/>
    <cfRule type="duplicateValues" dxfId="41" priority="11"/>
    <cfRule type="duplicateValues" dxfId="42" priority="10"/>
    <cfRule type="duplicateValues" dxfId="41" priority="9"/>
    <cfRule type="duplicateValues" dxfId="41" priority="8"/>
    <cfRule type="duplicateValues" dxfId="41" priority="7"/>
  </conditionalFormatting>
  <conditionalFormatting sqref="E32">
    <cfRule type="duplicateValues" dxfId="41" priority="114"/>
  </conditionalFormatting>
  <conditionalFormatting sqref="H32">
    <cfRule type="duplicateValues" dxfId="41" priority="117"/>
    <cfRule type="duplicateValues" dxfId="41" priority="118"/>
  </conditionalFormatting>
  <conditionalFormatting sqref="B1:B2 B32:B1048576">
    <cfRule type="duplicateValues" dxfId="41" priority="106"/>
    <cfRule type="duplicateValues" dxfId="41" priority="107"/>
  </conditionalFormatting>
  <conditionalFormatting sqref="B1:B2 B4:B5 B32:B1048576 B8:B17">
    <cfRule type="duplicateValues" dxfId="41" priority="72"/>
    <cfRule type="duplicateValues" dxfId="41" priority="73"/>
    <cfRule type="duplicateValues" dxfId="41" priority="74"/>
  </conditionalFormatting>
  <conditionalFormatting sqref="H1:H2 H4:H5 B4:B5 B1:B2 B32:B1048576 H8:H17 H32:H1048576 B8:B17">
    <cfRule type="duplicateValues" dxfId="41" priority="75"/>
  </conditionalFormatting>
  <conditionalFormatting sqref="B1:B6 H8:H1048576 B8:B1048576 H1:H6">
    <cfRule type="duplicateValues" dxfId="41" priority="36"/>
  </conditionalFormatting>
  <conditionalFormatting sqref="H2 B2 H33:H34 B32:B1048576 F35:F41 H42:H1048576">
    <cfRule type="duplicateValues" dxfId="41" priority="128"/>
  </conditionalFormatting>
  <conditionalFormatting sqref="B2 B32:B1048576">
    <cfRule type="duplicateValues" dxfId="41" priority="108"/>
    <cfRule type="duplicateValues" dxfId="41" priority="109"/>
    <cfRule type="duplicateValues" dxfId="41" priority="110"/>
    <cfRule type="duplicateValues" dxfId="41" priority="112"/>
    <cfRule type="duplicateValues" dxfId="41" priority="119"/>
    <cfRule type="duplicateValues" dxfId="41" priority="121"/>
    <cfRule type="duplicateValues" dxfId="41" priority="122"/>
    <cfRule type="duplicateValues" dxfId="41" priority="123"/>
    <cfRule type="duplicateValues" dxfId="41" priority="124"/>
    <cfRule type="duplicateValues" dxfId="41" priority="125"/>
    <cfRule type="duplicateValues" dxfId="41" priority="126"/>
    <cfRule type="duplicateValues" dxfId="41" priority="127"/>
  </conditionalFormatting>
  <conditionalFormatting sqref="B2 H2 H33:H34 F35:F41 B32:B1048576 H42:H1048576">
    <cfRule type="duplicateValues" dxfId="41" priority="120"/>
  </conditionalFormatting>
  <conditionalFormatting sqref="H2 B2 H32:H34 F35:F41 B32:B1048576 H42:H1048576">
    <cfRule type="duplicateValues" dxfId="41" priority="111"/>
    <cfRule type="duplicateValues" dxfId="41" priority="115"/>
    <cfRule type="duplicateValues" dxfId="41" priority="116"/>
  </conditionalFormatting>
  <conditionalFormatting sqref="B2 H2 H32:H34 F35:F41 B32:B1048576 H42:H1048576">
    <cfRule type="duplicateValues" dxfId="41" priority="113"/>
  </conditionalFormatting>
  <conditionalFormatting sqref="B3 B6 B18:B31">
    <cfRule type="duplicateValues" dxfId="41" priority="37"/>
    <cfRule type="duplicateValues" dxfId="41" priority="38"/>
    <cfRule type="duplicateValues" dxfId="41" priority="39"/>
    <cfRule type="duplicateValues" dxfId="41" priority="40"/>
    <cfRule type="duplicateValues" dxfId="41" priority="41"/>
    <cfRule type="duplicateValues" dxfId="41" priority="42"/>
    <cfRule type="duplicateValues" dxfId="41" priority="43"/>
    <cfRule type="duplicateValues" dxfId="41" priority="44"/>
    <cfRule type="duplicateValues" dxfId="41" priority="45"/>
    <cfRule type="duplicateValues" dxfId="41" priority="46"/>
    <cfRule type="duplicateValues" dxfId="41" priority="47"/>
    <cfRule type="duplicateValues" dxfId="41" priority="48"/>
    <cfRule type="duplicateValues" dxfId="42" priority="49"/>
    <cfRule type="duplicateValues" dxfId="41" priority="50"/>
    <cfRule type="duplicateValues" dxfId="41" priority="51"/>
    <cfRule type="duplicateValues" dxfId="41" priority="52"/>
    <cfRule type="duplicateValues" dxfId="41" priority="53"/>
    <cfRule type="duplicateValues" dxfId="41" priority="54"/>
    <cfRule type="duplicateValues" dxfId="41" priority="55"/>
    <cfRule type="duplicateValues" dxfId="41" priority="56"/>
    <cfRule type="duplicateValues" dxfId="41" priority="57"/>
  </conditionalFormatting>
  <conditionalFormatting sqref="E3 E6 E18:E31">
    <cfRule type="duplicateValues" dxfId="41" priority="59"/>
  </conditionalFormatting>
  <conditionalFormatting sqref="H3 H6 H18:H31">
    <cfRule type="duplicateValues" dxfId="41" priority="58"/>
    <cfRule type="duplicateValues" dxfId="41" priority="60"/>
    <cfRule type="duplicateValues" dxfId="41" priority="61"/>
    <cfRule type="duplicateValues" dxfId="41" priority="62"/>
    <cfRule type="duplicateValues" dxfId="42" priority="63"/>
    <cfRule type="duplicateValues" dxfId="41" priority="64"/>
    <cfRule type="duplicateValues" dxfId="41" priority="65"/>
    <cfRule type="duplicateValues" dxfId="41" priority="66"/>
    <cfRule type="duplicateValues" dxfId="41" priority="67"/>
    <cfRule type="duplicateValues" dxfId="41" priority="68"/>
    <cfRule type="duplicateValues" dxfId="41" priority="69"/>
    <cfRule type="duplicateValues" dxfId="41" priority="70"/>
    <cfRule type="duplicateValues" dxfId="41" priority="71"/>
  </conditionalFormatting>
  <conditionalFormatting sqref="B4:B5 B8:B17">
    <cfRule type="duplicateValues" dxfId="41" priority="89"/>
    <cfRule type="duplicateValues" dxfId="41" priority="90"/>
    <cfRule type="duplicateValues" dxfId="41" priority="91"/>
    <cfRule type="duplicateValues" dxfId="41" priority="92"/>
    <cfRule type="duplicateValues" dxfId="41" priority="93"/>
    <cfRule type="duplicateValues" dxfId="41" priority="94"/>
    <cfRule type="duplicateValues" dxfId="41" priority="95"/>
    <cfRule type="duplicateValues" dxfId="41" priority="96"/>
    <cfRule type="duplicateValues" dxfId="42" priority="97"/>
    <cfRule type="duplicateValues" dxfId="41" priority="98"/>
    <cfRule type="duplicateValues" dxfId="41" priority="99"/>
    <cfRule type="duplicateValues" dxfId="41" priority="100"/>
    <cfRule type="duplicateValues" dxfId="41" priority="101"/>
    <cfRule type="duplicateValues" dxfId="41" priority="102"/>
    <cfRule type="duplicateValues" dxfId="41" priority="103"/>
    <cfRule type="duplicateValues" dxfId="41" priority="104"/>
    <cfRule type="duplicateValues" dxfId="41" priority="105"/>
  </conditionalFormatting>
  <conditionalFormatting sqref="E4:E5 E8:E17">
    <cfRule type="duplicateValues" dxfId="41" priority="76"/>
  </conditionalFormatting>
  <conditionalFormatting sqref="H4:H5 H8:H17">
    <cfRule type="duplicateValues" dxfId="41" priority="77"/>
    <cfRule type="duplicateValues" dxfId="41" priority="78"/>
    <cfRule type="duplicateValues" dxfId="41" priority="79"/>
    <cfRule type="duplicateValues" dxfId="42" priority="80"/>
    <cfRule type="duplicateValues" dxfId="41" priority="81"/>
    <cfRule type="duplicateValues" dxfId="41" priority="82"/>
    <cfRule type="duplicateValues" dxfId="41" priority="83"/>
    <cfRule type="duplicateValues" dxfId="41" priority="84"/>
    <cfRule type="duplicateValues" dxfId="41" priority="85"/>
    <cfRule type="duplicateValues" dxfId="41" priority="86"/>
    <cfRule type="duplicateValues" dxfId="41" priority="87"/>
    <cfRule type="duplicateValues" dxfId="41" priority="88"/>
  </conditionalFormatting>
  <conditionalFormatting sqref="H7 B7">
    <cfRule type="duplicateValues" dxfId="41" priority="5"/>
  </conditionalFormatting>
  <conditionalFormatting sqref="B7 H7">
    <cfRule type="duplicateValues" dxfId="41" priority="1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"/>
  <sheetViews>
    <sheetView workbookViewId="0">
      <selection activeCell="L27" sqref="L27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成本中心</vt:lpstr>
      <vt:lpstr>费用汇总</vt:lpstr>
      <vt:lpstr>1月保险费 </vt:lpstr>
      <vt:lpstr>2月保险费</vt:lpstr>
      <vt:lpstr>3月保险费</vt:lpstr>
      <vt:lpstr>4月保险费</vt:lpstr>
      <vt:lpstr>5月保险费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2008-09-11T17:22:00Z</dcterms:created>
  <cp:lastPrinted>2019-02-13T06:08:00Z</cp:lastPrinted>
  <dcterms:modified xsi:type="dcterms:W3CDTF">2024-04-26T07:16:40Z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KSOReadingLayout">
    <vt:bool>true</vt:bool>
  </property>
  <property fmtid="{D5CDD505-2E9C-101B-9397-08002B2CF9AE}" pid="4" name="ICV">
    <vt:lpwstr>BB3BB741A8254A6189845B40290C4BCD_13</vt:lpwstr>
  </property>
</Properties>
</file>