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Sheet3" sheetId="3" r:id="rId1"/>
    <sheet name="1批次实际签订金额" sheetId="4" r:id="rId2"/>
    <sheet name="第二、三批次实际签订金额" sheetId="5" r:id="rId3"/>
  </sheets>
  <definedNames>
    <definedName name="_xlnm._FilterDatabase" localSheetId="0" hidden="1">Sheet3!$A$2:$V$64</definedName>
    <definedName name="_xlnm._FilterDatabase" localSheetId="1" hidden="1">'1批次实际签订金额'!$A$2:$W$19</definedName>
    <definedName name="_xlnm._FilterDatabase" localSheetId="2" hidden="1">第二、三批次实际签订金额!$A$2:$AA$16</definedName>
    <definedName name="_xlnm.Print_Area" localSheetId="0">Sheet3!$A$1:$W$67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X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按照50%核算</t>
        </r>
      </text>
    </comment>
    <comment ref="T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3人</t>
        </r>
      </text>
    </comment>
    <comment ref="T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9人</t>
        </r>
      </text>
    </comment>
  </commentList>
</comments>
</file>

<file path=xl/sharedStrings.xml><?xml version="1.0" encoding="utf-8"?>
<sst xmlns="http://schemas.openxmlformats.org/spreadsheetml/2006/main" count="399" uniqueCount="106">
  <si>
    <t>序号</t>
  </si>
  <si>
    <t>姓名</t>
  </si>
  <si>
    <t>岗位性质</t>
  </si>
  <si>
    <t>岗位
（职位）</t>
  </si>
  <si>
    <t>入职时间</t>
  </si>
  <si>
    <t>工资统计</t>
  </si>
  <si>
    <t>2023年度</t>
  </si>
  <si>
    <t>平均工资</t>
  </si>
  <si>
    <t>工龄年限</t>
  </si>
  <si>
    <t>赔偿金额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</si>
  <si>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</si>
  <si>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</si>
  <si>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</si>
  <si>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</si>
  <si>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</si>
  <si>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</si>
  <si>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</si>
  <si>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</si>
  <si>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</si>
  <si>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</si>
  <si>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</si>
  <si>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</si>
  <si>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</si>
  <si>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曾超</t>
  </si>
  <si>
    <t>间接</t>
  </si>
  <si>
    <t>运营科长</t>
  </si>
  <si>
    <t>2018.10.24</t>
  </si>
  <si>
    <t>应发</t>
  </si>
  <si>
    <t>实发</t>
  </si>
  <si>
    <t>方兰</t>
  </si>
  <si>
    <t>直接</t>
  </si>
  <si>
    <t>装配工</t>
  </si>
  <si>
    <t>2018.9.10</t>
  </si>
  <si>
    <t>李绍碧</t>
  </si>
  <si>
    <t>2019.4.24</t>
  </si>
  <si>
    <t>陈平丽</t>
  </si>
  <si>
    <t>2019.4.27</t>
  </si>
  <si>
    <t>文丽</t>
  </si>
  <si>
    <t>陈义</t>
  </si>
  <si>
    <t>车间主任</t>
  </si>
  <si>
    <t>2019.6.6</t>
  </si>
  <si>
    <t>刘芳</t>
  </si>
  <si>
    <t>2019.6.26</t>
  </si>
  <si>
    <t>邓春梅</t>
  </si>
  <si>
    <t>2019.7.18</t>
  </si>
  <si>
    <t>周春梅</t>
  </si>
  <si>
    <t>2019.8.7</t>
  </si>
  <si>
    <t>叶美群</t>
  </si>
  <si>
    <t>2019.8.21</t>
  </si>
  <si>
    <t>干达莉</t>
  </si>
  <si>
    <t>2019.09.10</t>
  </si>
  <si>
    <t>方华</t>
  </si>
  <si>
    <t>2020.02.27</t>
  </si>
  <si>
    <t>刘光琼</t>
  </si>
  <si>
    <t>2020.02.28</t>
  </si>
  <si>
    <t>杨晓英</t>
  </si>
  <si>
    <t>2020.03.02</t>
  </si>
  <si>
    <t>陈辉</t>
  </si>
  <si>
    <t>电工</t>
  </si>
  <si>
    <t>2021.2.22</t>
  </si>
  <si>
    <t>廖世金</t>
  </si>
  <si>
    <t>2019.8.17</t>
  </si>
  <si>
    <t>付丽</t>
  </si>
  <si>
    <t>配料工</t>
  </si>
  <si>
    <t>2022.8.1</t>
  </si>
  <si>
    <t>蔡刚</t>
  </si>
  <si>
    <t>2022.8.8</t>
  </si>
  <si>
    <t>韩义川</t>
  </si>
  <si>
    <t>2023.2.18</t>
  </si>
  <si>
    <t>张少江</t>
  </si>
  <si>
    <t>2023.2.27</t>
  </si>
  <si>
    <t>易小利</t>
  </si>
  <si>
    <t>库管员</t>
  </si>
  <si>
    <t>郭林凤</t>
  </si>
  <si>
    <t>采购</t>
  </si>
  <si>
    <t>2020.03.09</t>
  </si>
  <si>
    <t>袁美中</t>
  </si>
  <si>
    <t>叉车</t>
  </si>
  <si>
    <t>2019.7.5</t>
  </si>
  <si>
    <t>肖逍</t>
  </si>
  <si>
    <t>生产计划</t>
  </si>
  <si>
    <t>2023.7.11</t>
  </si>
  <si>
    <t>周继菊</t>
  </si>
  <si>
    <t>综合管理科长</t>
  </si>
  <si>
    <t>2019.09.11</t>
  </si>
  <si>
    <t>杨辉</t>
  </si>
  <si>
    <t>财务科长</t>
  </si>
  <si>
    <t>2020.03.04</t>
  </si>
  <si>
    <t>陈文君</t>
  </si>
  <si>
    <t>出纳</t>
  </si>
  <si>
    <t>2020.3.30</t>
  </si>
  <si>
    <t>谭文波</t>
  </si>
  <si>
    <t>质量科长</t>
  </si>
  <si>
    <t>2019.5.13</t>
  </si>
  <si>
    <t>任威利</t>
  </si>
  <si>
    <t>质检员</t>
  </si>
  <si>
    <t>2019.4.1</t>
  </si>
  <si>
    <t>车月</t>
  </si>
  <si>
    <t>销售主管</t>
  </si>
  <si>
    <t>2021.3.17</t>
  </si>
  <si>
    <t>应发合计</t>
  </si>
  <si>
    <t>实发合计</t>
  </si>
  <si>
    <t>绩效奖金</t>
  </si>
  <si>
    <t>合计</t>
  </si>
  <si>
    <t>2021年度</t>
  </si>
  <si>
    <t>2022年度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</si>
</sst>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176" fontId="4" fillId="0" borderId="0" xfId="0" applyNumberFormat="1" applyFont="1" applyFill="1">
      <alignment vertical="center"/>
    </xf>
    <xf numFmtId="176" fontId="0" fillId="0" borderId="7" xfId="0" applyNumberFormat="1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4"/>
  <sheetViews>
    <sheetView view="pageBreakPreview" zoomScaleNormal="100" topLeftCell="A32" workbookViewId="0">
      <selection activeCell="F51" sqref="$A51:$XFD51"/>
    </sheetView>
  </sheetViews>
  <sheetFormatPr defaultColWidth="9" defaultRowHeight="13.5"/>
  <cols>
    <col min="1" max="1" width="9" style="2"/>
    <col min="5" max="5" width="11.625" customWidth="1"/>
    <col min="6" max="6" width="8.5" customWidth="1"/>
    <col min="7" max="7" width="9.375"/>
    <col min="11" max="13" width="9.375"/>
    <col min="15" max="16" width="9.375"/>
    <col min="19" max="19" width="12.625" style="27"/>
    <col min="20" max="20" width="10.25" customWidth="1"/>
    <col min="21" max="21" width="11.875" style="27" customWidth="1"/>
    <col min="23" max="23" width="12.625" style="27"/>
  </cols>
  <sheetData>
    <row r="1" ht="30" customHeight="1" spans="1:22">
      <c r="A1" s="8" t="s">
        <v>0</v>
      </c>
      <c r="B1" s="8" t="s">
        <v>1</v>
      </c>
      <c r="C1" s="6" t="s">
        <v>2</v>
      </c>
      <c r="D1" s="37" t="s">
        <v>3</v>
      </c>
      <c r="E1" s="8" t="s">
        <v>4</v>
      </c>
      <c r="F1" s="8" t="s">
        <v>5</v>
      </c>
      <c r="G1" s="38" t="s">
        <v>6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6" t="s">
        <v>7</v>
      </c>
      <c r="T1" s="37" t="s">
        <v>8</v>
      </c>
      <c r="U1" s="48" t="s">
        <v>9</v>
      </c>
      <c r="V1" s="24" t="s">
        <v>10</v>
      </c>
    </row>
    <row r="2" ht="30" customHeight="1" spans="1:22">
      <c r="A2" s="8"/>
      <c r="B2" s="8"/>
      <c r="C2" s="9"/>
      <c r="D2" s="8"/>
      <c r="E2" s="8"/>
      <c r="F2" s="8"/>
      <c r="G2" s="3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9"/>
      <c r="T2" s="8"/>
      <c r="U2" s="25"/>
      <c r="V2" s="24"/>
    </row>
    <row r="3" ht="20" customHeight="1" spans="1:23">
      <c r="A3" s="6">
        <v>1</v>
      </c>
      <c r="B3" s="10" t="s">
        <v>23</v>
      </c>
      <c r="C3" s="51" t="s">
        <v>24</v>
      </c>
      <c r="D3" s="10" t="s">
        <v>25</v>
      </c>
      <c r="E3" s="6" t="s">
        <v>26</v>
      </c>
      <c r="F3" s="8" t="s">
        <v>27</v>
      </c>
      <c r="G3" s="43">
        <v>8647.33</v>
      </c>
      <c r="H3" s="43">
        <v>8636.65</v>
      </c>
      <c r="I3" s="43">
        <v>8646</v>
      </c>
      <c r="J3" s="43">
        <v>8648.67</v>
      </c>
      <c r="K3" s="43">
        <v>10277.98</v>
      </c>
      <c r="L3" s="43">
        <v>8794.83</v>
      </c>
      <c r="M3" s="43">
        <v>9533.15</v>
      </c>
      <c r="N3" s="43">
        <v>9505.72</v>
      </c>
      <c r="O3" s="43">
        <v>9550</v>
      </c>
      <c r="P3" s="43">
        <v>9450</v>
      </c>
      <c r="Q3" s="43">
        <v>9470</v>
      </c>
      <c r="R3" s="43">
        <v>9470</v>
      </c>
      <c r="S3" s="49">
        <f>SUM(G3:R3)/12</f>
        <v>9219.19416666667</v>
      </c>
      <c r="T3" s="6">
        <v>5.5</v>
      </c>
      <c r="U3" s="49">
        <f>S3*T3</f>
        <v>50705.5679166667</v>
      </c>
      <c r="V3" s="43"/>
      <c r="W3" s="27">
        <f>S3*0.5</f>
        <v>4609.59708333333</v>
      </c>
    </row>
    <row r="4" ht="20" customHeight="1" spans="1:22">
      <c r="A4" s="9"/>
      <c r="B4" s="13"/>
      <c r="C4" s="52"/>
      <c r="D4" s="13"/>
      <c r="E4" s="9"/>
      <c r="F4" s="8" t="s">
        <v>28</v>
      </c>
      <c r="G4" s="43">
        <v>7985.57</v>
      </c>
      <c r="H4" s="43">
        <v>7975.2</v>
      </c>
      <c r="I4" s="43">
        <v>7984.28</v>
      </c>
      <c r="J4" s="43">
        <v>7986.87</v>
      </c>
      <c r="K4" s="43">
        <v>9567.3</v>
      </c>
      <c r="L4" s="43">
        <v>8128.64</v>
      </c>
      <c r="M4" s="43">
        <v>8844.82</v>
      </c>
      <c r="N4" s="43">
        <v>8874.44</v>
      </c>
      <c r="O4" s="43">
        <v>8918.72</v>
      </c>
      <c r="P4" s="43">
        <v>8818.72</v>
      </c>
      <c r="Q4" s="43">
        <v>8838.72</v>
      </c>
      <c r="R4" s="43">
        <v>8838.72</v>
      </c>
      <c r="S4" s="49">
        <f t="shared" ref="S4:S35" si="0">SUM(G4:R4)/12</f>
        <v>8563.5</v>
      </c>
      <c r="T4" s="9"/>
      <c r="U4" s="49">
        <f>S4*T3</f>
        <v>47099.25</v>
      </c>
      <c r="V4" s="43"/>
    </row>
    <row r="5" customFormat="1" ht="20" customHeight="1" spans="1:23">
      <c r="A5" s="39">
        <v>2</v>
      </c>
      <c r="B5" s="15" t="s">
        <v>29</v>
      </c>
      <c r="C5" s="10" t="s">
        <v>30</v>
      </c>
      <c r="D5" s="10" t="s">
        <v>31</v>
      </c>
      <c r="E5" s="39" t="s">
        <v>32</v>
      </c>
      <c r="F5" s="8" t="s">
        <v>27</v>
      </c>
      <c r="G5" s="43">
        <v>3975.26</v>
      </c>
      <c r="H5" s="43">
        <v>4041.21</v>
      </c>
      <c r="I5" s="43">
        <v>4950.26</v>
      </c>
      <c r="J5" s="43">
        <v>4547.56</v>
      </c>
      <c r="K5" s="43">
        <v>5172.28</v>
      </c>
      <c r="L5" s="43">
        <v>4785.6</v>
      </c>
      <c r="M5" s="43">
        <v>3925.18</v>
      </c>
      <c r="N5" s="43">
        <v>2670.66</v>
      </c>
      <c r="O5" s="43">
        <v>3993.57</v>
      </c>
      <c r="P5" s="43">
        <v>3718.18</v>
      </c>
      <c r="Q5" s="43">
        <v>4523.39</v>
      </c>
      <c r="R5" s="43">
        <v>5675.43</v>
      </c>
      <c r="S5" s="49">
        <f t="shared" si="0"/>
        <v>4331.54833333333</v>
      </c>
      <c r="T5" s="39">
        <v>6</v>
      </c>
      <c r="U5" s="49">
        <f>S5*T5</f>
        <v>25989.29</v>
      </c>
      <c r="V5" s="43"/>
      <c r="W5" s="27"/>
    </row>
    <row r="6" customFormat="1" ht="35" customHeight="1" spans="1:23">
      <c r="A6" s="39"/>
      <c r="B6" s="15"/>
      <c r="C6" s="13"/>
      <c r="D6" s="13"/>
      <c r="E6" s="39"/>
      <c r="F6" s="8" t="s">
        <v>28</v>
      </c>
      <c r="G6" s="43">
        <v>3425.88</v>
      </c>
      <c r="H6" s="43">
        <v>3491.83</v>
      </c>
      <c r="I6" s="43">
        <v>4400.88</v>
      </c>
      <c r="J6" s="43">
        <v>3998.18</v>
      </c>
      <c r="K6" s="43">
        <v>4622.9</v>
      </c>
      <c r="L6" s="43">
        <v>4236.22</v>
      </c>
      <c r="M6" s="43">
        <v>3253.3</v>
      </c>
      <c r="N6" s="43">
        <v>2103.08</v>
      </c>
      <c r="O6" s="43">
        <v>3425.99</v>
      </c>
      <c r="P6" s="43">
        <v>3150.6</v>
      </c>
      <c r="Q6" s="43">
        <v>3955.81</v>
      </c>
      <c r="R6" s="43">
        <v>5107.85</v>
      </c>
      <c r="S6" s="49">
        <f t="shared" si="0"/>
        <v>3764.37666666667</v>
      </c>
      <c r="T6" s="39"/>
      <c r="U6" s="49">
        <f>S6*T5</f>
        <v>22586.26</v>
      </c>
      <c r="V6" s="43"/>
      <c r="W6" s="27"/>
    </row>
    <row r="7" customFormat="1" ht="20" customHeight="1" spans="1:23">
      <c r="A7" s="6">
        <v>3</v>
      </c>
      <c r="B7" s="10" t="s">
        <v>33</v>
      </c>
      <c r="C7" s="10" t="s">
        <v>30</v>
      </c>
      <c r="D7" s="10" t="s">
        <v>31</v>
      </c>
      <c r="E7" s="26" t="s">
        <v>34</v>
      </c>
      <c r="F7" s="8" t="s">
        <v>27</v>
      </c>
      <c r="G7" s="43">
        <v>3755.26</v>
      </c>
      <c r="H7" s="43">
        <v>3670.34</v>
      </c>
      <c r="I7" s="43">
        <v>4671.75</v>
      </c>
      <c r="J7" s="43">
        <v>4451.26</v>
      </c>
      <c r="K7" s="43">
        <v>4757.59</v>
      </c>
      <c r="L7" s="43">
        <v>4552.49</v>
      </c>
      <c r="M7" s="43">
        <v>3846.53</v>
      </c>
      <c r="N7" s="43">
        <v>2553.91</v>
      </c>
      <c r="O7" s="43">
        <v>3500.14</v>
      </c>
      <c r="P7" s="43">
        <v>3334.35</v>
      </c>
      <c r="Q7" s="43">
        <v>4079.49</v>
      </c>
      <c r="R7" s="43">
        <v>5376.36</v>
      </c>
      <c r="S7" s="49">
        <f t="shared" si="0"/>
        <v>4045.78916666667</v>
      </c>
      <c r="T7" s="26">
        <v>5</v>
      </c>
      <c r="U7" s="49">
        <f>S7*T7</f>
        <v>20228.9458333333</v>
      </c>
      <c r="V7" s="43"/>
      <c r="W7" s="27"/>
    </row>
    <row r="8" ht="35" customHeight="1" spans="1:22">
      <c r="A8" s="9"/>
      <c r="B8" s="13"/>
      <c r="C8" s="13"/>
      <c r="D8" s="13"/>
      <c r="E8" s="53"/>
      <c r="F8" s="8" t="s">
        <v>28</v>
      </c>
      <c r="G8" s="43">
        <v>3205.88</v>
      </c>
      <c r="H8" s="43">
        <v>3120.96</v>
      </c>
      <c r="I8" s="43">
        <v>4122.37</v>
      </c>
      <c r="J8" s="43">
        <v>3901.88</v>
      </c>
      <c r="K8" s="43">
        <v>4208.21</v>
      </c>
      <c r="L8" s="43">
        <v>4003.11</v>
      </c>
      <c r="M8" s="43">
        <v>3174.65</v>
      </c>
      <c r="N8" s="43">
        <v>1986.33</v>
      </c>
      <c r="O8" s="43">
        <v>2932.56</v>
      </c>
      <c r="P8" s="43">
        <v>2766.77</v>
      </c>
      <c r="Q8" s="43">
        <v>3511.91</v>
      </c>
      <c r="R8" s="43">
        <v>4808.78</v>
      </c>
      <c r="S8" s="49">
        <f t="shared" si="0"/>
        <v>3478.6175</v>
      </c>
      <c r="T8" s="53"/>
      <c r="U8" s="49">
        <f>S8*T7</f>
        <v>17393.0875</v>
      </c>
      <c r="V8" s="43"/>
    </row>
    <row r="9" ht="20" customHeight="1" spans="1:22">
      <c r="A9" s="6">
        <v>4</v>
      </c>
      <c r="B9" s="10" t="s">
        <v>35</v>
      </c>
      <c r="C9" s="10" t="s">
        <v>30</v>
      </c>
      <c r="D9" s="10" t="s">
        <v>31</v>
      </c>
      <c r="E9" s="26" t="s">
        <v>36</v>
      </c>
      <c r="F9" s="8" t="s">
        <v>27</v>
      </c>
      <c r="G9" s="43">
        <v>4164.31</v>
      </c>
      <c r="H9" s="43">
        <v>4046.21</v>
      </c>
      <c r="I9" s="43">
        <v>4771.75</v>
      </c>
      <c r="J9" s="43">
        <v>5024.97</v>
      </c>
      <c r="K9" s="43">
        <v>5221.38</v>
      </c>
      <c r="L9" s="43">
        <v>5058.45</v>
      </c>
      <c r="M9" s="43">
        <v>4521.46</v>
      </c>
      <c r="N9" s="43">
        <v>2732.45</v>
      </c>
      <c r="O9" s="43">
        <v>3105</v>
      </c>
      <c r="P9" s="43">
        <v>3202.82</v>
      </c>
      <c r="Q9" s="43">
        <v>4461.31</v>
      </c>
      <c r="R9" s="43">
        <v>5858.17</v>
      </c>
      <c r="S9" s="49">
        <f t="shared" si="0"/>
        <v>4347.35666666667</v>
      </c>
      <c r="T9" s="26">
        <v>5</v>
      </c>
      <c r="U9" s="49">
        <f>S9*T9</f>
        <v>21736.7833333333</v>
      </c>
      <c r="V9" s="43"/>
    </row>
    <row r="10" ht="35" customHeight="1" spans="1:22">
      <c r="A10" s="9"/>
      <c r="B10" s="13"/>
      <c r="C10" s="13"/>
      <c r="D10" s="13"/>
      <c r="E10" s="54"/>
      <c r="F10" s="8" t="s">
        <v>28</v>
      </c>
      <c r="G10" s="43">
        <v>3614.93</v>
      </c>
      <c r="H10" s="43">
        <v>3496.83</v>
      </c>
      <c r="I10" s="43">
        <v>4222.37</v>
      </c>
      <c r="J10" s="43">
        <v>4475.59</v>
      </c>
      <c r="K10" s="43">
        <v>4672</v>
      </c>
      <c r="L10" s="43">
        <v>4509.07</v>
      </c>
      <c r="M10" s="43">
        <v>3849.58</v>
      </c>
      <c r="N10" s="43">
        <v>2164.87</v>
      </c>
      <c r="O10" s="43">
        <v>2537.42</v>
      </c>
      <c r="P10" s="43">
        <v>2635.24</v>
      </c>
      <c r="Q10" s="43">
        <v>3893.73</v>
      </c>
      <c r="R10" s="43">
        <v>5290.59</v>
      </c>
      <c r="S10" s="49">
        <f t="shared" si="0"/>
        <v>3780.185</v>
      </c>
      <c r="T10" s="54"/>
      <c r="U10" s="49">
        <f>S10*T9</f>
        <v>18900.925</v>
      </c>
      <c r="V10" s="43"/>
    </row>
    <row r="11" ht="20" customHeight="1" spans="1:22">
      <c r="A11" s="6">
        <v>5</v>
      </c>
      <c r="B11" s="10" t="s">
        <v>37</v>
      </c>
      <c r="C11" s="10" t="s">
        <v>30</v>
      </c>
      <c r="D11" s="10" t="s">
        <v>31</v>
      </c>
      <c r="E11" s="26" t="s">
        <v>36</v>
      </c>
      <c r="F11" s="8" t="s">
        <v>27</v>
      </c>
      <c r="G11" s="43">
        <v>4086.29</v>
      </c>
      <c r="H11" s="43">
        <v>4330.26</v>
      </c>
      <c r="I11" s="43">
        <v>4821.21</v>
      </c>
      <c r="J11" s="43">
        <v>5245.74</v>
      </c>
      <c r="K11" s="43">
        <v>5472.28</v>
      </c>
      <c r="L11" s="43">
        <v>5345.56</v>
      </c>
      <c r="M11" s="43">
        <v>4274.28</v>
      </c>
      <c r="N11" s="43">
        <v>2755.71</v>
      </c>
      <c r="O11" s="43">
        <v>3743.64</v>
      </c>
      <c r="P11" s="43">
        <v>3924.98</v>
      </c>
      <c r="Q11" s="43">
        <v>4557.94</v>
      </c>
      <c r="R11" s="43">
        <v>5812.4</v>
      </c>
      <c r="S11" s="49">
        <f t="shared" si="0"/>
        <v>4530.8575</v>
      </c>
      <c r="T11" s="26">
        <v>5</v>
      </c>
      <c r="U11" s="49">
        <f>S11*T11</f>
        <v>22654.2875</v>
      </c>
      <c r="V11" s="43"/>
    </row>
    <row r="12" ht="35" customHeight="1" spans="1:22">
      <c r="A12" s="9"/>
      <c r="B12" s="13"/>
      <c r="C12" s="13"/>
      <c r="D12" s="13"/>
      <c r="E12" s="54"/>
      <c r="F12" s="8" t="s">
        <v>28</v>
      </c>
      <c r="G12" s="43">
        <v>3536.91</v>
      </c>
      <c r="H12" s="43">
        <v>3780.88</v>
      </c>
      <c r="I12" s="43">
        <v>4271.83</v>
      </c>
      <c r="J12" s="43">
        <v>4696.36</v>
      </c>
      <c r="K12" s="43">
        <v>4922.9</v>
      </c>
      <c r="L12" s="43">
        <v>4796.18</v>
      </c>
      <c r="M12" s="43">
        <v>3602.4</v>
      </c>
      <c r="N12" s="43">
        <v>2188.13</v>
      </c>
      <c r="O12" s="43">
        <v>3176.06</v>
      </c>
      <c r="P12" s="43">
        <v>3357.4</v>
      </c>
      <c r="Q12" s="43">
        <v>3990.36</v>
      </c>
      <c r="R12" s="43">
        <v>5244.82</v>
      </c>
      <c r="S12" s="49">
        <f t="shared" si="0"/>
        <v>3963.68583333333</v>
      </c>
      <c r="T12" s="54"/>
      <c r="U12" s="49">
        <f>S12*T11</f>
        <v>19818.4291666667</v>
      </c>
      <c r="V12" s="43"/>
    </row>
    <row r="13" ht="20" customHeight="1" spans="1:23">
      <c r="A13" s="6">
        <v>6</v>
      </c>
      <c r="B13" s="10" t="s">
        <v>38</v>
      </c>
      <c r="C13" s="55" t="s">
        <v>24</v>
      </c>
      <c r="D13" s="10" t="s">
        <v>39</v>
      </c>
      <c r="E13" s="53" t="s">
        <v>40</v>
      </c>
      <c r="F13" s="8" t="s">
        <v>27</v>
      </c>
      <c r="G13" s="43">
        <v>6658</v>
      </c>
      <c r="H13" s="43">
        <v>6658</v>
      </c>
      <c r="I13" s="43">
        <v>6660</v>
      </c>
      <c r="J13" s="43">
        <v>6660</v>
      </c>
      <c r="K13" s="43">
        <v>8518.62</v>
      </c>
      <c r="L13" s="43">
        <v>8067.93</v>
      </c>
      <c r="M13" s="43">
        <v>7548.97</v>
      </c>
      <c r="N13" s="43">
        <v>6480</v>
      </c>
      <c r="O13" s="43">
        <v>6980</v>
      </c>
      <c r="P13" s="43">
        <v>6680</v>
      </c>
      <c r="Q13" s="43">
        <v>6885.17</v>
      </c>
      <c r="R13" s="43">
        <v>8855.43</v>
      </c>
      <c r="S13" s="49">
        <f t="shared" si="0"/>
        <v>7221.01</v>
      </c>
      <c r="T13" s="61">
        <v>4.5</v>
      </c>
      <c r="U13" s="49">
        <f>S13*T13</f>
        <v>32494.545</v>
      </c>
      <c r="V13" s="43"/>
      <c r="W13" s="27">
        <f>S13*0.5</f>
        <v>3610.505</v>
      </c>
    </row>
    <row r="14" ht="20" customHeight="1" spans="1:22">
      <c r="A14" s="9"/>
      <c r="B14" s="13"/>
      <c r="C14" s="56"/>
      <c r="D14" s="13"/>
      <c r="E14" s="57"/>
      <c r="F14" s="8" t="s">
        <v>28</v>
      </c>
      <c r="G14" s="43">
        <v>6043.64</v>
      </c>
      <c r="H14" s="43">
        <v>6043.65</v>
      </c>
      <c r="I14" s="43">
        <v>6045.58</v>
      </c>
      <c r="J14" s="43">
        <v>6045.58</v>
      </c>
      <c r="K14" s="43">
        <v>7848.45</v>
      </c>
      <c r="L14" s="43">
        <v>7411.27</v>
      </c>
      <c r="M14" s="43">
        <v>6907.88</v>
      </c>
      <c r="N14" s="43">
        <v>5870.99</v>
      </c>
      <c r="O14" s="43">
        <v>6355.98</v>
      </c>
      <c r="P14" s="43">
        <v>6064.98</v>
      </c>
      <c r="Q14" s="43">
        <v>6264</v>
      </c>
      <c r="R14" s="43">
        <v>8175.15</v>
      </c>
      <c r="S14" s="49">
        <f t="shared" si="0"/>
        <v>6589.7625</v>
      </c>
      <c r="T14" s="62"/>
      <c r="U14" s="49">
        <f>S14*T13</f>
        <v>29653.93125</v>
      </c>
      <c r="V14" s="43"/>
    </row>
    <row r="15" ht="20" customHeight="1" spans="1:23">
      <c r="A15" s="6">
        <v>7</v>
      </c>
      <c r="B15" s="10" t="s">
        <v>41</v>
      </c>
      <c r="C15" s="10" t="s">
        <v>30</v>
      </c>
      <c r="D15" s="10" t="s">
        <v>31</v>
      </c>
      <c r="E15" s="6" t="s">
        <v>42</v>
      </c>
      <c r="F15" s="8" t="s">
        <v>27</v>
      </c>
      <c r="G15" s="43">
        <v>3577.24</v>
      </c>
      <c r="H15" s="43">
        <v>3815.17</v>
      </c>
      <c r="I15" s="43">
        <v>4699.3</v>
      </c>
      <c r="J15" s="43">
        <v>4487.78</v>
      </c>
      <c r="K15" s="43">
        <v>4574.66</v>
      </c>
      <c r="L15" s="43">
        <v>4487.23</v>
      </c>
      <c r="M15" s="43">
        <v>4167.39</v>
      </c>
      <c r="N15" s="43">
        <v>2574.47</v>
      </c>
      <c r="O15" s="43">
        <v>3436.74</v>
      </c>
      <c r="P15" s="43">
        <v>3298.18</v>
      </c>
      <c r="Q15" s="43">
        <v>4079.81</v>
      </c>
      <c r="R15" s="43">
        <v>5303.95</v>
      </c>
      <c r="S15" s="49">
        <f t="shared" si="0"/>
        <v>4041.82666666667</v>
      </c>
      <c r="T15" s="23">
        <v>5</v>
      </c>
      <c r="U15" s="49">
        <f>S15*T15</f>
        <v>20209.1333333333</v>
      </c>
      <c r="V15" s="43"/>
      <c r="W15" s="27">
        <f>S15*0.5</f>
        <v>2020.91333333333</v>
      </c>
    </row>
    <row r="16" ht="35" customHeight="1" spans="1:22">
      <c r="A16" s="9"/>
      <c r="B16" s="13"/>
      <c r="C16" s="13"/>
      <c r="D16" s="13"/>
      <c r="E16" s="39"/>
      <c r="F16" s="8" t="s">
        <v>28</v>
      </c>
      <c r="G16" s="43">
        <v>3027.86</v>
      </c>
      <c r="H16" s="43">
        <v>3265.79</v>
      </c>
      <c r="I16" s="43">
        <v>4149.92</v>
      </c>
      <c r="J16" s="43">
        <v>3938.4</v>
      </c>
      <c r="K16" s="43">
        <v>4025.28</v>
      </c>
      <c r="L16" s="43">
        <v>3937.85</v>
      </c>
      <c r="M16" s="43">
        <v>3495.51</v>
      </c>
      <c r="N16" s="43">
        <v>2006.89</v>
      </c>
      <c r="O16" s="43">
        <v>2869.16</v>
      </c>
      <c r="P16" s="43">
        <v>2730.6</v>
      </c>
      <c r="Q16" s="43">
        <v>3512.23</v>
      </c>
      <c r="R16" s="43">
        <v>4736.37</v>
      </c>
      <c r="S16" s="49">
        <f t="shared" si="0"/>
        <v>3474.655</v>
      </c>
      <c r="T16" s="63"/>
      <c r="U16" s="49">
        <f>S16*T15</f>
        <v>17373.275</v>
      </c>
      <c r="V16" s="43"/>
    </row>
    <row r="17" ht="20" customHeight="1" spans="1:23">
      <c r="A17" s="6">
        <v>8</v>
      </c>
      <c r="B17" s="10" t="s">
        <v>43</v>
      </c>
      <c r="C17" s="10" t="s">
        <v>30</v>
      </c>
      <c r="D17" s="10" t="s">
        <v>31</v>
      </c>
      <c r="E17" s="6" t="s">
        <v>44</v>
      </c>
      <c r="F17" s="8" t="s">
        <v>27</v>
      </c>
      <c r="G17" s="43">
        <v>4062.16</v>
      </c>
      <c r="H17" s="43">
        <v>4139.31</v>
      </c>
      <c r="I17" s="43">
        <v>4818.19</v>
      </c>
      <c r="J17" s="43">
        <v>5236.61</v>
      </c>
      <c r="K17" s="43">
        <v>5488.49</v>
      </c>
      <c r="L17" s="43">
        <v>5098.83</v>
      </c>
      <c r="M17" s="43">
        <v>3281.41</v>
      </c>
      <c r="N17" s="43">
        <v>2753.89</v>
      </c>
      <c r="O17" s="43">
        <v>3493.64</v>
      </c>
      <c r="P17" s="43">
        <v>3842.57</v>
      </c>
      <c r="Q17" s="43">
        <v>4667.86</v>
      </c>
      <c r="R17" s="43">
        <v>5930.43</v>
      </c>
      <c r="S17" s="49">
        <f t="shared" si="0"/>
        <v>4401.11583333333</v>
      </c>
      <c r="T17" s="64">
        <v>5</v>
      </c>
      <c r="U17" s="49">
        <f>S17*T17</f>
        <v>22005.5791666666</v>
      </c>
      <c r="V17" s="43"/>
      <c r="W17" s="27">
        <f>S17*0.5</f>
        <v>2200.55791666666</v>
      </c>
    </row>
    <row r="18" ht="35" customHeight="1" spans="1:22">
      <c r="A18" s="9"/>
      <c r="B18" s="13"/>
      <c r="C18" s="13"/>
      <c r="D18" s="13"/>
      <c r="E18" s="39"/>
      <c r="F18" s="8" t="s">
        <v>28</v>
      </c>
      <c r="G18" s="43">
        <v>3512.78</v>
      </c>
      <c r="H18" s="43">
        <v>3589.93</v>
      </c>
      <c r="I18" s="43">
        <v>4268.81</v>
      </c>
      <c r="J18" s="43">
        <v>4687.23</v>
      </c>
      <c r="K18" s="43">
        <v>4939.11</v>
      </c>
      <c r="L18" s="43">
        <v>4549.45</v>
      </c>
      <c r="M18" s="43">
        <v>2609.53</v>
      </c>
      <c r="N18" s="43">
        <v>2186.31</v>
      </c>
      <c r="O18" s="43">
        <v>2926.06</v>
      </c>
      <c r="P18" s="43">
        <v>3274.99</v>
      </c>
      <c r="Q18" s="43">
        <v>4100.28</v>
      </c>
      <c r="R18" s="43">
        <v>5362.85</v>
      </c>
      <c r="S18" s="49">
        <f t="shared" si="0"/>
        <v>3833.94416666667</v>
      </c>
      <c r="T18" s="64"/>
      <c r="U18" s="49">
        <f>S18*T17</f>
        <v>19169.7208333333</v>
      </c>
      <c r="V18" s="43"/>
    </row>
    <row r="19" ht="20" customHeight="1" spans="1:23">
      <c r="A19" s="6">
        <v>9</v>
      </c>
      <c r="B19" s="10" t="s">
        <v>45</v>
      </c>
      <c r="C19" s="10" t="s">
        <v>30</v>
      </c>
      <c r="D19" s="10" t="s">
        <v>31</v>
      </c>
      <c r="E19" s="6" t="s">
        <v>46</v>
      </c>
      <c r="F19" s="8" t="s">
        <v>27</v>
      </c>
      <c r="G19" s="43">
        <v>3948.36</v>
      </c>
      <c r="H19" s="43">
        <v>3839.31</v>
      </c>
      <c r="I19" s="43">
        <v>4780.84</v>
      </c>
      <c r="J19" s="43">
        <v>4511.92</v>
      </c>
      <c r="K19" s="43">
        <v>4647.07</v>
      </c>
      <c r="L19" s="43">
        <v>4668.27</v>
      </c>
      <c r="M19" s="43">
        <v>3549.89</v>
      </c>
      <c r="N19" s="43">
        <v>2528.39</v>
      </c>
      <c r="O19" s="43">
        <v>3511.05</v>
      </c>
      <c r="P19" s="43">
        <v>3343.44</v>
      </c>
      <c r="Q19" s="43">
        <v>4170.4</v>
      </c>
      <c r="R19" s="43">
        <v>5346.26</v>
      </c>
      <c r="S19" s="49">
        <f t="shared" si="0"/>
        <v>4070.43333333333</v>
      </c>
      <c r="T19" s="65">
        <v>5</v>
      </c>
      <c r="U19" s="49">
        <f>S19*T19</f>
        <v>20352.1666666666</v>
      </c>
      <c r="V19" s="43"/>
      <c r="W19" s="27">
        <f>S19*0.5</f>
        <v>2035.21666666667</v>
      </c>
    </row>
    <row r="20" ht="35" customHeight="1" spans="1:22">
      <c r="A20" s="9"/>
      <c r="B20" s="13"/>
      <c r="C20" s="13"/>
      <c r="D20" s="13"/>
      <c r="E20" s="58"/>
      <c r="F20" s="8" t="s">
        <v>28</v>
      </c>
      <c r="G20" s="43">
        <v>3398.98</v>
      </c>
      <c r="H20" s="43">
        <v>3289.93</v>
      </c>
      <c r="I20" s="43">
        <v>4231.46</v>
      </c>
      <c r="J20" s="43">
        <v>3962.54</v>
      </c>
      <c r="K20" s="43">
        <v>4097.69</v>
      </c>
      <c r="L20" s="43">
        <v>4118.89</v>
      </c>
      <c r="M20" s="43">
        <v>2878.01</v>
      </c>
      <c r="N20" s="43">
        <v>1960.81</v>
      </c>
      <c r="O20" s="43">
        <v>2943.47</v>
      </c>
      <c r="P20" s="43">
        <v>2775.86</v>
      </c>
      <c r="Q20" s="43">
        <v>3602.82</v>
      </c>
      <c r="R20" s="43">
        <v>4778.68</v>
      </c>
      <c r="S20" s="49">
        <f t="shared" si="0"/>
        <v>3503.26166666667</v>
      </c>
      <c r="T20" s="61"/>
      <c r="U20" s="49">
        <f>S20*T19</f>
        <v>17516.3083333333</v>
      </c>
      <c r="V20" s="43"/>
    </row>
    <row r="21" ht="20" customHeight="1" spans="1:23">
      <c r="A21" s="6">
        <v>10</v>
      </c>
      <c r="B21" s="10" t="s">
        <v>47</v>
      </c>
      <c r="C21" s="10" t="s">
        <v>30</v>
      </c>
      <c r="D21" s="10" t="s">
        <v>31</v>
      </c>
      <c r="E21" s="6" t="s">
        <v>48</v>
      </c>
      <c r="F21" s="8" t="s">
        <v>27</v>
      </c>
      <c r="G21" s="43">
        <v>3979.4</v>
      </c>
      <c r="H21" s="43">
        <v>4012.16</v>
      </c>
      <c r="I21" s="43">
        <v>5102.24</v>
      </c>
      <c r="J21" s="43">
        <v>4527.56</v>
      </c>
      <c r="K21" s="43">
        <v>5152.28</v>
      </c>
      <c r="L21" s="43">
        <v>4995.38</v>
      </c>
      <c r="M21" s="43">
        <v>3710.75</v>
      </c>
      <c r="N21" s="43">
        <v>2568.89</v>
      </c>
      <c r="O21" s="43">
        <v>3163.64</v>
      </c>
      <c r="P21" s="43">
        <v>3213.96</v>
      </c>
      <c r="Q21" s="43">
        <v>4376.12</v>
      </c>
      <c r="R21" s="43">
        <v>5612.4</v>
      </c>
      <c r="S21" s="49">
        <f t="shared" si="0"/>
        <v>4201.23166666667</v>
      </c>
      <c r="T21" s="65">
        <v>5</v>
      </c>
      <c r="U21" s="49">
        <f>S21*T21</f>
        <v>21006.1583333334</v>
      </c>
      <c r="V21" s="43"/>
      <c r="W21" s="27">
        <f>S21*0.5</f>
        <v>2100.61583333334</v>
      </c>
    </row>
    <row r="22" ht="35" customHeight="1" spans="1:22">
      <c r="A22" s="9"/>
      <c r="B22" s="13"/>
      <c r="C22" s="13"/>
      <c r="D22" s="13"/>
      <c r="E22" s="58"/>
      <c r="F22" s="8" t="s">
        <v>28</v>
      </c>
      <c r="G22" s="43">
        <v>3430.02</v>
      </c>
      <c r="H22" s="43">
        <v>3462.78</v>
      </c>
      <c r="I22" s="43">
        <v>4552.86</v>
      </c>
      <c r="J22" s="43">
        <v>3978.18</v>
      </c>
      <c r="K22" s="43">
        <v>4602.9</v>
      </c>
      <c r="L22" s="43">
        <v>4446</v>
      </c>
      <c r="M22" s="43">
        <v>3038.87</v>
      </c>
      <c r="N22" s="43">
        <v>2001.31</v>
      </c>
      <c r="O22" s="43">
        <v>2596.06</v>
      </c>
      <c r="P22" s="43">
        <v>2646.38</v>
      </c>
      <c r="Q22" s="43">
        <v>3808.54</v>
      </c>
      <c r="R22" s="43">
        <v>5044.82</v>
      </c>
      <c r="S22" s="49">
        <f t="shared" si="0"/>
        <v>3634.06</v>
      </c>
      <c r="T22" s="66"/>
      <c r="U22" s="49">
        <f>S22*T21</f>
        <v>18170.3</v>
      </c>
      <c r="V22" s="43"/>
    </row>
    <row r="23" ht="20" customHeight="1" spans="1:23">
      <c r="A23" s="6">
        <v>11</v>
      </c>
      <c r="B23" s="10" t="s">
        <v>49</v>
      </c>
      <c r="C23" s="10" t="s">
        <v>30</v>
      </c>
      <c r="D23" s="10" t="s">
        <v>31</v>
      </c>
      <c r="E23" s="6" t="s">
        <v>50</v>
      </c>
      <c r="F23" s="8" t="s">
        <v>27</v>
      </c>
      <c r="G23" s="43">
        <v>4146.21</v>
      </c>
      <c r="H23" s="43">
        <v>4221.21</v>
      </c>
      <c r="I23" s="43">
        <v>5269.05</v>
      </c>
      <c r="J23" s="43">
        <v>4736.61</v>
      </c>
      <c r="K23" s="43">
        <v>5352.28</v>
      </c>
      <c r="L23" s="43">
        <v>5189.27</v>
      </c>
      <c r="M23" s="43">
        <v>3968.07</v>
      </c>
      <c r="N23" s="43">
        <v>2650.66</v>
      </c>
      <c r="O23" s="43">
        <v>3361.82</v>
      </c>
      <c r="P23" s="43">
        <v>3734.55</v>
      </c>
      <c r="Q23" s="43">
        <v>4630.67</v>
      </c>
      <c r="R23" s="43">
        <v>6012.4</v>
      </c>
      <c r="S23" s="49">
        <f t="shared" si="0"/>
        <v>4439.4</v>
      </c>
      <c r="T23" s="65">
        <v>5</v>
      </c>
      <c r="U23" s="49">
        <f>S23*T23</f>
        <v>22197</v>
      </c>
      <c r="V23" s="43"/>
      <c r="W23" s="27">
        <f>S23*0.5</f>
        <v>2219.7</v>
      </c>
    </row>
    <row r="24" ht="35" customHeight="1" spans="1:22">
      <c r="A24" s="9"/>
      <c r="B24" s="13"/>
      <c r="C24" s="13"/>
      <c r="D24" s="13"/>
      <c r="E24" s="58"/>
      <c r="F24" s="8" t="s">
        <v>28</v>
      </c>
      <c r="G24" s="43">
        <v>3596.83</v>
      </c>
      <c r="H24" s="43">
        <v>3671.83</v>
      </c>
      <c r="I24" s="43">
        <v>4719.67</v>
      </c>
      <c r="J24" s="43">
        <v>4187.23</v>
      </c>
      <c r="K24" s="43">
        <v>4802.9</v>
      </c>
      <c r="L24" s="43">
        <v>4639.89</v>
      </c>
      <c r="M24" s="43">
        <v>3296.19</v>
      </c>
      <c r="N24" s="43">
        <v>2083.08</v>
      </c>
      <c r="O24" s="43">
        <v>2794.24</v>
      </c>
      <c r="P24" s="43">
        <v>3166.97</v>
      </c>
      <c r="Q24" s="43">
        <v>4063.09</v>
      </c>
      <c r="R24" s="43">
        <v>5444.82</v>
      </c>
      <c r="S24" s="49">
        <f t="shared" si="0"/>
        <v>3872.22833333333</v>
      </c>
      <c r="T24" s="66"/>
      <c r="U24" s="49">
        <f>S24*T23</f>
        <v>19361.1416666666</v>
      </c>
      <c r="V24" s="43"/>
    </row>
    <row r="25" ht="20" customHeight="1" spans="1:22">
      <c r="A25" s="6">
        <v>12</v>
      </c>
      <c r="B25" s="10" t="s">
        <v>51</v>
      </c>
      <c r="C25" s="10" t="s">
        <v>30</v>
      </c>
      <c r="D25" s="10" t="s">
        <v>31</v>
      </c>
      <c r="E25" s="6" t="s">
        <v>52</v>
      </c>
      <c r="F25" s="8" t="s">
        <v>27</v>
      </c>
      <c r="G25" s="43">
        <v>3573.19</v>
      </c>
      <c r="H25" s="43">
        <v>3894.48</v>
      </c>
      <c r="I25" s="43">
        <v>4930.26</v>
      </c>
      <c r="J25" s="43">
        <v>4325.4</v>
      </c>
      <c r="K25" s="43">
        <v>5170.46</v>
      </c>
      <c r="L25" s="43">
        <v>5043.66</v>
      </c>
      <c r="M25" s="43">
        <v>3828.34</v>
      </c>
      <c r="N25" s="43">
        <v>2674.83</v>
      </c>
      <c r="O25" s="43">
        <v>3143.64</v>
      </c>
      <c r="P25" s="43">
        <v>3496.36</v>
      </c>
      <c r="Q25" s="43">
        <v>4374.22</v>
      </c>
      <c r="R25" s="43">
        <v>5161.97</v>
      </c>
      <c r="S25" s="49">
        <f t="shared" si="0"/>
        <v>4134.73416666667</v>
      </c>
      <c r="T25" s="53">
        <v>4.5</v>
      </c>
      <c r="U25" s="49">
        <f>S25*T25</f>
        <v>18606.30375</v>
      </c>
      <c r="V25" s="43"/>
    </row>
    <row r="26" ht="35" customHeight="1" spans="1:22">
      <c r="A26" s="9"/>
      <c r="B26" s="13"/>
      <c r="C26" s="13"/>
      <c r="D26" s="13"/>
      <c r="E26" s="58"/>
      <c r="F26" s="8" t="s">
        <v>28</v>
      </c>
      <c r="G26" s="43">
        <v>3023.81</v>
      </c>
      <c r="H26" s="43">
        <v>3345.1</v>
      </c>
      <c r="I26" s="43">
        <v>4380.88</v>
      </c>
      <c r="J26" s="43">
        <v>3776.02</v>
      </c>
      <c r="K26" s="43">
        <v>4621.08</v>
      </c>
      <c r="L26" s="43">
        <v>4494.28</v>
      </c>
      <c r="M26" s="43">
        <v>3156.46</v>
      </c>
      <c r="N26" s="43">
        <v>2107.25</v>
      </c>
      <c r="O26" s="43">
        <v>2576.06</v>
      </c>
      <c r="P26" s="43">
        <v>2928.78</v>
      </c>
      <c r="Q26" s="43">
        <v>3806.64</v>
      </c>
      <c r="R26" s="43">
        <v>5161.97</v>
      </c>
      <c r="S26" s="49">
        <f t="shared" si="0"/>
        <v>3614.86083333333</v>
      </c>
      <c r="T26" s="57"/>
      <c r="U26" s="49">
        <f>S26*T25</f>
        <v>16266.87375</v>
      </c>
      <c r="V26" s="43"/>
    </row>
    <row r="27" ht="20" customHeight="1" spans="1:22">
      <c r="A27" s="6">
        <v>13</v>
      </c>
      <c r="B27" s="10" t="s">
        <v>53</v>
      </c>
      <c r="C27" s="10" t="s">
        <v>30</v>
      </c>
      <c r="D27" s="10" t="s">
        <v>31</v>
      </c>
      <c r="E27" s="6" t="s">
        <v>54</v>
      </c>
      <c r="F27" s="8" t="s">
        <v>27</v>
      </c>
      <c r="G27" s="43">
        <v>3373.19</v>
      </c>
      <c r="H27" s="43">
        <v>3830.26</v>
      </c>
      <c r="I27" s="43">
        <v>4534.14</v>
      </c>
      <c r="J27" s="43">
        <v>4043.94</v>
      </c>
      <c r="K27" s="43">
        <v>4786.25</v>
      </c>
      <c r="L27" s="43">
        <v>4825.56</v>
      </c>
      <c r="M27" s="43">
        <v>3936.1</v>
      </c>
      <c r="N27" s="43">
        <v>2585.93</v>
      </c>
      <c r="O27" s="43">
        <v>2945.45</v>
      </c>
      <c r="P27" s="43">
        <v>3015.02</v>
      </c>
      <c r="Q27" s="43">
        <v>4156.12</v>
      </c>
      <c r="R27" s="43">
        <v>5332.76</v>
      </c>
      <c r="S27" s="49">
        <f t="shared" si="0"/>
        <v>3947.06</v>
      </c>
      <c r="T27" s="6">
        <v>4.5</v>
      </c>
      <c r="U27" s="49">
        <f>S27*T27</f>
        <v>17761.77</v>
      </c>
      <c r="V27" s="43"/>
    </row>
    <row r="28" ht="35" customHeight="1" spans="1:22">
      <c r="A28" s="9"/>
      <c r="B28" s="13"/>
      <c r="C28" s="13"/>
      <c r="D28" s="13"/>
      <c r="E28" s="58"/>
      <c r="F28" s="8" t="s">
        <v>28</v>
      </c>
      <c r="G28" s="43">
        <v>2823.81</v>
      </c>
      <c r="H28" s="43">
        <v>3280.88</v>
      </c>
      <c r="I28" s="43">
        <v>3984.76</v>
      </c>
      <c r="J28" s="43">
        <v>3494.56</v>
      </c>
      <c r="K28" s="43">
        <v>4236.87</v>
      </c>
      <c r="L28" s="43">
        <v>4276.18</v>
      </c>
      <c r="M28" s="43">
        <v>3264.22</v>
      </c>
      <c r="N28" s="43">
        <v>2018.35</v>
      </c>
      <c r="O28" s="43">
        <v>2377.87</v>
      </c>
      <c r="P28" s="43">
        <v>2447.44</v>
      </c>
      <c r="Q28" s="43">
        <v>3588.54</v>
      </c>
      <c r="R28" s="43">
        <v>4765.18</v>
      </c>
      <c r="S28" s="49">
        <f t="shared" si="0"/>
        <v>3379.88833333333</v>
      </c>
      <c r="T28" s="9"/>
      <c r="U28" s="49">
        <f>S28*T27</f>
        <v>15209.4975</v>
      </c>
      <c r="V28" s="43"/>
    </row>
    <row r="29" ht="20" customHeight="1" spans="1:22">
      <c r="A29" s="6">
        <v>14</v>
      </c>
      <c r="B29" s="10" t="s">
        <v>55</v>
      </c>
      <c r="C29" s="10" t="s">
        <v>30</v>
      </c>
      <c r="D29" s="10" t="s">
        <v>31</v>
      </c>
      <c r="E29" s="6" t="s">
        <v>56</v>
      </c>
      <c r="F29" s="8" t="s">
        <v>27</v>
      </c>
      <c r="G29" s="43">
        <v>3549.05</v>
      </c>
      <c r="H29" s="43">
        <v>4001.21</v>
      </c>
      <c r="I29" s="43">
        <v>4471.64</v>
      </c>
      <c r="J29" s="43">
        <v>4527.56</v>
      </c>
      <c r="K29" s="43">
        <v>5152.28</v>
      </c>
      <c r="L29" s="43">
        <v>5043.66</v>
      </c>
      <c r="M29" s="43">
        <v>4262.9</v>
      </c>
      <c r="N29" s="43">
        <v>2656.65</v>
      </c>
      <c r="O29" s="43">
        <v>3143.64</v>
      </c>
      <c r="P29" s="43">
        <v>3193.96</v>
      </c>
      <c r="Q29" s="43">
        <v>4356.12</v>
      </c>
      <c r="R29" s="43">
        <v>5387.31</v>
      </c>
      <c r="S29" s="49">
        <f t="shared" si="0"/>
        <v>4145.49833333333</v>
      </c>
      <c r="T29" s="39">
        <v>4.5</v>
      </c>
      <c r="U29" s="49">
        <f>S29*T29</f>
        <v>18654.7425</v>
      </c>
      <c r="V29" s="43"/>
    </row>
    <row r="30" ht="35" customHeight="1" spans="1:22">
      <c r="A30" s="9"/>
      <c r="B30" s="13"/>
      <c r="C30" s="13"/>
      <c r="D30" s="13"/>
      <c r="E30" s="58"/>
      <c r="F30" s="8" t="s">
        <v>28</v>
      </c>
      <c r="G30" s="43">
        <v>2999.67</v>
      </c>
      <c r="H30" s="43">
        <v>3451.83</v>
      </c>
      <c r="I30" s="43">
        <v>3922.26</v>
      </c>
      <c r="J30" s="43">
        <v>3978.18</v>
      </c>
      <c r="K30" s="43">
        <v>4602.9</v>
      </c>
      <c r="L30" s="43">
        <v>4494.28</v>
      </c>
      <c r="M30" s="43">
        <v>3591.02</v>
      </c>
      <c r="N30" s="43">
        <v>2089.07</v>
      </c>
      <c r="O30" s="43">
        <v>2576.06</v>
      </c>
      <c r="P30" s="43">
        <v>2626.38</v>
      </c>
      <c r="Q30" s="43">
        <v>3788.54</v>
      </c>
      <c r="R30" s="43">
        <v>4819.73</v>
      </c>
      <c r="S30" s="49">
        <f t="shared" si="0"/>
        <v>3578.32666666667</v>
      </c>
      <c r="T30" s="39"/>
      <c r="U30" s="49">
        <f>S30*T29</f>
        <v>16102.47</v>
      </c>
      <c r="V30" s="43"/>
    </row>
    <row r="31" ht="20" customHeight="1" spans="1:22">
      <c r="A31" s="6">
        <v>15</v>
      </c>
      <c r="B31" s="10" t="s">
        <v>57</v>
      </c>
      <c r="C31" s="55" t="s">
        <v>24</v>
      </c>
      <c r="D31" s="10" t="s">
        <v>58</v>
      </c>
      <c r="E31" s="6" t="s">
        <v>59</v>
      </c>
      <c r="F31" s="8" t="s">
        <v>27</v>
      </c>
      <c r="G31" s="43">
        <v>5613.1</v>
      </c>
      <c r="H31" s="43">
        <v>5633.1</v>
      </c>
      <c r="I31" s="43">
        <v>6097.48</v>
      </c>
      <c r="J31" s="43">
        <v>7087.14</v>
      </c>
      <c r="K31" s="43">
        <v>6059.24</v>
      </c>
      <c r="L31" s="43">
        <v>6430.12</v>
      </c>
      <c r="M31" s="43">
        <v>6669.59</v>
      </c>
      <c r="N31" s="43">
        <v>3674.14</v>
      </c>
      <c r="O31" s="43">
        <v>5271.26</v>
      </c>
      <c r="P31" s="43">
        <v>5903.64</v>
      </c>
      <c r="Q31" s="43">
        <v>6292.94</v>
      </c>
      <c r="R31" s="43">
        <v>6415.26</v>
      </c>
      <c r="S31" s="49">
        <f t="shared" si="0"/>
        <v>5928.9175</v>
      </c>
      <c r="T31" s="26">
        <v>3.5</v>
      </c>
      <c r="U31" s="49">
        <f>S31*T31</f>
        <v>20751.21125</v>
      </c>
      <c r="V31" s="43"/>
    </row>
    <row r="32" ht="20" customHeight="1" spans="1:22">
      <c r="A32" s="9"/>
      <c r="B32" s="13"/>
      <c r="C32" s="56"/>
      <c r="D32" s="13"/>
      <c r="E32" s="58"/>
      <c r="F32" s="8" t="s">
        <v>28</v>
      </c>
      <c r="G32" s="43">
        <v>5061.8</v>
      </c>
      <c r="H32" s="43">
        <v>5081.21</v>
      </c>
      <c r="I32" s="43">
        <v>5531.66</v>
      </c>
      <c r="J32" s="43">
        <v>6491.63</v>
      </c>
      <c r="K32" s="43">
        <v>5494.56</v>
      </c>
      <c r="L32" s="43">
        <v>5854.32</v>
      </c>
      <c r="M32" s="43">
        <v>5967.78</v>
      </c>
      <c r="N32" s="43">
        <v>3106.56</v>
      </c>
      <c r="O32" s="43">
        <v>4703.68</v>
      </c>
      <c r="P32" s="43">
        <v>5336.06</v>
      </c>
      <c r="Q32" s="43">
        <v>5725.36</v>
      </c>
      <c r="R32" s="43">
        <v>5847.68</v>
      </c>
      <c r="S32" s="49">
        <f t="shared" si="0"/>
        <v>5350.19166666667</v>
      </c>
      <c r="T32" s="53"/>
      <c r="U32" s="49">
        <f>S32*T31</f>
        <v>18725.6708333333</v>
      </c>
      <c r="V32" s="43"/>
    </row>
    <row r="33" ht="20" customHeight="1" spans="1:23">
      <c r="A33" s="6">
        <v>16</v>
      </c>
      <c r="B33" s="10" t="s">
        <v>60</v>
      </c>
      <c r="C33" s="55" t="s">
        <v>24</v>
      </c>
      <c r="D33" s="10" t="s">
        <v>31</v>
      </c>
      <c r="E33" s="6" t="s">
        <v>61</v>
      </c>
      <c r="F33" s="8" t="s">
        <v>27</v>
      </c>
      <c r="G33" s="43">
        <v>4950.52</v>
      </c>
      <c r="H33" s="43">
        <v>4241.47</v>
      </c>
      <c r="I33" s="43">
        <v>5075.63</v>
      </c>
      <c r="J33" s="43">
        <v>5038.96</v>
      </c>
      <c r="K33" s="43">
        <v>4519.52</v>
      </c>
      <c r="L33" s="43">
        <v>4730.38</v>
      </c>
      <c r="M33" s="43">
        <v>4019.42</v>
      </c>
      <c r="N33" s="43">
        <v>2960.45</v>
      </c>
      <c r="O33" s="43">
        <v>3401.88</v>
      </c>
      <c r="P33" s="43">
        <v>3643.64</v>
      </c>
      <c r="Q33" s="43">
        <v>4208.17</v>
      </c>
      <c r="R33" s="43">
        <v>6063.77</v>
      </c>
      <c r="S33" s="49">
        <f t="shared" si="0"/>
        <v>4404.48416666667</v>
      </c>
      <c r="T33" s="65">
        <v>4.5</v>
      </c>
      <c r="U33" s="49">
        <f>S33*T33</f>
        <v>19820.17875</v>
      </c>
      <c r="V33" s="43"/>
      <c r="W33" s="27">
        <f>S33*0.5</f>
        <v>2202.24208333333</v>
      </c>
    </row>
    <row r="34" ht="20" customHeight="1" spans="1:22">
      <c r="A34" s="9"/>
      <c r="B34" s="13"/>
      <c r="C34" s="56"/>
      <c r="D34" s="13"/>
      <c r="E34" s="58"/>
      <c r="F34" s="8" t="s">
        <v>28</v>
      </c>
      <c r="G34" s="43">
        <v>4401.14</v>
      </c>
      <c r="H34" s="43">
        <v>3692.09</v>
      </c>
      <c r="I34" s="43">
        <v>4526.25</v>
      </c>
      <c r="J34" s="43">
        <v>4489.58</v>
      </c>
      <c r="K34" s="43">
        <v>3970.14</v>
      </c>
      <c r="L34" s="43">
        <v>4181</v>
      </c>
      <c r="M34" s="43">
        <v>3347.54</v>
      </c>
      <c r="N34" s="43">
        <v>2392.87</v>
      </c>
      <c r="O34" s="43">
        <v>2834.3</v>
      </c>
      <c r="P34" s="43">
        <v>3076.06</v>
      </c>
      <c r="Q34" s="43">
        <v>3640.59</v>
      </c>
      <c r="R34" s="43">
        <v>5496.19</v>
      </c>
      <c r="S34" s="49">
        <f t="shared" si="0"/>
        <v>3837.3125</v>
      </c>
      <c r="T34" s="66"/>
      <c r="U34" s="49">
        <f>S34*T33</f>
        <v>17267.90625</v>
      </c>
      <c r="V34" s="43"/>
    </row>
    <row r="35" ht="20" customHeight="1" spans="1:23">
      <c r="A35" s="6">
        <v>17</v>
      </c>
      <c r="B35" s="10" t="s">
        <v>62</v>
      </c>
      <c r="C35" s="55" t="s">
        <v>24</v>
      </c>
      <c r="D35" s="10" t="s">
        <v>63</v>
      </c>
      <c r="E35" s="6" t="s">
        <v>64</v>
      </c>
      <c r="F35" s="8" t="s">
        <v>27</v>
      </c>
      <c r="G35" s="43">
        <v>2975.57</v>
      </c>
      <c r="H35" s="43">
        <v>3995.26</v>
      </c>
      <c r="I35" s="43">
        <v>4828.56</v>
      </c>
      <c r="J35" s="43">
        <v>4915.59</v>
      </c>
      <c r="K35" s="43">
        <v>4984.52</v>
      </c>
      <c r="L35" s="43">
        <v>4951.33</v>
      </c>
      <c r="M35" s="43">
        <v>3913.95</v>
      </c>
      <c r="N35" s="43">
        <v>2772.73</v>
      </c>
      <c r="O35" s="43">
        <v>3776.74</v>
      </c>
      <c r="P35" s="43">
        <v>3620</v>
      </c>
      <c r="Q35" s="43">
        <v>4488.97</v>
      </c>
      <c r="R35" s="43">
        <v>6136.53</v>
      </c>
      <c r="S35" s="49">
        <f t="shared" si="0"/>
        <v>4279.97916666667</v>
      </c>
      <c r="T35" s="65">
        <v>1.5</v>
      </c>
      <c r="U35" s="49">
        <f>S35*T35</f>
        <v>6419.96875</v>
      </c>
      <c r="V35" s="43"/>
      <c r="W35" s="27">
        <f>S35*0.5</f>
        <v>2139.98958333333</v>
      </c>
    </row>
    <row r="36" ht="20" customHeight="1" spans="1:22">
      <c r="A36" s="9"/>
      <c r="B36" s="13"/>
      <c r="C36" s="56"/>
      <c r="D36" s="13"/>
      <c r="E36" s="58"/>
      <c r="F36" s="8" t="s">
        <v>28</v>
      </c>
      <c r="G36" s="43">
        <v>2426.19</v>
      </c>
      <c r="H36" s="43">
        <v>3445.88</v>
      </c>
      <c r="I36" s="43">
        <v>4279.18</v>
      </c>
      <c r="J36" s="43">
        <v>4366.21</v>
      </c>
      <c r="K36" s="43">
        <v>4435.14</v>
      </c>
      <c r="L36" s="43">
        <v>4401.95</v>
      </c>
      <c r="M36" s="43">
        <v>3242.07</v>
      </c>
      <c r="N36" s="43">
        <v>2205.15</v>
      </c>
      <c r="O36" s="43">
        <v>3209.16</v>
      </c>
      <c r="P36" s="43">
        <v>3052.42</v>
      </c>
      <c r="Q36" s="43">
        <v>3921.39</v>
      </c>
      <c r="R36" s="43">
        <v>5568.95</v>
      </c>
      <c r="S36" s="49">
        <f t="shared" ref="S36:S62" si="1">SUM(G36:R36)/12</f>
        <v>3712.8075</v>
      </c>
      <c r="T36" s="66"/>
      <c r="U36" s="49">
        <f>S36*T35</f>
        <v>5569.21125</v>
      </c>
      <c r="V36" s="43"/>
    </row>
    <row r="37" ht="20" customHeight="1" spans="1:23">
      <c r="A37" s="6">
        <v>18</v>
      </c>
      <c r="B37" s="10" t="s">
        <v>65</v>
      </c>
      <c r="C37" s="10" t="s">
        <v>30</v>
      </c>
      <c r="D37" s="10" t="s">
        <v>31</v>
      </c>
      <c r="E37" s="6" t="s">
        <v>66</v>
      </c>
      <c r="F37" s="8" t="s">
        <v>27</v>
      </c>
      <c r="G37" s="43">
        <v>3561.93</v>
      </c>
      <c r="H37" s="43">
        <v>4234.48</v>
      </c>
      <c r="I37" s="43">
        <v>5272.41</v>
      </c>
      <c r="J37" s="43">
        <v>4804.74</v>
      </c>
      <c r="K37" s="43">
        <v>5031.03</v>
      </c>
      <c r="L37" s="43">
        <v>5100.43</v>
      </c>
      <c r="M37" s="43">
        <v>3863.36</v>
      </c>
      <c r="N37" s="43">
        <v>2645.1</v>
      </c>
      <c r="O37" s="43">
        <v>2346.88</v>
      </c>
      <c r="P37" s="43">
        <v>3435.79</v>
      </c>
      <c r="Q37" s="43">
        <v>4166.98</v>
      </c>
      <c r="R37" s="43">
        <v>5220</v>
      </c>
      <c r="S37" s="49">
        <f t="shared" si="1"/>
        <v>4140.26083333333</v>
      </c>
      <c r="T37" s="61">
        <v>2</v>
      </c>
      <c r="U37" s="49">
        <f>S37*T37</f>
        <v>8280.52166666667</v>
      </c>
      <c r="V37" s="43"/>
      <c r="W37" s="27">
        <f>S37*0.5</f>
        <v>2070.13041666667</v>
      </c>
    </row>
    <row r="38" ht="35" customHeight="1" spans="1:22">
      <c r="A38" s="9"/>
      <c r="B38" s="13"/>
      <c r="C38" s="13"/>
      <c r="D38" s="13"/>
      <c r="E38" s="58"/>
      <c r="F38" s="8" t="s">
        <v>28</v>
      </c>
      <c r="G38" s="43">
        <v>3012.55</v>
      </c>
      <c r="H38" s="43">
        <v>3685.1</v>
      </c>
      <c r="I38" s="43">
        <v>4723.03</v>
      </c>
      <c r="J38" s="43">
        <v>4255.36</v>
      </c>
      <c r="K38" s="43">
        <v>4481.65</v>
      </c>
      <c r="L38" s="43">
        <v>4551.05</v>
      </c>
      <c r="M38" s="43">
        <v>3191.48</v>
      </c>
      <c r="N38" s="43">
        <v>2077.52</v>
      </c>
      <c r="O38" s="43">
        <v>1779.3</v>
      </c>
      <c r="P38" s="43">
        <v>2868.21</v>
      </c>
      <c r="Q38" s="43">
        <v>3599.4</v>
      </c>
      <c r="R38" s="43">
        <v>4652.42</v>
      </c>
      <c r="S38" s="49">
        <f t="shared" si="1"/>
        <v>3573.08916666667</v>
      </c>
      <c r="T38" s="62"/>
      <c r="U38" s="49">
        <f>S38*T37</f>
        <v>7146.17833333333</v>
      </c>
      <c r="V38" s="43"/>
    </row>
    <row r="39" ht="20" customHeight="1" spans="1:22">
      <c r="A39" s="6">
        <v>19</v>
      </c>
      <c r="B39" s="10" t="s">
        <v>67</v>
      </c>
      <c r="C39" s="10" t="s">
        <v>30</v>
      </c>
      <c r="D39" s="10" t="s">
        <v>31</v>
      </c>
      <c r="E39" s="6" t="s">
        <v>68</v>
      </c>
      <c r="F39" s="8" t="s">
        <v>27</v>
      </c>
      <c r="G39" s="43">
        <v>0</v>
      </c>
      <c r="H39" s="43">
        <v>2202.21</v>
      </c>
      <c r="I39" s="43">
        <v>5057.33</v>
      </c>
      <c r="J39" s="43">
        <v>4794.83</v>
      </c>
      <c r="K39" s="43">
        <v>5153.88</v>
      </c>
      <c r="L39" s="43">
        <v>5129.74</v>
      </c>
      <c r="M39" s="43">
        <v>3627.16</v>
      </c>
      <c r="N39" s="43">
        <v>2601.09</v>
      </c>
      <c r="O39" s="43">
        <v>3283.76</v>
      </c>
      <c r="P39" s="43">
        <v>3210.52</v>
      </c>
      <c r="Q39" s="43">
        <v>4182.33</v>
      </c>
      <c r="R39" s="43">
        <v>5639.66</v>
      </c>
      <c r="S39" s="49">
        <f>SUM(G39:R39)/11</f>
        <v>4080.22818181818</v>
      </c>
      <c r="T39" s="6">
        <v>1.5</v>
      </c>
      <c r="U39" s="49">
        <f>S39*T39</f>
        <v>6120.34227272727</v>
      </c>
      <c r="V39" s="43"/>
    </row>
    <row r="40" ht="35" customHeight="1" spans="1:22">
      <c r="A40" s="9"/>
      <c r="B40" s="13"/>
      <c r="C40" s="13"/>
      <c r="D40" s="13"/>
      <c r="E40" s="58"/>
      <c r="F40" s="8" t="s">
        <v>28</v>
      </c>
      <c r="G40" s="43">
        <v>0</v>
      </c>
      <c r="H40" s="43">
        <v>1103.45</v>
      </c>
      <c r="I40" s="43">
        <v>4507.95</v>
      </c>
      <c r="J40" s="43">
        <v>4245.45</v>
      </c>
      <c r="K40" s="43">
        <v>4604.5</v>
      </c>
      <c r="L40" s="43">
        <v>4580.36</v>
      </c>
      <c r="M40" s="43">
        <v>2969.28</v>
      </c>
      <c r="N40" s="43">
        <v>2033.51</v>
      </c>
      <c r="O40" s="43">
        <v>2716.18</v>
      </c>
      <c r="P40" s="43">
        <v>2642.94</v>
      </c>
      <c r="Q40" s="43">
        <v>3614.75</v>
      </c>
      <c r="R40" s="43">
        <v>5072.08</v>
      </c>
      <c r="S40" s="49">
        <f>SUM(G40:R40)/11</f>
        <v>3462.76818181818</v>
      </c>
      <c r="T40" s="9"/>
      <c r="U40" s="49">
        <f>S40*T39</f>
        <v>5194.15227272727</v>
      </c>
      <c r="V40" s="43"/>
    </row>
    <row r="41" ht="20" customHeight="1" spans="1:22">
      <c r="A41" s="6">
        <v>20</v>
      </c>
      <c r="B41" s="10" t="s">
        <v>69</v>
      </c>
      <c r="C41" s="10" t="s">
        <v>30</v>
      </c>
      <c r="D41" s="10" t="s">
        <v>31</v>
      </c>
      <c r="E41" s="6" t="s">
        <v>70</v>
      </c>
      <c r="F41" s="8" t="s">
        <v>27</v>
      </c>
      <c r="G41" s="43">
        <v>0</v>
      </c>
      <c r="H41" s="43">
        <v>274</v>
      </c>
      <c r="I41" s="43">
        <v>4009.41</v>
      </c>
      <c r="J41" s="43">
        <v>4309.05</v>
      </c>
      <c r="K41" s="43">
        <v>4948.71</v>
      </c>
      <c r="L41" s="43">
        <v>4996.98</v>
      </c>
      <c r="M41" s="43">
        <v>3600</v>
      </c>
      <c r="N41" s="43">
        <v>2581.52</v>
      </c>
      <c r="O41" s="43">
        <v>3280</v>
      </c>
      <c r="P41" s="43">
        <v>3147.36</v>
      </c>
      <c r="Q41" s="43">
        <v>4266.81</v>
      </c>
      <c r="R41" s="43">
        <v>5612.5</v>
      </c>
      <c r="S41" s="49">
        <f t="shared" si="1"/>
        <v>3418.86166666667</v>
      </c>
      <c r="T41" s="39">
        <v>1.5</v>
      </c>
      <c r="U41" s="49">
        <f>S41*T41</f>
        <v>5128.2925</v>
      </c>
      <c r="V41" s="43"/>
    </row>
    <row r="42" ht="35" customHeight="1" spans="1:22">
      <c r="A42" s="9"/>
      <c r="B42" s="13"/>
      <c r="C42" s="13"/>
      <c r="D42" s="13"/>
      <c r="E42" s="58"/>
      <c r="F42" s="8" t="s">
        <v>28</v>
      </c>
      <c r="G42" s="43">
        <v>0</v>
      </c>
      <c r="H42" s="43">
        <v>274</v>
      </c>
      <c r="I42" s="43">
        <v>2910.65</v>
      </c>
      <c r="J42" s="43">
        <v>3759.67</v>
      </c>
      <c r="K42" s="43">
        <v>4399.33</v>
      </c>
      <c r="L42" s="43">
        <v>4447.6</v>
      </c>
      <c r="M42" s="43">
        <v>2956.12</v>
      </c>
      <c r="N42" s="43">
        <v>2013.94</v>
      </c>
      <c r="O42" s="43">
        <v>2712.42</v>
      </c>
      <c r="P42" s="43">
        <v>2579.78</v>
      </c>
      <c r="Q42" s="43">
        <v>3699.23</v>
      </c>
      <c r="R42" s="43">
        <v>5044.92</v>
      </c>
      <c r="S42" s="49">
        <f t="shared" si="1"/>
        <v>2899.805</v>
      </c>
      <c r="T42" s="39"/>
      <c r="U42" s="49">
        <f>S42*T41</f>
        <v>4349.7075</v>
      </c>
      <c r="V42" s="43"/>
    </row>
    <row r="43" ht="20" customHeight="1" spans="1:22">
      <c r="A43" s="6">
        <v>21</v>
      </c>
      <c r="B43" s="10" t="s">
        <v>71</v>
      </c>
      <c r="C43" s="55" t="s">
        <v>24</v>
      </c>
      <c r="D43" s="10" t="s">
        <v>72</v>
      </c>
      <c r="E43" s="6" t="s">
        <v>36</v>
      </c>
      <c r="F43" s="8" t="s">
        <v>27</v>
      </c>
      <c r="G43" s="43">
        <v>2923.14</v>
      </c>
      <c r="H43" s="43">
        <v>4241.47</v>
      </c>
      <c r="I43" s="43">
        <v>5094.17</v>
      </c>
      <c r="J43" s="43">
        <v>5211.37</v>
      </c>
      <c r="K43" s="43">
        <v>4847.71</v>
      </c>
      <c r="L43" s="43">
        <v>4847.71</v>
      </c>
      <c r="M43" s="43">
        <v>4643.08</v>
      </c>
      <c r="N43" s="43">
        <v>3147.84</v>
      </c>
      <c r="O43" s="43">
        <v>4516.05</v>
      </c>
      <c r="P43" s="43">
        <v>3982.16</v>
      </c>
      <c r="Q43" s="43">
        <v>4531.29</v>
      </c>
      <c r="R43" s="43">
        <v>5997.83</v>
      </c>
      <c r="S43" s="49">
        <f t="shared" si="1"/>
        <v>4498.65166666667</v>
      </c>
      <c r="T43" s="26">
        <v>5</v>
      </c>
      <c r="U43" s="49">
        <f>S43*T43</f>
        <v>22493.2583333333</v>
      </c>
      <c r="V43" s="43"/>
    </row>
    <row r="44" ht="20" customHeight="1" spans="1:22">
      <c r="A44" s="9"/>
      <c r="B44" s="13"/>
      <c r="C44" s="56"/>
      <c r="D44" s="13"/>
      <c r="E44" s="58"/>
      <c r="F44" s="8" t="s">
        <v>28</v>
      </c>
      <c r="G44" s="43">
        <v>2373.76</v>
      </c>
      <c r="H44" s="43">
        <v>3692.09</v>
      </c>
      <c r="I44" s="43">
        <v>4544.79</v>
      </c>
      <c r="J44" s="43">
        <v>4661.99</v>
      </c>
      <c r="K44" s="43">
        <v>4298.33</v>
      </c>
      <c r="L44" s="43">
        <v>4298.33</v>
      </c>
      <c r="M44" s="43">
        <v>3971.2</v>
      </c>
      <c r="N44" s="43">
        <v>2580.26</v>
      </c>
      <c r="O44" s="43">
        <v>3948.47</v>
      </c>
      <c r="P44" s="43">
        <v>3414.58</v>
      </c>
      <c r="Q44" s="43">
        <v>3963.71</v>
      </c>
      <c r="R44" s="43">
        <v>5430.25</v>
      </c>
      <c r="S44" s="49">
        <f t="shared" si="1"/>
        <v>3931.48</v>
      </c>
      <c r="T44" s="53"/>
      <c r="U44" s="49">
        <f>S44*T43</f>
        <v>19657.4</v>
      </c>
      <c r="V44" s="43"/>
    </row>
    <row r="45" ht="20" customHeight="1" spans="1:22">
      <c r="A45" s="6">
        <v>22</v>
      </c>
      <c r="B45" s="10" t="s">
        <v>73</v>
      </c>
      <c r="C45" s="55" t="s">
        <v>24</v>
      </c>
      <c r="D45" s="10" t="s">
        <v>74</v>
      </c>
      <c r="E45" s="6" t="s">
        <v>75</v>
      </c>
      <c r="F45" s="8" t="s">
        <v>27</v>
      </c>
      <c r="G45" s="43">
        <v>5110</v>
      </c>
      <c r="H45" s="43">
        <v>5110</v>
      </c>
      <c r="I45" s="43">
        <v>5130</v>
      </c>
      <c r="J45" s="43">
        <v>5130</v>
      </c>
      <c r="K45" s="43">
        <v>5130</v>
      </c>
      <c r="L45" s="43">
        <v>5130</v>
      </c>
      <c r="M45" s="43">
        <v>5290</v>
      </c>
      <c r="N45" s="43">
        <v>5130</v>
      </c>
      <c r="O45" s="43">
        <v>5130</v>
      </c>
      <c r="P45" s="43">
        <v>5310</v>
      </c>
      <c r="Q45" s="43">
        <v>5130</v>
      </c>
      <c r="R45" s="43">
        <v>5130</v>
      </c>
      <c r="S45" s="49">
        <f t="shared" si="1"/>
        <v>5155</v>
      </c>
      <c r="T45" s="26">
        <v>4.5</v>
      </c>
      <c r="U45" s="49">
        <f>S45*T45</f>
        <v>23197.5</v>
      </c>
      <c r="V45" s="43"/>
    </row>
    <row r="46" ht="20" customHeight="1" spans="1:22">
      <c r="A46" s="9"/>
      <c r="B46" s="13"/>
      <c r="C46" s="56"/>
      <c r="D46" s="13"/>
      <c r="E46" s="58"/>
      <c r="F46" s="8" t="s">
        <v>28</v>
      </c>
      <c r="G46" s="43">
        <v>4527.92</v>
      </c>
      <c r="H46" s="43">
        <v>4527.92</v>
      </c>
      <c r="I46" s="43">
        <v>4547.92</v>
      </c>
      <c r="J46" s="43">
        <v>4547.92</v>
      </c>
      <c r="K46" s="43">
        <v>4547.92</v>
      </c>
      <c r="L46" s="43">
        <v>4547.92</v>
      </c>
      <c r="M46" s="43">
        <v>4707.92</v>
      </c>
      <c r="N46" s="43">
        <v>4547.92</v>
      </c>
      <c r="O46" s="43">
        <v>4547.92</v>
      </c>
      <c r="P46" s="43">
        <v>4727.92</v>
      </c>
      <c r="Q46" s="43">
        <v>4547.92</v>
      </c>
      <c r="R46" s="43">
        <v>4547.92</v>
      </c>
      <c r="S46" s="49">
        <f t="shared" si="1"/>
        <v>4572.92</v>
      </c>
      <c r="T46" s="54"/>
      <c r="U46" s="49">
        <f>S46*T45</f>
        <v>20578.14</v>
      </c>
      <c r="V46" s="43"/>
    </row>
    <row r="47" ht="20" customHeight="1" spans="1:23">
      <c r="A47" s="6">
        <v>23</v>
      </c>
      <c r="B47" s="10" t="s">
        <v>76</v>
      </c>
      <c r="C47" s="55" t="s">
        <v>24</v>
      </c>
      <c r="D47" s="10" t="s">
        <v>77</v>
      </c>
      <c r="E47" s="6" t="s">
        <v>78</v>
      </c>
      <c r="F47" s="8" t="s">
        <v>27</v>
      </c>
      <c r="G47" s="43">
        <v>5191.47</v>
      </c>
      <c r="H47" s="43">
        <v>4850.52</v>
      </c>
      <c r="I47" s="43">
        <v>5754.08</v>
      </c>
      <c r="J47" s="43">
        <v>6052.32</v>
      </c>
      <c r="K47" s="43">
        <v>5541.93</v>
      </c>
      <c r="L47" s="43">
        <v>5970.38</v>
      </c>
      <c r="M47" s="43">
        <v>5562.8</v>
      </c>
      <c r="N47" s="43">
        <v>3285.34</v>
      </c>
      <c r="O47" s="43">
        <v>5717.55</v>
      </c>
      <c r="P47" s="43">
        <v>4867.24</v>
      </c>
      <c r="Q47" s="43">
        <v>5858.02</v>
      </c>
      <c r="R47" s="43">
        <v>7010.76</v>
      </c>
      <c r="S47" s="49">
        <f t="shared" si="1"/>
        <v>5471.8675</v>
      </c>
      <c r="T47" s="65">
        <v>4.5</v>
      </c>
      <c r="U47" s="49">
        <f>S47*T47</f>
        <v>24623.40375</v>
      </c>
      <c r="V47" s="43"/>
      <c r="W47" s="27">
        <f>S47*0.5</f>
        <v>2735.93375</v>
      </c>
    </row>
    <row r="48" ht="20" customHeight="1" spans="1:22">
      <c r="A48" s="9"/>
      <c r="B48" s="13"/>
      <c r="C48" s="56"/>
      <c r="D48" s="13"/>
      <c r="E48" s="58"/>
      <c r="F48" s="8" t="s">
        <v>28</v>
      </c>
      <c r="G48" s="43">
        <v>4642.09</v>
      </c>
      <c r="H48" s="43">
        <v>4301.14</v>
      </c>
      <c r="I48" s="43">
        <v>5204.7</v>
      </c>
      <c r="J48" s="43">
        <v>5502.94</v>
      </c>
      <c r="K48" s="43">
        <v>4992.55</v>
      </c>
      <c r="L48" s="43">
        <v>5421</v>
      </c>
      <c r="M48" s="43">
        <v>4890.92</v>
      </c>
      <c r="N48" s="43">
        <v>2717.76</v>
      </c>
      <c r="O48" s="43">
        <v>5149.97</v>
      </c>
      <c r="P48" s="43">
        <v>4299.66</v>
      </c>
      <c r="Q48" s="43">
        <v>5290.44</v>
      </c>
      <c r="R48" s="43">
        <v>6443.18</v>
      </c>
      <c r="S48" s="49">
        <f t="shared" si="1"/>
        <v>4904.69583333333</v>
      </c>
      <c r="T48" s="66"/>
      <c r="U48" s="49">
        <f>S48*T47</f>
        <v>22071.13125</v>
      </c>
      <c r="V48" s="43"/>
    </row>
    <row r="49" ht="20" customHeight="1" spans="1:23">
      <c r="A49" s="6">
        <v>24</v>
      </c>
      <c r="B49" s="10" t="s">
        <v>79</v>
      </c>
      <c r="C49" s="55" t="s">
        <v>24</v>
      </c>
      <c r="D49" s="10" t="s">
        <v>80</v>
      </c>
      <c r="E49" s="6" t="s">
        <v>81</v>
      </c>
      <c r="F49" s="8" t="s">
        <v>27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2674.72</v>
      </c>
      <c r="N49" s="43">
        <v>3493.91</v>
      </c>
      <c r="O49" s="43">
        <v>4300</v>
      </c>
      <c r="P49" s="43">
        <v>5300</v>
      </c>
      <c r="Q49" s="43">
        <v>5300</v>
      </c>
      <c r="R49" s="43">
        <v>5300</v>
      </c>
      <c r="S49" s="49">
        <f>SUM(G49:R49)/6</f>
        <v>4394.77166666667</v>
      </c>
      <c r="T49" s="61">
        <v>0.5</v>
      </c>
      <c r="U49" s="49">
        <f>S49*T49</f>
        <v>2197.38583333333</v>
      </c>
      <c r="V49" s="43"/>
      <c r="W49" s="27">
        <f>S49*0.5</f>
        <v>2197.38583333334</v>
      </c>
    </row>
    <row r="50" ht="20" customHeight="1" spans="1:22">
      <c r="A50" s="9"/>
      <c r="B50" s="13"/>
      <c r="C50" s="56"/>
      <c r="D50" s="13"/>
      <c r="E50" s="58"/>
      <c r="F50" s="8" t="s">
        <v>28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1500.86</v>
      </c>
      <c r="N50" s="43">
        <v>2929.03</v>
      </c>
      <c r="O50" s="43">
        <v>3720.42</v>
      </c>
      <c r="P50" s="43">
        <v>4720.42</v>
      </c>
      <c r="Q50" s="43">
        <v>4720.42</v>
      </c>
      <c r="R50" s="43">
        <v>4720.42</v>
      </c>
      <c r="S50" s="49">
        <f>SUM(G50:R50)/6</f>
        <v>3718.595</v>
      </c>
      <c r="T50" s="62"/>
      <c r="U50" s="49">
        <f>S50*T49</f>
        <v>1859.2975</v>
      </c>
      <c r="V50" s="43"/>
    </row>
    <row r="51" ht="20" customHeight="1" spans="1:23">
      <c r="A51" s="6">
        <v>25</v>
      </c>
      <c r="B51" s="10" t="s">
        <v>82</v>
      </c>
      <c r="C51" s="51" t="s">
        <v>24</v>
      </c>
      <c r="D51" s="10" t="s">
        <v>83</v>
      </c>
      <c r="E51" s="6" t="s">
        <v>84</v>
      </c>
      <c r="F51" s="8" t="s">
        <v>27</v>
      </c>
      <c r="G51" s="43">
        <v>9066.6</v>
      </c>
      <c r="H51" s="43">
        <v>9125.25</v>
      </c>
      <c r="I51" s="43">
        <v>9104.64</v>
      </c>
      <c r="J51" s="43">
        <v>9130</v>
      </c>
      <c r="K51" s="43">
        <v>9130</v>
      </c>
      <c r="L51" s="43">
        <v>9150</v>
      </c>
      <c r="M51" s="43">
        <v>9150</v>
      </c>
      <c r="N51" s="43">
        <v>7705.56</v>
      </c>
      <c r="O51" s="43">
        <v>9150</v>
      </c>
      <c r="P51" s="43">
        <v>9250</v>
      </c>
      <c r="Q51" s="43">
        <v>9150</v>
      </c>
      <c r="R51" s="43">
        <v>9150</v>
      </c>
      <c r="S51" s="49">
        <f t="shared" si="1"/>
        <v>9021.8375</v>
      </c>
      <c r="T51" s="23">
        <v>4.5</v>
      </c>
      <c r="U51" s="49">
        <f>S51*T51</f>
        <v>40598.26875</v>
      </c>
      <c r="V51" s="43"/>
      <c r="W51" s="27">
        <f>S51*0.5</f>
        <v>4510.91875</v>
      </c>
    </row>
    <row r="52" ht="20" customHeight="1" spans="1:22">
      <c r="A52" s="9"/>
      <c r="B52" s="13"/>
      <c r="C52" s="52"/>
      <c r="D52" s="13"/>
      <c r="E52" s="58"/>
      <c r="F52" s="8" t="s">
        <v>28</v>
      </c>
      <c r="G52" s="43">
        <v>8392.26</v>
      </c>
      <c r="H52" s="43">
        <v>8449.15</v>
      </c>
      <c r="I52" s="43">
        <v>8429.16</v>
      </c>
      <c r="J52" s="43">
        <v>8453.76</v>
      </c>
      <c r="K52" s="43">
        <v>8453.76</v>
      </c>
      <c r="L52" s="43">
        <v>8473.15</v>
      </c>
      <c r="M52" s="43">
        <v>8473.16</v>
      </c>
      <c r="N52" s="43">
        <v>7074.28</v>
      </c>
      <c r="O52" s="43">
        <v>8518.72</v>
      </c>
      <c r="P52" s="43">
        <v>8618.72</v>
      </c>
      <c r="Q52" s="43">
        <v>8518.72</v>
      </c>
      <c r="R52" s="43">
        <v>8518.72</v>
      </c>
      <c r="S52" s="49">
        <f t="shared" si="1"/>
        <v>8364.46333333333</v>
      </c>
      <c r="T52" s="63"/>
      <c r="U52" s="49">
        <f>S52*T51</f>
        <v>37640.085</v>
      </c>
      <c r="V52" s="43"/>
    </row>
    <row r="53" ht="20" customHeight="1" spans="1:22">
      <c r="A53" s="6">
        <v>26</v>
      </c>
      <c r="B53" s="10" t="s">
        <v>85</v>
      </c>
      <c r="C53" s="59" t="s">
        <v>24</v>
      </c>
      <c r="D53" s="10" t="s">
        <v>86</v>
      </c>
      <c r="E53" s="6" t="s">
        <v>87</v>
      </c>
      <c r="F53" s="8" t="s">
        <v>27</v>
      </c>
      <c r="G53" s="43">
        <v>7600.15</v>
      </c>
      <c r="H53" s="43">
        <v>7600.15</v>
      </c>
      <c r="I53" s="43">
        <v>7610.3</v>
      </c>
      <c r="J53" s="43">
        <v>7610.3</v>
      </c>
      <c r="K53" s="43">
        <v>7630</v>
      </c>
      <c r="L53" s="43">
        <v>7630</v>
      </c>
      <c r="M53" s="43">
        <v>7670</v>
      </c>
      <c r="N53" s="43">
        <v>7716.21</v>
      </c>
      <c r="O53" s="43">
        <v>7630</v>
      </c>
      <c r="P53" s="43">
        <v>7730</v>
      </c>
      <c r="Q53" s="43">
        <v>7630</v>
      </c>
      <c r="R53" s="43">
        <v>7626.61</v>
      </c>
      <c r="S53" s="49">
        <f t="shared" si="1"/>
        <v>7640.31</v>
      </c>
      <c r="T53" s="39">
        <v>4.5</v>
      </c>
      <c r="U53" s="49">
        <f>S53*T53</f>
        <v>34381.395</v>
      </c>
      <c r="V53" s="43"/>
    </row>
    <row r="54" ht="20" customHeight="1" spans="1:22">
      <c r="A54" s="9"/>
      <c r="B54" s="13"/>
      <c r="C54" s="60"/>
      <c r="D54" s="13"/>
      <c r="E54" s="58"/>
      <c r="F54" s="8" t="s">
        <v>28</v>
      </c>
      <c r="G54" s="43">
        <v>6968.87</v>
      </c>
      <c r="H54" s="43">
        <v>6968.87</v>
      </c>
      <c r="I54" s="43">
        <v>6979.02</v>
      </c>
      <c r="J54" s="43">
        <v>6979.02</v>
      </c>
      <c r="K54" s="43">
        <v>6998.72</v>
      </c>
      <c r="L54" s="43">
        <v>6998.72</v>
      </c>
      <c r="M54" s="43">
        <v>7038.72</v>
      </c>
      <c r="N54" s="43">
        <v>7084.93</v>
      </c>
      <c r="O54" s="43">
        <v>6998.72</v>
      </c>
      <c r="P54" s="43">
        <v>7098.72</v>
      </c>
      <c r="Q54" s="43">
        <v>6998.72</v>
      </c>
      <c r="R54" s="43">
        <v>6995.33</v>
      </c>
      <c r="S54" s="49">
        <f t="shared" si="1"/>
        <v>7009.03</v>
      </c>
      <c r="T54" s="39"/>
      <c r="U54" s="49">
        <f>S54*T53</f>
        <v>31540.635</v>
      </c>
      <c r="V54" s="43"/>
    </row>
    <row r="55" ht="20" customHeight="1" spans="1:22">
      <c r="A55" s="6">
        <v>27</v>
      </c>
      <c r="B55" s="10" t="s">
        <v>88</v>
      </c>
      <c r="C55" s="55" t="s">
        <v>24</v>
      </c>
      <c r="D55" s="10" t="s">
        <v>89</v>
      </c>
      <c r="E55" s="6" t="s">
        <v>90</v>
      </c>
      <c r="F55" s="8" t="s">
        <v>27</v>
      </c>
      <c r="G55" s="43">
        <v>5410</v>
      </c>
      <c r="H55" s="43">
        <v>5410</v>
      </c>
      <c r="I55" s="43">
        <v>5430</v>
      </c>
      <c r="J55" s="43">
        <v>5430</v>
      </c>
      <c r="K55" s="43">
        <v>5430</v>
      </c>
      <c r="L55" s="43">
        <v>5450</v>
      </c>
      <c r="M55" s="43">
        <v>5430</v>
      </c>
      <c r="N55" s="43">
        <v>5530</v>
      </c>
      <c r="O55" s="43">
        <v>5430</v>
      </c>
      <c r="P55" s="43">
        <v>5530</v>
      </c>
      <c r="Q55" s="43">
        <v>5430</v>
      </c>
      <c r="R55" s="43">
        <v>5430</v>
      </c>
      <c r="S55" s="49">
        <f t="shared" si="1"/>
        <v>5445</v>
      </c>
      <c r="T55" s="26">
        <v>4.5</v>
      </c>
      <c r="U55" s="49">
        <f>S55*T55</f>
        <v>24502.5</v>
      </c>
      <c r="V55" s="43"/>
    </row>
    <row r="56" ht="20" customHeight="1" spans="1:22">
      <c r="A56" s="9"/>
      <c r="B56" s="13"/>
      <c r="C56" s="56"/>
      <c r="D56" s="13"/>
      <c r="E56" s="58"/>
      <c r="F56" s="8" t="s">
        <v>28</v>
      </c>
      <c r="G56" s="43">
        <v>4827.92</v>
      </c>
      <c r="H56" s="43">
        <v>4827.92</v>
      </c>
      <c r="I56" s="43">
        <v>4847.92</v>
      </c>
      <c r="J56" s="43">
        <v>4847.92</v>
      </c>
      <c r="K56" s="43">
        <v>4847.92</v>
      </c>
      <c r="L56" s="43">
        <v>4867.92</v>
      </c>
      <c r="M56" s="43">
        <v>4847.92</v>
      </c>
      <c r="N56" s="43">
        <v>4947.92</v>
      </c>
      <c r="O56" s="43">
        <v>4847.92</v>
      </c>
      <c r="P56" s="43">
        <v>4947.92</v>
      </c>
      <c r="Q56" s="43">
        <v>4847.92</v>
      </c>
      <c r="R56" s="43">
        <v>4847.92</v>
      </c>
      <c r="S56" s="49">
        <f t="shared" si="1"/>
        <v>4862.92</v>
      </c>
      <c r="T56" s="53"/>
      <c r="U56" s="49">
        <f>S56*T55</f>
        <v>21883.14</v>
      </c>
      <c r="V56" s="43"/>
    </row>
    <row r="57" ht="20" customHeight="1" spans="1:23">
      <c r="A57" s="6">
        <v>28</v>
      </c>
      <c r="B57" s="10" t="s">
        <v>91</v>
      </c>
      <c r="C57" s="51" t="s">
        <v>24</v>
      </c>
      <c r="D57" s="10" t="s">
        <v>92</v>
      </c>
      <c r="E57" s="6" t="s">
        <v>93</v>
      </c>
      <c r="F57" s="8" t="s">
        <v>27</v>
      </c>
      <c r="G57" s="43">
        <v>9126.15</v>
      </c>
      <c r="H57" s="43">
        <v>9123.66</v>
      </c>
      <c r="I57" s="43">
        <v>9098.3</v>
      </c>
      <c r="J57" s="43">
        <v>9142</v>
      </c>
      <c r="K57" s="43">
        <v>9214.41</v>
      </c>
      <c r="L57" s="43">
        <v>9596.55</v>
      </c>
      <c r="M57" s="43">
        <v>9950</v>
      </c>
      <c r="N57" s="43">
        <v>10089.56</v>
      </c>
      <c r="O57" s="43">
        <v>9950</v>
      </c>
      <c r="P57" s="43">
        <v>9950</v>
      </c>
      <c r="Q57" s="43">
        <v>9950</v>
      </c>
      <c r="R57" s="43">
        <v>9950</v>
      </c>
      <c r="S57" s="49">
        <f t="shared" si="1"/>
        <v>9595.0525</v>
      </c>
      <c r="T57" s="26">
        <v>5</v>
      </c>
      <c r="U57" s="49">
        <f>S57*T57</f>
        <v>47975.2625</v>
      </c>
      <c r="V57" s="43"/>
      <c r="W57" s="27">
        <f>S57*0.5</f>
        <v>4797.52625</v>
      </c>
    </row>
    <row r="58" ht="20" customHeight="1" spans="1:22">
      <c r="A58" s="9"/>
      <c r="B58" s="13"/>
      <c r="C58" s="52"/>
      <c r="D58" s="13"/>
      <c r="E58" s="58"/>
      <c r="F58" s="8" t="s">
        <v>28</v>
      </c>
      <c r="G58" s="43">
        <v>8480.02</v>
      </c>
      <c r="H58" s="43">
        <v>8477.61</v>
      </c>
      <c r="I58" s="43">
        <v>8453.01</v>
      </c>
      <c r="J58" s="43">
        <v>8495.4</v>
      </c>
      <c r="K58" s="43">
        <v>8565.63</v>
      </c>
      <c r="L58" s="43">
        <v>8936.32</v>
      </c>
      <c r="M58" s="43">
        <v>9279.16</v>
      </c>
      <c r="N58" s="43">
        <v>9458.28</v>
      </c>
      <c r="O58" s="43">
        <v>9318.72</v>
      </c>
      <c r="P58" s="43">
        <v>9318.72</v>
      </c>
      <c r="Q58" s="43">
        <v>9318.72</v>
      </c>
      <c r="R58" s="43">
        <v>9318.72</v>
      </c>
      <c r="S58" s="49">
        <f t="shared" si="1"/>
        <v>8951.6925</v>
      </c>
      <c r="T58" s="54"/>
      <c r="U58" s="49">
        <f>S58*T57</f>
        <v>44758.4625</v>
      </c>
      <c r="V58" s="43"/>
    </row>
    <row r="59" ht="20" customHeight="1" spans="1:22">
      <c r="A59" s="6">
        <v>29</v>
      </c>
      <c r="B59" s="10" t="s">
        <v>94</v>
      </c>
      <c r="C59" s="10" t="s">
        <v>30</v>
      </c>
      <c r="D59" s="10" t="s">
        <v>95</v>
      </c>
      <c r="E59" s="6" t="s">
        <v>96</v>
      </c>
      <c r="F59" s="8" t="s">
        <v>27</v>
      </c>
      <c r="G59" s="43">
        <v>3341.03</v>
      </c>
      <c r="H59" s="43">
        <v>3631.12</v>
      </c>
      <c r="I59" s="43">
        <v>4428.65</v>
      </c>
      <c r="J59" s="43">
        <v>4710.68</v>
      </c>
      <c r="K59" s="43">
        <v>4628.82</v>
      </c>
      <c r="L59" s="43">
        <v>4628.82</v>
      </c>
      <c r="M59" s="43">
        <v>4495.67</v>
      </c>
      <c r="N59" s="43">
        <v>3106</v>
      </c>
      <c r="O59" s="43">
        <v>4073.1</v>
      </c>
      <c r="P59" s="43">
        <v>3880</v>
      </c>
      <c r="Q59" s="43">
        <v>4670.36</v>
      </c>
      <c r="R59" s="43">
        <v>6191.36</v>
      </c>
      <c r="S59" s="49">
        <f t="shared" si="1"/>
        <v>4315.4675</v>
      </c>
      <c r="T59" s="26">
        <v>5</v>
      </c>
      <c r="U59" s="49">
        <f>S59*T59</f>
        <v>21577.3375</v>
      </c>
      <c r="V59" s="43"/>
    </row>
    <row r="60" ht="35" customHeight="1" spans="1:22">
      <c r="A60" s="9"/>
      <c r="B60" s="13"/>
      <c r="C60" s="13"/>
      <c r="D60" s="13"/>
      <c r="E60" s="58"/>
      <c r="F60" s="8" t="s">
        <v>28</v>
      </c>
      <c r="G60" s="43">
        <v>2791.65</v>
      </c>
      <c r="H60" s="43">
        <v>3081.74</v>
      </c>
      <c r="I60" s="43">
        <v>3879.27</v>
      </c>
      <c r="J60" s="43">
        <v>4161.3</v>
      </c>
      <c r="K60" s="43">
        <v>4079.44</v>
      </c>
      <c r="L60" s="43">
        <v>4079.44</v>
      </c>
      <c r="M60" s="43">
        <v>3823.79</v>
      </c>
      <c r="N60" s="43">
        <v>2538.42</v>
      </c>
      <c r="O60" s="43">
        <v>3505.52</v>
      </c>
      <c r="P60" s="43">
        <v>3312.42</v>
      </c>
      <c r="Q60" s="43">
        <v>4102.78</v>
      </c>
      <c r="R60" s="43">
        <v>5623.78</v>
      </c>
      <c r="S60" s="49">
        <f t="shared" si="1"/>
        <v>3748.29583333333</v>
      </c>
      <c r="T60" s="54"/>
      <c r="U60" s="49">
        <f>S60*T59</f>
        <v>18741.4791666667</v>
      </c>
      <c r="V60" s="43"/>
    </row>
    <row r="61" ht="20" customHeight="1" spans="1:22">
      <c r="A61" s="6">
        <v>30</v>
      </c>
      <c r="B61" s="10" t="s">
        <v>97</v>
      </c>
      <c r="C61" s="59" t="s">
        <v>24</v>
      </c>
      <c r="D61" s="10" t="s">
        <v>98</v>
      </c>
      <c r="E61" s="6" t="s">
        <v>99</v>
      </c>
      <c r="F61" s="8" t="s">
        <v>27</v>
      </c>
      <c r="G61" s="43">
        <v>6838</v>
      </c>
      <c r="H61" s="43">
        <v>6802</v>
      </c>
      <c r="I61" s="43">
        <v>7074</v>
      </c>
      <c r="J61" s="43">
        <v>6894</v>
      </c>
      <c r="K61" s="43">
        <v>7714.76</v>
      </c>
      <c r="L61" s="43">
        <v>7248.28</v>
      </c>
      <c r="M61" s="43">
        <v>7306.21</v>
      </c>
      <c r="N61" s="43">
        <v>6946.21</v>
      </c>
      <c r="O61" s="43">
        <v>7150</v>
      </c>
      <c r="P61" s="43">
        <v>7834</v>
      </c>
      <c r="Q61" s="43">
        <v>7634</v>
      </c>
      <c r="R61" s="43">
        <v>9147</v>
      </c>
      <c r="S61" s="49">
        <f t="shared" si="1"/>
        <v>7382.37166666667</v>
      </c>
      <c r="T61" s="53">
        <v>3.5</v>
      </c>
      <c r="U61" s="49">
        <f>S61*T61</f>
        <v>25838.3008333333</v>
      </c>
      <c r="V61" s="43"/>
    </row>
    <row r="62" ht="20" customHeight="1" spans="1:22">
      <c r="A62" s="9"/>
      <c r="B62" s="13"/>
      <c r="C62" s="60"/>
      <c r="D62" s="13"/>
      <c r="E62" s="58"/>
      <c r="F62" s="8" t="s">
        <v>28</v>
      </c>
      <c r="G62" s="43">
        <v>6248.24</v>
      </c>
      <c r="H62" s="43">
        <v>6213.32</v>
      </c>
      <c r="I62" s="43">
        <v>6477.17</v>
      </c>
      <c r="J62" s="43">
        <v>6302.56</v>
      </c>
      <c r="K62" s="43">
        <v>7098.7</v>
      </c>
      <c r="L62" s="43">
        <v>6646.21</v>
      </c>
      <c r="M62" s="43">
        <v>6702.41</v>
      </c>
      <c r="N62" s="43">
        <v>6353.21</v>
      </c>
      <c r="O62" s="43">
        <v>6550.88</v>
      </c>
      <c r="P62" s="43">
        <v>7214.36</v>
      </c>
      <c r="Q62" s="43">
        <v>7020.36</v>
      </c>
      <c r="R62" s="43">
        <v>8487.97</v>
      </c>
      <c r="S62" s="49">
        <f t="shared" si="1"/>
        <v>6776.2825</v>
      </c>
      <c r="T62" s="57"/>
      <c r="U62" s="49">
        <f>S62*T61</f>
        <v>23716.98875</v>
      </c>
      <c r="V62" s="43"/>
    </row>
    <row r="63" ht="25" customHeight="1" spans="20:23">
      <c r="T63" s="28" t="s">
        <v>100</v>
      </c>
      <c r="U63" s="29">
        <f>SUMIF(F:F,"应发",U:U)</f>
        <v>668507.401022727</v>
      </c>
      <c r="W63" s="27">
        <f>SUM(W3:W62)</f>
        <v>39451.2325</v>
      </c>
    </row>
    <row r="64" ht="25" customHeight="1" spans="20:21">
      <c r="T64" s="28" t="s">
        <v>101</v>
      </c>
      <c r="U64" s="29">
        <f>SUMIF(F:F,"实发",U:U)</f>
        <v>595321.05560606</v>
      </c>
    </row>
  </sheetData>
  <autoFilter ref="A2:V64">
    <extLst/>
  </autoFilter>
  <mergeCells count="191">
    <mergeCell ref="G1:R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D1:D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E1:E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F1:F2"/>
    <mergeCell ref="S1:S2"/>
    <mergeCell ref="T1:T2"/>
    <mergeCell ref="T3:T4"/>
    <mergeCell ref="T5:T6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T43:T44"/>
    <mergeCell ref="T45:T46"/>
    <mergeCell ref="T47:T48"/>
    <mergeCell ref="T49:T50"/>
    <mergeCell ref="T51:T52"/>
    <mergeCell ref="T53:T54"/>
    <mergeCell ref="T55:T56"/>
    <mergeCell ref="T57:T58"/>
    <mergeCell ref="T59:T60"/>
    <mergeCell ref="T61:T62"/>
    <mergeCell ref="U1:U2"/>
    <mergeCell ref="V1:V2"/>
  </mergeCells>
  <pageMargins left="0.196527777777778" right="0.196527777777778" top="0.196527777777778" bottom="0.196527777777778" header="0.298611111111111" footer="0.298611111111111"/>
  <pageSetup paperSize="9" scale="70" orientation="landscape" horizontalDpi="600"/>
  <headerFooter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view="pageBreakPreview" zoomScaleNormal="100" workbookViewId="0">
      <selection activeCell="M22" sqref="M22"/>
    </sheetView>
  </sheetViews>
  <sheetFormatPr defaultColWidth="9" defaultRowHeight="13.5"/>
  <cols>
    <col min="1" max="1" width="9" style="2"/>
    <col min="5" max="5" width="11.625" customWidth="1"/>
    <col min="6" max="6" width="8.5" customWidth="1"/>
    <col min="7" max="7" width="9.375"/>
    <col min="11" max="13" width="9.375"/>
    <col min="15" max="16" width="9.375"/>
    <col min="19" max="19" width="12.625" style="27"/>
    <col min="20" max="20" width="10.25" style="2" customWidth="1"/>
    <col min="21" max="21" width="11.875" style="27" customWidth="1"/>
    <col min="23" max="23" width="12.625" style="27"/>
  </cols>
  <sheetData>
    <row r="1" ht="30" customHeight="1" spans="1:22">
      <c r="A1" s="8" t="s">
        <v>0</v>
      </c>
      <c r="B1" s="8" t="s">
        <v>1</v>
      </c>
      <c r="C1" s="6" t="s">
        <v>2</v>
      </c>
      <c r="D1" s="37" t="s">
        <v>3</v>
      </c>
      <c r="E1" s="8" t="s">
        <v>4</v>
      </c>
      <c r="F1" s="8" t="s">
        <v>5</v>
      </c>
      <c r="G1" s="38" t="s">
        <v>6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6" t="s">
        <v>7</v>
      </c>
      <c r="T1" s="37" t="s">
        <v>8</v>
      </c>
      <c r="U1" s="48" t="s">
        <v>9</v>
      </c>
      <c r="V1" s="24" t="s">
        <v>10</v>
      </c>
    </row>
    <row r="2" ht="30" customHeight="1" spans="1:22">
      <c r="A2" s="8"/>
      <c r="B2" s="8"/>
      <c r="C2" s="9"/>
      <c r="D2" s="8"/>
      <c r="E2" s="8"/>
      <c r="F2" s="8"/>
      <c r="G2" s="3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9"/>
      <c r="T2" s="8"/>
      <c r="U2" s="25"/>
      <c r="V2" s="24"/>
    </row>
    <row r="3" customFormat="1" ht="35" customHeight="1" spans="1:23">
      <c r="A3" s="39">
        <v>1</v>
      </c>
      <c r="B3" s="40" t="s">
        <v>29</v>
      </c>
      <c r="C3" s="41" t="s">
        <v>30</v>
      </c>
      <c r="D3" s="41" t="s">
        <v>31</v>
      </c>
      <c r="E3" s="42" t="s">
        <v>32</v>
      </c>
      <c r="F3" s="8" t="s">
        <v>28</v>
      </c>
      <c r="G3" s="43">
        <v>3425.88</v>
      </c>
      <c r="H3" s="43">
        <v>3491.83</v>
      </c>
      <c r="I3" s="43">
        <v>4400.88</v>
      </c>
      <c r="J3" s="43">
        <v>3998.18</v>
      </c>
      <c r="K3" s="43">
        <v>4622.9</v>
      </c>
      <c r="L3" s="43">
        <v>4236.22</v>
      </c>
      <c r="M3" s="43">
        <v>3253.3</v>
      </c>
      <c r="N3" s="43">
        <v>2103.08</v>
      </c>
      <c r="O3" s="43">
        <v>3425.99</v>
      </c>
      <c r="P3" s="43">
        <v>3150.6</v>
      </c>
      <c r="Q3" s="43">
        <v>3955.81</v>
      </c>
      <c r="R3" s="43">
        <v>5107.85</v>
      </c>
      <c r="S3" s="49">
        <f t="shared" ref="S3:S15" si="0">SUM(G3:R3)/12</f>
        <v>3764.37666666667</v>
      </c>
      <c r="T3" s="39">
        <v>6</v>
      </c>
      <c r="U3" s="49">
        <f t="shared" ref="U3:U18" si="1">S3*T3</f>
        <v>22586.26</v>
      </c>
      <c r="V3" s="43"/>
      <c r="W3" s="27"/>
    </row>
    <row r="4" ht="35" customHeight="1" spans="1:22">
      <c r="A4" s="39">
        <v>2</v>
      </c>
      <c r="B4" s="41" t="s">
        <v>33</v>
      </c>
      <c r="C4" s="41" t="s">
        <v>30</v>
      </c>
      <c r="D4" s="41" t="s">
        <v>31</v>
      </c>
      <c r="E4" s="44" t="s">
        <v>34</v>
      </c>
      <c r="F4" s="8" t="s">
        <v>28</v>
      </c>
      <c r="G4" s="43">
        <v>3205.88</v>
      </c>
      <c r="H4" s="43">
        <v>3120.96</v>
      </c>
      <c r="I4" s="43">
        <v>4122.37</v>
      </c>
      <c r="J4" s="43">
        <v>3901.88</v>
      </c>
      <c r="K4" s="43">
        <v>4208.21</v>
      </c>
      <c r="L4" s="43">
        <v>4003.11</v>
      </c>
      <c r="M4" s="43">
        <v>3174.65</v>
      </c>
      <c r="N4" s="43">
        <v>1986.33</v>
      </c>
      <c r="O4" s="43">
        <v>2932.56</v>
      </c>
      <c r="P4" s="43">
        <v>2766.77</v>
      </c>
      <c r="Q4" s="43">
        <v>3511.91</v>
      </c>
      <c r="R4" s="43">
        <v>4808.78</v>
      </c>
      <c r="S4" s="49">
        <f t="shared" si="0"/>
        <v>3478.6175</v>
      </c>
      <c r="T4" s="39">
        <v>5</v>
      </c>
      <c r="U4" s="49">
        <f t="shared" si="1"/>
        <v>17393.0875</v>
      </c>
      <c r="V4" s="43"/>
    </row>
    <row r="5" ht="35" customHeight="1" spans="1:22">
      <c r="A5" s="39">
        <v>3</v>
      </c>
      <c r="B5" s="41" t="s">
        <v>35</v>
      </c>
      <c r="C5" s="41" t="s">
        <v>30</v>
      </c>
      <c r="D5" s="41" t="s">
        <v>31</v>
      </c>
      <c r="E5" s="44" t="s">
        <v>36</v>
      </c>
      <c r="F5" s="8" t="s">
        <v>28</v>
      </c>
      <c r="G5" s="43">
        <v>3614.93</v>
      </c>
      <c r="H5" s="43">
        <v>3496.83</v>
      </c>
      <c r="I5" s="43">
        <v>4222.37</v>
      </c>
      <c r="J5" s="43">
        <v>4475.59</v>
      </c>
      <c r="K5" s="43">
        <v>4672</v>
      </c>
      <c r="L5" s="43">
        <v>4509.07</v>
      </c>
      <c r="M5" s="43">
        <v>3849.58</v>
      </c>
      <c r="N5" s="43">
        <v>2164.87</v>
      </c>
      <c r="O5" s="43">
        <v>2537.42</v>
      </c>
      <c r="P5" s="43">
        <v>2635.24</v>
      </c>
      <c r="Q5" s="43">
        <v>3893.73</v>
      </c>
      <c r="R5" s="43">
        <v>5290.59</v>
      </c>
      <c r="S5" s="49">
        <f t="shared" si="0"/>
        <v>3780.185</v>
      </c>
      <c r="T5" s="39">
        <v>5</v>
      </c>
      <c r="U5" s="49">
        <f t="shared" si="1"/>
        <v>18900.925</v>
      </c>
      <c r="V5" s="43"/>
    </row>
    <row r="6" ht="35" customHeight="1" spans="1:22">
      <c r="A6" s="39">
        <v>4</v>
      </c>
      <c r="B6" s="41" t="s">
        <v>37</v>
      </c>
      <c r="C6" s="41" t="s">
        <v>30</v>
      </c>
      <c r="D6" s="41" t="s">
        <v>31</v>
      </c>
      <c r="E6" s="44" t="s">
        <v>36</v>
      </c>
      <c r="F6" s="8" t="s">
        <v>28</v>
      </c>
      <c r="G6" s="43">
        <v>3536.91</v>
      </c>
      <c r="H6" s="43">
        <v>3780.88</v>
      </c>
      <c r="I6" s="43">
        <v>4271.83</v>
      </c>
      <c r="J6" s="43">
        <v>4696.36</v>
      </c>
      <c r="K6" s="43">
        <v>4922.9</v>
      </c>
      <c r="L6" s="43">
        <v>4796.18</v>
      </c>
      <c r="M6" s="43">
        <v>3602.4</v>
      </c>
      <c r="N6" s="43">
        <v>2188.13</v>
      </c>
      <c r="O6" s="43">
        <v>3176.06</v>
      </c>
      <c r="P6" s="43">
        <v>3357.4</v>
      </c>
      <c r="Q6" s="43">
        <v>3990.36</v>
      </c>
      <c r="R6" s="43">
        <v>5244.82</v>
      </c>
      <c r="S6" s="49">
        <f t="shared" si="0"/>
        <v>3963.68583333333</v>
      </c>
      <c r="T6" s="39">
        <v>5</v>
      </c>
      <c r="U6" s="49">
        <f t="shared" si="1"/>
        <v>19818.4291666667</v>
      </c>
      <c r="V6" s="43"/>
    </row>
    <row r="7" ht="35" customHeight="1" spans="1:22">
      <c r="A7" s="39">
        <v>5</v>
      </c>
      <c r="B7" s="41" t="s">
        <v>41</v>
      </c>
      <c r="C7" s="41" t="s">
        <v>30</v>
      </c>
      <c r="D7" s="41" t="s">
        <v>31</v>
      </c>
      <c r="E7" s="45" t="s">
        <v>42</v>
      </c>
      <c r="F7" s="8" t="s">
        <v>28</v>
      </c>
      <c r="G7" s="43">
        <v>3027.86</v>
      </c>
      <c r="H7" s="43">
        <v>3265.79</v>
      </c>
      <c r="I7" s="43">
        <v>4149.92</v>
      </c>
      <c r="J7" s="43">
        <v>3938.4</v>
      </c>
      <c r="K7" s="43">
        <v>4025.28</v>
      </c>
      <c r="L7" s="43">
        <v>3937.85</v>
      </c>
      <c r="M7" s="43">
        <v>3495.51</v>
      </c>
      <c r="N7" s="43">
        <v>2006.89</v>
      </c>
      <c r="O7" s="43">
        <v>2869.16</v>
      </c>
      <c r="P7" s="43">
        <v>2730.6</v>
      </c>
      <c r="Q7" s="43">
        <v>3512.23</v>
      </c>
      <c r="R7" s="43">
        <v>4736.37</v>
      </c>
      <c r="S7" s="49">
        <f t="shared" si="0"/>
        <v>3474.655</v>
      </c>
      <c r="T7" s="39">
        <v>5</v>
      </c>
      <c r="U7" s="49">
        <f t="shared" si="1"/>
        <v>17373.275</v>
      </c>
      <c r="V7" s="43"/>
    </row>
    <row r="8" ht="35" customHeight="1" spans="1:22">
      <c r="A8" s="39">
        <v>6</v>
      </c>
      <c r="B8" s="41" t="s">
        <v>43</v>
      </c>
      <c r="C8" s="41" t="s">
        <v>30</v>
      </c>
      <c r="D8" s="41" t="s">
        <v>31</v>
      </c>
      <c r="E8" s="45" t="s">
        <v>44</v>
      </c>
      <c r="F8" s="8" t="s">
        <v>28</v>
      </c>
      <c r="G8" s="43">
        <v>3512.78</v>
      </c>
      <c r="H8" s="43">
        <v>3589.93</v>
      </c>
      <c r="I8" s="43">
        <v>4268.81</v>
      </c>
      <c r="J8" s="43">
        <v>4687.23</v>
      </c>
      <c r="K8" s="43">
        <v>4939.11</v>
      </c>
      <c r="L8" s="43">
        <v>4549.45</v>
      </c>
      <c r="M8" s="43">
        <v>2609.53</v>
      </c>
      <c r="N8" s="43">
        <v>2186.31</v>
      </c>
      <c r="O8" s="43">
        <v>2926.06</v>
      </c>
      <c r="P8" s="43">
        <v>3274.99</v>
      </c>
      <c r="Q8" s="43">
        <v>4100.28</v>
      </c>
      <c r="R8" s="43">
        <v>5362.85</v>
      </c>
      <c r="S8" s="49">
        <f t="shared" si="0"/>
        <v>3833.94416666667</v>
      </c>
      <c r="T8" s="39">
        <v>5</v>
      </c>
      <c r="U8" s="49">
        <f t="shared" si="1"/>
        <v>19169.7208333333</v>
      </c>
      <c r="V8" s="43"/>
    </row>
    <row r="9" ht="35" customHeight="1" spans="1:22">
      <c r="A9" s="39">
        <v>7</v>
      </c>
      <c r="B9" s="41" t="s">
        <v>45</v>
      </c>
      <c r="C9" s="41" t="s">
        <v>30</v>
      </c>
      <c r="D9" s="41" t="s">
        <v>31</v>
      </c>
      <c r="E9" s="45" t="s">
        <v>46</v>
      </c>
      <c r="F9" s="8" t="s">
        <v>28</v>
      </c>
      <c r="G9" s="43">
        <v>3398.98</v>
      </c>
      <c r="H9" s="43">
        <v>3289.93</v>
      </c>
      <c r="I9" s="43">
        <v>4231.46</v>
      </c>
      <c r="J9" s="43">
        <v>3962.54</v>
      </c>
      <c r="K9" s="43">
        <v>4097.69</v>
      </c>
      <c r="L9" s="43">
        <v>4118.89</v>
      </c>
      <c r="M9" s="43">
        <v>2878.01</v>
      </c>
      <c r="N9" s="43">
        <v>1960.81</v>
      </c>
      <c r="O9" s="43">
        <v>2943.47</v>
      </c>
      <c r="P9" s="43">
        <v>2775.86</v>
      </c>
      <c r="Q9" s="43">
        <v>3602.82</v>
      </c>
      <c r="R9" s="43">
        <v>4778.68</v>
      </c>
      <c r="S9" s="49">
        <f t="shared" si="0"/>
        <v>3503.26166666667</v>
      </c>
      <c r="T9" s="39">
        <v>5</v>
      </c>
      <c r="U9" s="49">
        <f t="shared" si="1"/>
        <v>17516.3083333333</v>
      </c>
      <c r="V9" s="43"/>
    </row>
    <row r="10" ht="35" customHeight="1" spans="1:22">
      <c r="A10" s="39">
        <v>8</v>
      </c>
      <c r="B10" s="41" t="s">
        <v>47</v>
      </c>
      <c r="C10" s="41" t="s">
        <v>30</v>
      </c>
      <c r="D10" s="41" t="s">
        <v>31</v>
      </c>
      <c r="E10" s="45" t="s">
        <v>48</v>
      </c>
      <c r="F10" s="8" t="s">
        <v>28</v>
      </c>
      <c r="G10" s="43">
        <v>3430.02</v>
      </c>
      <c r="H10" s="43">
        <v>3462.78</v>
      </c>
      <c r="I10" s="43">
        <v>4552.86</v>
      </c>
      <c r="J10" s="43">
        <v>3978.18</v>
      </c>
      <c r="K10" s="43">
        <v>4602.9</v>
      </c>
      <c r="L10" s="43">
        <v>4446</v>
      </c>
      <c r="M10" s="43">
        <v>3038.87</v>
      </c>
      <c r="N10" s="43">
        <v>2001.31</v>
      </c>
      <c r="O10" s="43">
        <v>2596.06</v>
      </c>
      <c r="P10" s="43">
        <v>2646.38</v>
      </c>
      <c r="Q10" s="43">
        <v>3808.54</v>
      </c>
      <c r="R10" s="43">
        <v>5044.82</v>
      </c>
      <c r="S10" s="49">
        <f t="shared" si="0"/>
        <v>3634.06</v>
      </c>
      <c r="T10" s="39">
        <v>5</v>
      </c>
      <c r="U10" s="49">
        <f t="shared" si="1"/>
        <v>18170.3</v>
      </c>
      <c r="V10" s="43"/>
    </row>
    <row r="11" ht="35" customHeight="1" spans="1:22">
      <c r="A11" s="39">
        <v>9</v>
      </c>
      <c r="B11" s="41" t="s">
        <v>49</v>
      </c>
      <c r="C11" s="41" t="s">
        <v>30</v>
      </c>
      <c r="D11" s="41" t="s">
        <v>31</v>
      </c>
      <c r="E11" s="45" t="s">
        <v>50</v>
      </c>
      <c r="F11" s="8" t="s">
        <v>28</v>
      </c>
      <c r="G11" s="43">
        <v>3596.83</v>
      </c>
      <c r="H11" s="43">
        <v>3671.83</v>
      </c>
      <c r="I11" s="43">
        <v>4719.67</v>
      </c>
      <c r="J11" s="43">
        <v>4187.23</v>
      </c>
      <c r="K11" s="43">
        <v>4802.9</v>
      </c>
      <c r="L11" s="43">
        <v>4639.89</v>
      </c>
      <c r="M11" s="43">
        <v>3296.19</v>
      </c>
      <c r="N11" s="43">
        <v>2083.08</v>
      </c>
      <c r="O11" s="43">
        <v>2794.24</v>
      </c>
      <c r="P11" s="43">
        <v>3166.97</v>
      </c>
      <c r="Q11" s="43">
        <v>4063.09</v>
      </c>
      <c r="R11" s="43">
        <v>5444.82</v>
      </c>
      <c r="S11" s="49">
        <f t="shared" si="0"/>
        <v>3872.22833333333</v>
      </c>
      <c r="T11" s="39">
        <v>5</v>
      </c>
      <c r="U11" s="49">
        <f t="shared" si="1"/>
        <v>19361.1416666667</v>
      </c>
      <c r="V11" s="43"/>
    </row>
    <row r="12" ht="35" customHeight="1" spans="1:22">
      <c r="A12" s="39">
        <v>10</v>
      </c>
      <c r="B12" s="41" t="s">
        <v>51</v>
      </c>
      <c r="C12" s="41" t="s">
        <v>30</v>
      </c>
      <c r="D12" s="41" t="s">
        <v>31</v>
      </c>
      <c r="E12" s="45" t="s">
        <v>52</v>
      </c>
      <c r="F12" s="8" t="s">
        <v>28</v>
      </c>
      <c r="G12" s="43">
        <v>3023.81</v>
      </c>
      <c r="H12" s="43">
        <v>3345.1</v>
      </c>
      <c r="I12" s="43">
        <v>4380.88</v>
      </c>
      <c r="J12" s="43">
        <v>3776.02</v>
      </c>
      <c r="K12" s="43">
        <v>4621.08</v>
      </c>
      <c r="L12" s="43">
        <v>4494.28</v>
      </c>
      <c r="M12" s="43">
        <v>3156.46</v>
      </c>
      <c r="N12" s="43">
        <v>2107.25</v>
      </c>
      <c r="O12" s="43">
        <v>2576.06</v>
      </c>
      <c r="P12" s="43">
        <v>2928.78</v>
      </c>
      <c r="Q12" s="43">
        <v>3806.64</v>
      </c>
      <c r="R12" s="43">
        <v>5161.97</v>
      </c>
      <c r="S12" s="49">
        <f t="shared" si="0"/>
        <v>3614.86083333333</v>
      </c>
      <c r="T12" s="39">
        <v>4.5</v>
      </c>
      <c r="U12" s="49">
        <f t="shared" si="1"/>
        <v>16266.87375</v>
      </c>
      <c r="V12" s="43"/>
    </row>
    <row r="13" ht="35" customHeight="1" spans="1:22">
      <c r="A13" s="39">
        <v>11</v>
      </c>
      <c r="B13" s="41" t="s">
        <v>53</v>
      </c>
      <c r="C13" s="41" t="s">
        <v>30</v>
      </c>
      <c r="D13" s="41" t="s">
        <v>31</v>
      </c>
      <c r="E13" s="45" t="s">
        <v>54</v>
      </c>
      <c r="F13" s="8" t="s">
        <v>28</v>
      </c>
      <c r="G13" s="43">
        <v>2823.81</v>
      </c>
      <c r="H13" s="43">
        <v>3280.88</v>
      </c>
      <c r="I13" s="43">
        <v>3984.76</v>
      </c>
      <c r="J13" s="43">
        <v>3494.56</v>
      </c>
      <c r="K13" s="43">
        <v>4236.87</v>
      </c>
      <c r="L13" s="43">
        <v>4276.18</v>
      </c>
      <c r="M13" s="43">
        <v>3264.22</v>
      </c>
      <c r="N13" s="43">
        <v>2018.35</v>
      </c>
      <c r="O13" s="43">
        <v>2377.87</v>
      </c>
      <c r="P13" s="43">
        <v>2447.44</v>
      </c>
      <c r="Q13" s="43">
        <v>3588.54</v>
      </c>
      <c r="R13" s="43">
        <v>4765.18</v>
      </c>
      <c r="S13" s="49">
        <f t="shared" si="0"/>
        <v>3379.88833333333</v>
      </c>
      <c r="T13" s="39">
        <v>4.5</v>
      </c>
      <c r="U13" s="49">
        <f t="shared" si="1"/>
        <v>15209.4975</v>
      </c>
      <c r="V13" s="43"/>
    </row>
    <row r="14" ht="35" customHeight="1" spans="1:22">
      <c r="A14" s="39">
        <v>12</v>
      </c>
      <c r="B14" s="41" t="s">
        <v>55</v>
      </c>
      <c r="C14" s="41" t="s">
        <v>30</v>
      </c>
      <c r="D14" s="41" t="s">
        <v>31</v>
      </c>
      <c r="E14" s="45" t="s">
        <v>56</v>
      </c>
      <c r="F14" s="8" t="s">
        <v>28</v>
      </c>
      <c r="G14" s="43">
        <v>2999.67</v>
      </c>
      <c r="H14" s="43">
        <v>3451.83</v>
      </c>
      <c r="I14" s="43">
        <v>3922.26</v>
      </c>
      <c r="J14" s="43">
        <v>3978.18</v>
      </c>
      <c r="K14" s="43">
        <v>4602.9</v>
      </c>
      <c r="L14" s="43">
        <v>4494.28</v>
      </c>
      <c r="M14" s="43">
        <v>3591.02</v>
      </c>
      <c r="N14" s="43">
        <v>2089.07</v>
      </c>
      <c r="O14" s="43">
        <v>2576.06</v>
      </c>
      <c r="P14" s="43">
        <v>2626.38</v>
      </c>
      <c r="Q14" s="43">
        <v>3788.54</v>
      </c>
      <c r="R14" s="43">
        <v>4819.73</v>
      </c>
      <c r="S14" s="49">
        <f t="shared" si="0"/>
        <v>3578.32666666667</v>
      </c>
      <c r="T14" s="39">
        <v>4.5</v>
      </c>
      <c r="U14" s="49">
        <f t="shared" si="1"/>
        <v>16102.47</v>
      </c>
      <c r="V14" s="43"/>
    </row>
    <row r="15" ht="35" customHeight="1" spans="1:22">
      <c r="A15" s="39">
        <v>13</v>
      </c>
      <c r="B15" s="41" t="s">
        <v>65</v>
      </c>
      <c r="C15" s="41" t="s">
        <v>30</v>
      </c>
      <c r="D15" s="41" t="s">
        <v>31</v>
      </c>
      <c r="E15" s="45" t="s">
        <v>66</v>
      </c>
      <c r="F15" s="8" t="s">
        <v>28</v>
      </c>
      <c r="G15" s="43">
        <v>3012.55</v>
      </c>
      <c r="H15" s="43">
        <v>3685.1</v>
      </c>
      <c r="I15" s="43">
        <v>4723.03</v>
      </c>
      <c r="J15" s="43">
        <v>4255.36</v>
      </c>
      <c r="K15" s="43">
        <v>4481.65</v>
      </c>
      <c r="L15" s="43">
        <v>4551.05</v>
      </c>
      <c r="M15" s="43">
        <v>3191.48</v>
      </c>
      <c r="N15" s="43">
        <v>2077.52</v>
      </c>
      <c r="O15" s="43">
        <v>1779.3</v>
      </c>
      <c r="P15" s="43">
        <v>2868.21</v>
      </c>
      <c r="Q15" s="43">
        <v>3599.4</v>
      </c>
      <c r="R15" s="43">
        <v>4652.42</v>
      </c>
      <c r="S15" s="49">
        <f t="shared" si="0"/>
        <v>3573.08916666667</v>
      </c>
      <c r="T15" s="39">
        <v>2</v>
      </c>
      <c r="U15" s="49">
        <f t="shared" si="1"/>
        <v>7146.17833333333</v>
      </c>
      <c r="V15" s="43"/>
    </row>
    <row r="16" ht="35" customHeight="1" spans="1:22">
      <c r="A16" s="39">
        <v>14</v>
      </c>
      <c r="B16" s="41" t="s">
        <v>67</v>
      </c>
      <c r="C16" s="41" t="s">
        <v>30</v>
      </c>
      <c r="D16" s="41" t="s">
        <v>31</v>
      </c>
      <c r="E16" s="45" t="s">
        <v>68</v>
      </c>
      <c r="F16" s="8" t="s">
        <v>28</v>
      </c>
      <c r="G16" s="43">
        <v>0</v>
      </c>
      <c r="H16" s="43">
        <v>1103.45</v>
      </c>
      <c r="I16" s="43">
        <v>4507.95</v>
      </c>
      <c r="J16" s="43">
        <v>4245.45</v>
      </c>
      <c r="K16" s="43">
        <v>4604.5</v>
      </c>
      <c r="L16" s="43">
        <v>4580.36</v>
      </c>
      <c r="M16" s="43">
        <v>2969.28</v>
      </c>
      <c r="N16" s="43">
        <v>2033.51</v>
      </c>
      <c r="O16" s="43">
        <v>2716.18</v>
      </c>
      <c r="P16" s="43">
        <v>2642.94</v>
      </c>
      <c r="Q16" s="43">
        <v>3614.75</v>
      </c>
      <c r="R16" s="43">
        <v>5072.08</v>
      </c>
      <c r="S16" s="49">
        <f>SUM(G16:R16)/11</f>
        <v>3462.76818181818</v>
      </c>
      <c r="T16" s="39">
        <v>1.5</v>
      </c>
      <c r="U16" s="49">
        <f t="shared" si="1"/>
        <v>5194.15227272727</v>
      </c>
      <c r="V16" s="43"/>
    </row>
    <row r="17" ht="35" customHeight="1" spans="1:22">
      <c r="A17" s="39">
        <v>15</v>
      </c>
      <c r="B17" s="41" t="s">
        <v>69</v>
      </c>
      <c r="C17" s="41" t="s">
        <v>30</v>
      </c>
      <c r="D17" s="41" t="s">
        <v>31</v>
      </c>
      <c r="E17" s="45" t="s">
        <v>70</v>
      </c>
      <c r="F17" s="8" t="s">
        <v>28</v>
      </c>
      <c r="G17" s="43">
        <v>0</v>
      </c>
      <c r="H17" s="43">
        <v>274</v>
      </c>
      <c r="I17" s="43">
        <v>2910.65</v>
      </c>
      <c r="J17" s="43">
        <v>3759.67</v>
      </c>
      <c r="K17" s="43">
        <v>4399.33</v>
      </c>
      <c r="L17" s="43">
        <v>4447.6</v>
      </c>
      <c r="M17" s="43">
        <v>2956.12</v>
      </c>
      <c r="N17" s="43">
        <v>2013.94</v>
      </c>
      <c r="O17" s="43">
        <v>2712.42</v>
      </c>
      <c r="P17" s="43">
        <v>2579.78</v>
      </c>
      <c r="Q17" s="43">
        <v>3699.23</v>
      </c>
      <c r="R17" s="43">
        <v>5044.92</v>
      </c>
      <c r="S17" s="49">
        <f>SUM(G17:R17)/12</f>
        <v>2899.805</v>
      </c>
      <c r="T17" s="39">
        <v>1.5</v>
      </c>
      <c r="U17" s="49">
        <f t="shared" si="1"/>
        <v>4349.7075</v>
      </c>
      <c r="V17" s="43"/>
    </row>
    <row r="18" ht="35" customHeight="1" spans="1:22">
      <c r="A18" s="39">
        <v>16</v>
      </c>
      <c r="B18" s="46" t="s">
        <v>94</v>
      </c>
      <c r="C18" s="46" t="s">
        <v>30</v>
      </c>
      <c r="D18" s="46" t="s">
        <v>95</v>
      </c>
      <c r="E18" s="47" t="s">
        <v>96</v>
      </c>
      <c r="F18" s="8" t="s">
        <v>28</v>
      </c>
      <c r="G18" s="43">
        <v>2791.65</v>
      </c>
      <c r="H18" s="43">
        <v>3081.74</v>
      </c>
      <c r="I18" s="43">
        <v>3879.27</v>
      </c>
      <c r="J18" s="43">
        <v>4161.3</v>
      </c>
      <c r="K18" s="43">
        <v>4079.44</v>
      </c>
      <c r="L18" s="43">
        <v>4079.44</v>
      </c>
      <c r="M18" s="43">
        <v>3823.79</v>
      </c>
      <c r="N18" s="43">
        <v>2538.42</v>
      </c>
      <c r="O18" s="43">
        <v>3505.52</v>
      </c>
      <c r="P18" s="43">
        <v>3312.42</v>
      </c>
      <c r="Q18" s="43">
        <v>4102.78</v>
      </c>
      <c r="R18" s="43">
        <v>5623.78</v>
      </c>
      <c r="S18" s="49">
        <f>SUM(G18:R18)/12</f>
        <v>3748.29583333333</v>
      </c>
      <c r="T18" s="39">
        <v>5</v>
      </c>
      <c r="U18" s="49">
        <f t="shared" si="1"/>
        <v>18741.4791666667</v>
      </c>
      <c r="V18" s="43"/>
    </row>
    <row r="19" ht="25" customHeight="1" spans="20:21">
      <c r="T19" s="50" t="s">
        <v>101</v>
      </c>
      <c r="U19" s="29">
        <f>SUMIF(F:F,"实发",U:U)</f>
        <v>253299.806022727</v>
      </c>
    </row>
  </sheetData>
  <autoFilter ref="A2:W19">
    <extLst/>
  </autoFilter>
  <mergeCells count="11">
    <mergeCell ref="G1:R1"/>
    <mergeCell ref="A1:A2"/>
    <mergeCell ref="B1:B2"/>
    <mergeCell ref="C1:C2"/>
    <mergeCell ref="D1:D2"/>
    <mergeCell ref="E1:E2"/>
    <mergeCell ref="F1:F2"/>
    <mergeCell ref="S1:S2"/>
    <mergeCell ref="T1:T2"/>
    <mergeCell ref="U1:U2"/>
    <mergeCell ref="V1:V2"/>
  </mergeCells>
  <printOptions gridLines="1"/>
  <pageMargins left="0.0388888888888889" right="0.0388888888888889" top="0.550694444444444" bottom="0.472222222222222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view="pageBreakPreview" zoomScaleNormal="100" topLeftCell="C1" workbookViewId="0">
      <selection activeCell="V16" sqref="V15:X16"/>
    </sheetView>
  </sheetViews>
  <sheetFormatPr defaultColWidth="9" defaultRowHeight="13.5"/>
  <cols>
    <col min="1" max="1" width="4.625" style="3" customWidth="1"/>
    <col min="2" max="2" width="7.625" style="1" customWidth="1"/>
    <col min="3" max="3" width="9" customWidth="1"/>
    <col min="4" max="4" width="7.375" style="1" customWidth="1"/>
    <col min="5" max="5" width="10.375" style="1" customWidth="1"/>
    <col min="6" max="6" width="8.5" customWidth="1"/>
    <col min="7" max="18" width="8.625" style="1" customWidth="1"/>
    <col min="19" max="19" width="8.625" style="4" customWidth="1"/>
    <col min="20" max="20" width="8.625" style="1" customWidth="1"/>
    <col min="21" max="25" width="11.625" style="4" customWidth="1"/>
    <col min="26" max="26" width="9" style="1"/>
    <col min="27" max="27" width="12.625" style="4"/>
    <col min="28" max="16384" width="9" style="1"/>
  </cols>
  <sheetData>
    <row r="1" s="1" customFormat="1" ht="30" customHeight="1" spans="1:27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8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 t="s">
        <v>7</v>
      </c>
      <c r="T1" s="7" t="s">
        <v>8</v>
      </c>
      <c r="U1" s="17" t="s">
        <v>9</v>
      </c>
      <c r="V1" s="18" t="s">
        <v>102</v>
      </c>
      <c r="W1" s="19"/>
      <c r="X1" s="19"/>
      <c r="Y1" s="31" t="s">
        <v>103</v>
      </c>
      <c r="Z1" s="24" t="s">
        <v>10</v>
      </c>
      <c r="AA1" s="4"/>
    </row>
    <row r="2" s="1" customFormat="1" ht="30" customHeight="1" spans="1:27">
      <c r="A2" s="5"/>
      <c r="B2" s="5"/>
      <c r="C2" s="9"/>
      <c r="D2" s="5"/>
      <c r="E2" s="5"/>
      <c r="F2" s="8"/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/>
      <c r="T2" s="5"/>
      <c r="U2" s="20"/>
      <c r="V2" s="20" t="s">
        <v>104</v>
      </c>
      <c r="W2" s="20" t="s">
        <v>105</v>
      </c>
      <c r="X2" s="21" t="s">
        <v>6</v>
      </c>
      <c r="Y2" s="32"/>
      <c r="Z2" s="24"/>
      <c r="AA2" s="4"/>
    </row>
    <row r="3" s="2" customFormat="1" ht="40" customHeight="1" spans="1:27">
      <c r="A3" s="6">
        <v>1</v>
      </c>
      <c r="B3" s="10" t="s">
        <v>23</v>
      </c>
      <c r="C3" s="10" t="s">
        <v>24</v>
      </c>
      <c r="D3" s="10" t="s">
        <v>25</v>
      </c>
      <c r="E3" s="6" t="s">
        <v>26</v>
      </c>
      <c r="F3" s="11" t="s">
        <v>27</v>
      </c>
      <c r="G3" s="6">
        <v>8647.33</v>
      </c>
      <c r="H3" s="6">
        <v>8636.65</v>
      </c>
      <c r="I3" s="6">
        <v>8646</v>
      </c>
      <c r="J3" s="6">
        <v>8648.67</v>
      </c>
      <c r="K3" s="6">
        <v>10277.98</v>
      </c>
      <c r="L3" s="6">
        <v>8794.83</v>
      </c>
      <c r="M3" s="6">
        <v>9533.15</v>
      </c>
      <c r="N3" s="6">
        <v>9505.72</v>
      </c>
      <c r="O3" s="6">
        <v>9550</v>
      </c>
      <c r="P3" s="6">
        <v>9450</v>
      </c>
      <c r="Q3" s="6">
        <v>9470</v>
      </c>
      <c r="R3" s="6">
        <v>9470</v>
      </c>
      <c r="S3" s="22">
        <f t="shared" ref="S3:S10" si="0">SUM(G3:R3)/12</f>
        <v>9219.19416666667</v>
      </c>
      <c r="T3" s="23">
        <v>6</v>
      </c>
      <c r="U3" s="22">
        <f>S3*T3</f>
        <v>55315.165</v>
      </c>
      <c r="V3" s="22">
        <v>6986.57</v>
      </c>
      <c r="W3" s="22">
        <v>6654.65</v>
      </c>
      <c r="X3" s="22">
        <v>4471.31</v>
      </c>
      <c r="Y3" s="33">
        <f>SUM(U3:X3)</f>
        <v>73427.695</v>
      </c>
      <c r="Z3" s="6"/>
      <c r="AA3" s="34"/>
    </row>
    <row r="4" s="3" customFormat="1" ht="40" customHeight="1" spans="1:27">
      <c r="A4" s="5">
        <v>2</v>
      </c>
      <c r="B4" s="12" t="s">
        <v>38</v>
      </c>
      <c r="C4" s="13" t="s">
        <v>24</v>
      </c>
      <c r="D4" s="12" t="s">
        <v>39</v>
      </c>
      <c r="E4" s="14" t="s">
        <v>40</v>
      </c>
      <c r="F4" s="8" t="s">
        <v>28</v>
      </c>
      <c r="G4" s="5">
        <v>6043.64</v>
      </c>
      <c r="H4" s="5">
        <v>6043.65</v>
      </c>
      <c r="I4" s="5">
        <v>6045.58</v>
      </c>
      <c r="J4" s="5">
        <v>6045.58</v>
      </c>
      <c r="K4" s="5">
        <v>7848.45</v>
      </c>
      <c r="L4" s="5">
        <v>7411.27</v>
      </c>
      <c r="M4" s="5">
        <v>6907.88</v>
      </c>
      <c r="N4" s="5">
        <v>5870.99</v>
      </c>
      <c r="O4" s="5">
        <v>6355.98</v>
      </c>
      <c r="P4" s="5">
        <v>6064.98</v>
      </c>
      <c r="Q4" s="5">
        <v>6264</v>
      </c>
      <c r="R4" s="5">
        <v>8175.15</v>
      </c>
      <c r="S4" s="20">
        <f t="shared" si="0"/>
        <v>6589.7625</v>
      </c>
      <c r="T4" s="24">
        <v>5</v>
      </c>
      <c r="U4" s="20">
        <f>S4*T4</f>
        <v>32948.8125</v>
      </c>
      <c r="V4" s="20">
        <v>5080.86</v>
      </c>
      <c r="W4" s="20">
        <v>4199.83</v>
      </c>
      <c r="X4" s="20">
        <v>3502.19</v>
      </c>
      <c r="Y4" s="33">
        <f t="shared" ref="Y4:Y14" si="1">SUM(U4:X4)</f>
        <v>45731.6925</v>
      </c>
      <c r="Z4" s="5"/>
      <c r="AA4" s="35"/>
    </row>
    <row r="5" s="3" customFormat="1" ht="40" customHeight="1" spans="1:27">
      <c r="A5" s="5">
        <v>3</v>
      </c>
      <c r="B5" s="12" t="s">
        <v>57</v>
      </c>
      <c r="C5" s="13" t="s">
        <v>24</v>
      </c>
      <c r="D5" s="12" t="s">
        <v>58</v>
      </c>
      <c r="E5" s="5" t="s">
        <v>59</v>
      </c>
      <c r="F5" s="8" t="s">
        <v>28</v>
      </c>
      <c r="G5" s="5">
        <v>5061.8</v>
      </c>
      <c r="H5" s="5">
        <v>5081.21</v>
      </c>
      <c r="I5" s="5">
        <v>5531.66</v>
      </c>
      <c r="J5" s="5">
        <v>6491.63</v>
      </c>
      <c r="K5" s="5">
        <v>5494.56</v>
      </c>
      <c r="L5" s="5">
        <v>5854.32</v>
      </c>
      <c r="M5" s="5">
        <v>5967.78</v>
      </c>
      <c r="N5" s="5">
        <v>3106.56</v>
      </c>
      <c r="O5" s="5">
        <v>4703.68</v>
      </c>
      <c r="P5" s="5">
        <v>5336.06</v>
      </c>
      <c r="Q5" s="5">
        <v>5725.36</v>
      </c>
      <c r="R5" s="5">
        <v>5847.68</v>
      </c>
      <c r="S5" s="20">
        <f t="shared" si="0"/>
        <v>5350.19166666667</v>
      </c>
      <c r="T5" s="14">
        <v>3.5</v>
      </c>
      <c r="U5" s="20">
        <f>S5*T5</f>
        <v>18725.6708333333</v>
      </c>
      <c r="V5" s="20"/>
      <c r="W5" s="20"/>
      <c r="X5" s="20"/>
      <c r="Y5" s="33">
        <f t="shared" si="1"/>
        <v>18725.6708333333</v>
      </c>
      <c r="Z5" s="5"/>
      <c r="AA5" s="35"/>
    </row>
    <row r="6" s="3" customFormat="1" ht="40" customHeight="1" spans="1:27">
      <c r="A6" s="5">
        <v>4</v>
      </c>
      <c r="B6" s="12" t="s">
        <v>60</v>
      </c>
      <c r="C6" s="13" t="s">
        <v>24</v>
      </c>
      <c r="D6" s="12" t="s">
        <v>31</v>
      </c>
      <c r="E6" s="5" t="s">
        <v>61</v>
      </c>
      <c r="F6" s="8" t="s">
        <v>28</v>
      </c>
      <c r="G6" s="5">
        <v>4401.14</v>
      </c>
      <c r="H6" s="5">
        <v>3692.09</v>
      </c>
      <c r="I6" s="5">
        <v>4526.25</v>
      </c>
      <c r="J6" s="5">
        <v>4489.58</v>
      </c>
      <c r="K6" s="5">
        <v>3970.14</v>
      </c>
      <c r="L6" s="5">
        <v>4181</v>
      </c>
      <c r="M6" s="5">
        <v>3347.54</v>
      </c>
      <c r="N6" s="5">
        <v>2392.87</v>
      </c>
      <c r="O6" s="5">
        <v>2834.3</v>
      </c>
      <c r="P6" s="5">
        <v>3076.06</v>
      </c>
      <c r="Q6" s="5">
        <v>3640.59</v>
      </c>
      <c r="R6" s="5">
        <v>5496.19</v>
      </c>
      <c r="S6" s="20">
        <f t="shared" si="0"/>
        <v>3837.3125</v>
      </c>
      <c r="T6" s="24">
        <v>5</v>
      </c>
      <c r="U6" s="20">
        <f>S6*T6</f>
        <v>19186.5625</v>
      </c>
      <c r="V6" s="20"/>
      <c r="W6" s="20"/>
      <c r="X6" s="20"/>
      <c r="Y6" s="33">
        <f t="shared" si="1"/>
        <v>19186.5625</v>
      </c>
      <c r="Z6" s="5"/>
      <c r="AA6" s="35"/>
    </row>
    <row r="7" s="3" customFormat="1" ht="40" customHeight="1" spans="1:27">
      <c r="A7" s="5">
        <v>5</v>
      </c>
      <c r="B7" s="12" t="s">
        <v>62</v>
      </c>
      <c r="C7" s="13" t="s">
        <v>24</v>
      </c>
      <c r="D7" s="12" t="s">
        <v>63</v>
      </c>
      <c r="E7" s="5" t="s">
        <v>64</v>
      </c>
      <c r="F7" s="8" t="s">
        <v>28</v>
      </c>
      <c r="G7" s="5">
        <v>2426.19</v>
      </c>
      <c r="H7" s="5">
        <v>3445.88</v>
      </c>
      <c r="I7" s="5">
        <v>4279.18</v>
      </c>
      <c r="J7" s="5">
        <v>4366.21</v>
      </c>
      <c r="K7" s="5">
        <v>4435.14</v>
      </c>
      <c r="L7" s="5">
        <v>4401.95</v>
      </c>
      <c r="M7" s="5">
        <v>3242.07</v>
      </c>
      <c r="N7" s="5">
        <v>2205.15</v>
      </c>
      <c r="O7" s="5">
        <v>3209.16</v>
      </c>
      <c r="P7" s="5">
        <v>3052.42</v>
      </c>
      <c r="Q7" s="5">
        <v>3921.39</v>
      </c>
      <c r="R7" s="5">
        <v>5568.95</v>
      </c>
      <c r="S7" s="20">
        <f t="shared" si="0"/>
        <v>3712.8075</v>
      </c>
      <c r="T7" s="24">
        <v>2</v>
      </c>
      <c r="U7" s="20">
        <f t="shared" ref="U4:U14" si="2">S7*T7</f>
        <v>7425.615</v>
      </c>
      <c r="V7" s="20"/>
      <c r="W7" s="20"/>
      <c r="X7" s="20"/>
      <c r="Y7" s="33">
        <f t="shared" si="1"/>
        <v>7425.615</v>
      </c>
      <c r="Z7" s="5"/>
      <c r="AA7" s="35"/>
    </row>
    <row r="8" s="3" customFormat="1" ht="40" customHeight="1" spans="1:27">
      <c r="A8" s="5">
        <v>6</v>
      </c>
      <c r="B8" s="12" t="s">
        <v>71</v>
      </c>
      <c r="C8" s="13" t="s">
        <v>24</v>
      </c>
      <c r="D8" s="12" t="s">
        <v>72</v>
      </c>
      <c r="E8" s="5" t="s">
        <v>36</v>
      </c>
      <c r="F8" s="8" t="s">
        <v>28</v>
      </c>
      <c r="G8" s="5">
        <v>2373.76</v>
      </c>
      <c r="H8" s="5">
        <v>3692.09</v>
      </c>
      <c r="I8" s="5">
        <v>4544.79</v>
      </c>
      <c r="J8" s="5">
        <v>4661.99</v>
      </c>
      <c r="K8" s="5">
        <v>4298.33</v>
      </c>
      <c r="L8" s="5">
        <v>4298.33</v>
      </c>
      <c r="M8" s="5">
        <v>3971.2</v>
      </c>
      <c r="N8" s="5">
        <v>2580.26</v>
      </c>
      <c r="O8" s="5">
        <v>3948.47</v>
      </c>
      <c r="P8" s="5">
        <v>3414.58</v>
      </c>
      <c r="Q8" s="5">
        <v>3963.71</v>
      </c>
      <c r="R8" s="5">
        <v>5430.25</v>
      </c>
      <c r="S8" s="20">
        <f t="shared" si="0"/>
        <v>3931.48</v>
      </c>
      <c r="T8" s="14">
        <v>5</v>
      </c>
      <c r="U8" s="20">
        <f t="shared" si="2"/>
        <v>19657.4</v>
      </c>
      <c r="V8" s="20"/>
      <c r="W8" s="20"/>
      <c r="X8" s="20"/>
      <c r="Y8" s="33">
        <f t="shared" si="1"/>
        <v>19657.4</v>
      </c>
      <c r="Z8" s="5"/>
      <c r="AA8" s="35"/>
    </row>
    <row r="9" s="3" customFormat="1" ht="40" customHeight="1" spans="1:27">
      <c r="A9" s="5">
        <v>7</v>
      </c>
      <c r="B9" s="12" t="s">
        <v>73</v>
      </c>
      <c r="C9" s="13" t="s">
        <v>24</v>
      </c>
      <c r="D9" s="12" t="s">
        <v>74</v>
      </c>
      <c r="E9" s="5" t="s">
        <v>75</v>
      </c>
      <c r="F9" s="8" t="s">
        <v>28</v>
      </c>
      <c r="G9" s="5">
        <v>4527.92</v>
      </c>
      <c r="H9" s="5">
        <v>4527.92</v>
      </c>
      <c r="I9" s="5">
        <v>4547.92</v>
      </c>
      <c r="J9" s="5">
        <v>4547.92</v>
      </c>
      <c r="K9" s="5">
        <v>4547.92</v>
      </c>
      <c r="L9" s="5">
        <v>4547.92</v>
      </c>
      <c r="M9" s="5">
        <v>4707.92</v>
      </c>
      <c r="N9" s="5">
        <v>4547.92</v>
      </c>
      <c r="O9" s="5">
        <v>4547.92</v>
      </c>
      <c r="P9" s="5">
        <v>4727.92</v>
      </c>
      <c r="Q9" s="5">
        <v>4547.92</v>
      </c>
      <c r="R9" s="5">
        <v>4547.92</v>
      </c>
      <c r="S9" s="20">
        <f t="shared" si="0"/>
        <v>4572.92</v>
      </c>
      <c r="T9" s="14">
        <v>4.5</v>
      </c>
      <c r="U9" s="20">
        <f t="shared" si="2"/>
        <v>20578.14</v>
      </c>
      <c r="V9" s="20">
        <v>4319.6</v>
      </c>
      <c r="W9" s="20">
        <v>3797.19</v>
      </c>
      <c r="X9" s="20">
        <v>2500.18</v>
      </c>
      <c r="Y9" s="33">
        <f t="shared" si="1"/>
        <v>31195.11</v>
      </c>
      <c r="Z9" s="5"/>
      <c r="AA9" s="35"/>
    </row>
    <row r="10" s="3" customFormat="1" ht="40" customHeight="1" spans="1:27">
      <c r="A10" s="5">
        <v>8</v>
      </c>
      <c r="B10" s="12" t="s">
        <v>76</v>
      </c>
      <c r="C10" s="13" t="s">
        <v>24</v>
      </c>
      <c r="D10" s="12" t="s">
        <v>77</v>
      </c>
      <c r="E10" s="5" t="s">
        <v>78</v>
      </c>
      <c r="F10" s="8" t="s">
        <v>28</v>
      </c>
      <c r="G10" s="5">
        <v>4642.09</v>
      </c>
      <c r="H10" s="5">
        <v>4301.14</v>
      </c>
      <c r="I10" s="5">
        <v>5204.7</v>
      </c>
      <c r="J10" s="5">
        <v>5502.94</v>
      </c>
      <c r="K10" s="5">
        <v>4992.55</v>
      </c>
      <c r="L10" s="5">
        <v>5421</v>
      </c>
      <c r="M10" s="5">
        <v>4890.92</v>
      </c>
      <c r="N10" s="5">
        <v>2717.76</v>
      </c>
      <c r="O10" s="5">
        <v>5149.97</v>
      </c>
      <c r="P10" s="5">
        <v>4299.66</v>
      </c>
      <c r="Q10" s="5">
        <v>5290.44</v>
      </c>
      <c r="R10" s="5">
        <v>6443.18</v>
      </c>
      <c r="S10" s="20">
        <f t="shared" si="0"/>
        <v>4904.69583333333</v>
      </c>
      <c r="T10" s="24">
        <v>5</v>
      </c>
      <c r="U10" s="20">
        <f t="shared" si="2"/>
        <v>24523.4791666666</v>
      </c>
      <c r="V10" s="20"/>
      <c r="W10" s="20"/>
      <c r="X10" s="20"/>
      <c r="Y10" s="33">
        <f t="shared" si="1"/>
        <v>24523.4791666666</v>
      </c>
      <c r="Z10" s="5"/>
      <c r="AA10" s="35"/>
    </row>
    <row r="11" s="3" customFormat="1" ht="40" customHeight="1" spans="1:27">
      <c r="A11" s="5">
        <v>9</v>
      </c>
      <c r="B11" s="12" t="s">
        <v>79</v>
      </c>
      <c r="C11" s="13" t="s">
        <v>24</v>
      </c>
      <c r="D11" s="12" t="s">
        <v>80</v>
      </c>
      <c r="E11" s="5" t="s">
        <v>81</v>
      </c>
      <c r="F11" s="8" t="s">
        <v>28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1500.86</v>
      </c>
      <c r="N11" s="5">
        <v>2929.03</v>
      </c>
      <c r="O11" s="5">
        <v>3720.42</v>
      </c>
      <c r="P11" s="5">
        <v>4720.42</v>
      </c>
      <c r="Q11" s="5">
        <v>4720.42</v>
      </c>
      <c r="R11" s="5">
        <v>4720.42</v>
      </c>
      <c r="S11" s="20">
        <f>SUM(G11:R11)/5.5</f>
        <v>4056.64909090909</v>
      </c>
      <c r="T11" s="24">
        <v>1</v>
      </c>
      <c r="U11" s="20">
        <f t="shared" si="2"/>
        <v>4056.64909090909</v>
      </c>
      <c r="V11" s="20">
        <v>0</v>
      </c>
      <c r="W11" s="20">
        <v>0</v>
      </c>
      <c r="X11" s="20">
        <v>2131.46</v>
      </c>
      <c r="Y11" s="33">
        <f t="shared" si="1"/>
        <v>6188.10909090909</v>
      </c>
      <c r="Z11" s="5"/>
      <c r="AA11" s="35"/>
    </row>
    <row r="12" s="2" customFormat="1" ht="40" customHeight="1" spans="1:27">
      <c r="A12" s="6">
        <v>10</v>
      </c>
      <c r="B12" s="10" t="s">
        <v>82</v>
      </c>
      <c r="C12" s="10" t="s">
        <v>24</v>
      </c>
      <c r="D12" s="10" t="s">
        <v>83</v>
      </c>
      <c r="E12" s="6" t="s">
        <v>84</v>
      </c>
      <c r="F12" s="11" t="s">
        <v>27</v>
      </c>
      <c r="G12" s="6">
        <v>9066.6</v>
      </c>
      <c r="H12" s="6">
        <v>9125.25</v>
      </c>
      <c r="I12" s="6">
        <v>9104.64</v>
      </c>
      <c r="J12" s="6">
        <v>9130</v>
      </c>
      <c r="K12" s="6">
        <v>9130</v>
      </c>
      <c r="L12" s="6">
        <v>9150</v>
      </c>
      <c r="M12" s="6">
        <v>9150</v>
      </c>
      <c r="N12" s="6">
        <v>7705.56</v>
      </c>
      <c r="O12" s="6">
        <v>9150</v>
      </c>
      <c r="P12" s="6">
        <v>9250</v>
      </c>
      <c r="Q12" s="6">
        <v>9150</v>
      </c>
      <c r="R12" s="6">
        <v>9150</v>
      </c>
      <c r="S12" s="22">
        <f>SUM(G12:R12)/12</f>
        <v>9021.8375</v>
      </c>
      <c r="T12" s="23">
        <v>5</v>
      </c>
      <c r="U12" s="22">
        <f t="shared" si="2"/>
        <v>45109.1875</v>
      </c>
      <c r="V12" s="22">
        <v>8139.46</v>
      </c>
      <c r="W12" s="22">
        <v>8338.99</v>
      </c>
      <c r="X12" s="22">
        <v>4375.59</v>
      </c>
      <c r="Y12" s="33">
        <f t="shared" si="1"/>
        <v>65963.2275</v>
      </c>
      <c r="Z12" s="6"/>
      <c r="AA12" s="34"/>
    </row>
    <row r="13" s="3" customFormat="1" ht="40" customHeight="1" spans="1:27">
      <c r="A13" s="5">
        <v>11</v>
      </c>
      <c r="B13" s="12" t="s">
        <v>88</v>
      </c>
      <c r="C13" s="15" t="s">
        <v>24</v>
      </c>
      <c r="D13" s="12" t="s">
        <v>89</v>
      </c>
      <c r="E13" s="5" t="s">
        <v>90</v>
      </c>
      <c r="F13" s="6" t="s">
        <v>28</v>
      </c>
      <c r="G13" s="5">
        <v>4827.92</v>
      </c>
      <c r="H13" s="5">
        <v>4827.92</v>
      </c>
      <c r="I13" s="5">
        <v>4847.92</v>
      </c>
      <c r="J13" s="5">
        <v>4847.92</v>
      </c>
      <c r="K13" s="5">
        <v>4847.92</v>
      </c>
      <c r="L13" s="5">
        <v>4867.92</v>
      </c>
      <c r="M13" s="5">
        <v>4847.92</v>
      </c>
      <c r="N13" s="5">
        <v>4947.92</v>
      </c>
      <c r="O13" s="5">
        <v>4847.92</v>
      </c>
      <c r="P13" s="5">
        <v>4947.92</v>
      </c>
      <c r="Q13" s="5">
        <v>4847.92</v>
      </c>
      <c r="R13" s="5">
        <v>4847.92</v>
      </c>
      <c r="S13" s="20">
        <f>SUM(G13:R13)/12</f>
        <v>4862.92</v>
      </c>
      <c r="T13" s="14">
        <v>4.5</v>
      </c>
      <c r="U13" s="20">
        <f t="shared" si="2"/>
        <v>21883.14</v>
      </c>
      <c r="V13" s="20">
        <v>4517.77</v>
      </c>
      <c r="W13" s="20">
        <v>3813</v>
      </c>
      <c r="X13" s="20">
        <v>2640.83</v>
      </c>
      <c r="Y13" s="33">
        <f t="shared" si="1"/>
        <v>32854.74</v>
      </c>
      <c r="Z13" s="5"/>
      <c r="AA13" s="35"/>
    </row>
    <row r="14" s="2" customFormat="1" ht="40" customHeight="1" spans="1:27">
      <c r="A14" s="8">
        <v>12</v>
      </c>
      <c r="B14" s="16" t="s">
        <v>91</v>
      </c>
      <c r="C14" s="16" t="s">
        <v>24</v>
      </c>
      <c r="D14" s="16" t="s">
        <v>92</v>
      </c>
      <c r="E14" s="8" t="s">
        <v>93</v>
      </c>
      <c r="F14" s="11" t="s">
        <v>27</v>
      </c>
      <c r="G14" s="8">
        <v>9126.15</v>
      </c>
      <c r="H14" s="8">
        <v>9123.66</v>
      </c>
      <c r="I14" s="8">
        <v>9098.3</v>
      </c>
      <c r="J14" s="8">
        <v>9142</v>
      </c>
      <c r="K14" s="8">
        <v>9214.41</v>
      </c>
      <c r="L14" s="8">
        <v>9596.55</v>
      </c>
      <c r="M14" s="8">
        <v>9950</v>
      </c>
      <c r="N14" s="8">
        <v>10089.56</v>
      </c>
      <c r="O14" s="8">
        <v>9950</v>
      </c>
      <c r="P14" s="8">
        <v>9950</v>
      </c>
      <c r="Q14" s="8">
        <v>9950</v>
      </c>
      <c r="R14" s="8">
        <v>9950</v>
      </c>
      <c r="S14" s="25">
        <f>SUM(G14:R14)/12</f>
        <v>9595.0525</v>
      </c>
      <c r="T14" s="26">
        <v>5</v>
      </c>
      <c r="U14" s="25">
        <f t="shared" si="2"/>
        <v>47975.2625</v>
      </c>
      <c r="V14" s="25">
        <v>7822.86</v>
      </c>
      <c r="W14" s="25">
        <v>7045.73</v>
      </c>
      <c r="X14" s="25">
        <v>4653.6</v>
      </c>
      <c r="Y14" s="33">
        <f t="shared" si="1"/>
        <v>67497.4525</v>
      </c>
      <c r="Z14" s="8"/>
      <c r="AA14" s="34"/>
    </row>
    <row r="15" customFormat="1" ht="25" customHeight="1" spans="1:27">
      <c r="A15" s="2"/>
      <c r="S15" s="27"/>
      <c r="T15" s="28" t="s">
        <v>100</v>
      </c>
      <c r="U15" s="29">
        <f>SUMIF(F:F,"应发",U:U)</f>
        <v>148399.615</v>
      </c>
      <c r="V15" s="30"/>
      <c r="W15" s="30"/>
      <c r="X15" s="30"/>
      <c r="Y15" s="36">
        <f>SUM(Y3:Y14)</f>
        <v>412376.754090909</v>
      </c>
      <c r="AA15" s="27"/>
    </row>
    <row r="16" customFormat="1" ht="25" customHeight="1" spans="1:27">
      <c r="A16" s="2"/>
      <c r="S16" s="27"/>
      <c r="T16" s="28" t="s">
        <v>101</v>
      </c>
      <c r="U16" s="29">
        <f>SUMIF(F:F,"实发",U:U)</f>
        <v>168985.469090909</v>
      </c>
      <c r="V16" s="30"/>
      <c r="W16" s="30"/>
      <c r="X16" s="30"/>
      <c r="Y16" s="36"/>
      <c r="AA16" s="27"/>
    </row>
  </sheetData>
  <autoFilter ref="A2:AA16">
    <extLst/>
  </autoFilter>
  <mergeCells count="14">
    <mergeCell ref="G1:R1"/>
    <mergeCell ref="V1:X1"/>
    <mergeCell ref="A1:A2"/>
    <mergeCell ref="B1:B2"/>
    <mergeCell ref="C1:C2"/>
    <mergeCell ref="D1:D2"/>
    <mergeCell ref="E1:E2"/>
    <mergeCell ref="F1:F2"/>
    <mergeCell ref="S1:S2"/>
    <mergeCell ref="T1:T2"/>
    <mergeCell ref="U1:U2"/>
    <mergeCell ref="Y1:Y2"/>
    <mergeCell ref="Y15:Y16"/>
    <mergeCell ref="Z1:Z2"/>
  </mergeCells>
  <pageMargins left="0.0784722222222222" right="0.0784722222222222" top="1" bottom="1" header="0.5" footer="0.5"/>
  <pageSetup paperSize="9" scale="6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1批次实际签订金额</vt:lpstr>
      <vt:lpstr>第二、三批次实际签订金额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2021-01-07T01:19:00Z</dcterms:created>
  <dcterms:modified xsi:type="dcterms:W3CDTF">2024-04-17T07:21:55Z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19BB3047DC8F44538FF79C2BBAEEBDF1</vt:lpwstr>
  </property>
</Properties>
</file>