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1年终奖金核算" sheetId="1" r:id="rId1"/>
    <sheet name="21年度绩效" sheetId="2" r:id="rId2"/>
    <sheet name="干部核心价值观" sheetId="3" r:id="rId3"/>
  </sheets>
  <definedNames>
    <definedName name="_xlnm._FilterDatabase" localSheetId="0" hidden="1">'2021年终奖金核算'!$A$4:$AA$16</definedName>
    <definedName name="_xlnm.Print_Titles" localSheetId="0">'2021年终奖金核算'!$1:$4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<sst xmlns="http://schemas.openxmlformats.org/spreadsheetml/2006/main" count="126" uniqueCount="87">
  <si>
    <t>成都光华智能汽车部件有限公司2021年绩效奖金明细表</t>
  </si>
  <si>
    <t>序号</t>
  </si>
  <si>
    <t>姓名</t>
  </si>
  <si>
    <t>部门</t>
  </si>
  <si>
    <t>岗位</t>
  </si>
  <si>
    <t>身份证号码</t>
  </si>
  <si>
    <t>工资卡号（中行）</t>
  </si>
  <si>
    <t>考勤天数</t>
  </si>
  <si>
    <t>2021年工资明细（不含福利和奖金）</t>
  </si>
  <si>
    <t>工作月份</t>
  </si>
  <si>
    <t>应发奖金</t>
  </si>
  <si>
    <t>2021年度绩效</t>
  </si>
  <si>
    <t>干部核心价值观得分</t>
  </si>
  <si>
    <t>应税金额</t>
  </si>
  <si>
    <t xml:space="preserve">
个税</t>
  </si>
  <si>
    <t>实发奖金</t>
  </si>
  <si>
    <t>备注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</si>
  <si>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</si>
  <si>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</si>
  <si>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</si>
  <si>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</si>
  <si>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</si>
  <si>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</si>
  <si>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</si>
  <si>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</si>
  <si>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</si>
  <si>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</si>
  <si>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</si>
  <si>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</si>
  <si>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曾超</t>
  </si>
  <si>
    <t>制造</t>
  </si>
  <si>
    <t>科长</t>
  </si>
  <si>
    <t>511025198611141414</t>
  </si>
  <si>
    <t>6217903100009286469</t>
  </si>
  <si>
    <t>周继菊</t>
  </si>
  <si>
    <t>综合</t>
  </si>
  <si>
    <t>513401198901276424</t>
  </si>
  <si>
    <t>6216693100007496686</t>
  </si>
  <si>
    <t>12</t>
  </si>
  <si>
    <t>李飞</t>
  </si>
  <si>
    <t>生管</t>
  </si>
  <si>
    <t>计划</t>
  </si>
  <si>
    <t>511028199004058022</t>
  </si>
  <si>
    <t>6216603100005890343</t>
  </si>
  <si>
    <t>谭文波</t>
  </si>
  <si>
    <t>质量</t>
  </si>
  <si>
    <t>510622198204014517</t>
  </si>
  <si>
    <t>6216603100007119121</t>
  </si>
  <si>
    <t>张菊香</t>
  </si>
  <si>
    <t>SQE</t>
  </si>
  <si>
    <t>510921198605014024</t>
  </si>
  <si>
    <t>6217903100033605163</t>
  </si>
  <si>
    <t>杨辉</t>
  </si>
  <si>
    <t>财务</t>
  </si>
  <si>
    <t>511025198308102623</t>
  </si>
  <si>
    <t>6217903100032985160</t>
  </si>
  <si>
    <t>陈文君</t>
  </si>
  <si>
    <t>出纳</t>
  </si>
  <si>
    <t>511324199404276003</t>
  </si>
  <si>
    <t>6215683100023258072</t>
  </si>
  <si>
    <t>郭林凤</t>
  </si>
  <si>
    <t>采购</t>
  </si>
  <si>
    <t>632801198810060589</t>
  </si>
  <si>
    <t>6215683100023267917</t>
  </si>
  <si>
    <t>陈义</t>
  </si>
  <si>
    <t>工段长</t>
  </si>
  <si>
    <t>510112198007100782</t>
  </si>
  <si>
    <r>
      <rPr>
        <sz val="10"/>
        <color indexed="8"/>
        <rFont val="宋体"/>
        <charset val="134"/>
      </rPr>
      <t>6</t>
    </r>
    <r>
      <rPr>
        <sz val="10"/>
        <color indexed="8"/>
        <rFont val="宋体"/>
        <charset val="134"/>
      </rPr>
      <t>216613100009115661</t>
    </r>
  </si>
  <si>
    <t>车月</t>
  </si>
  <si>
    <t>工程师</t>
  </si>
  <si>
    <t>510183199310080032</t>
  </si>
  <si>
    <t>6217903100027512045</t>
  </si>
  <si>
    <t>10.5</t>
  </si>
  <si>
    <t>付山春</t>
  </si>
  <si>
    <t>筹措</t>
  </si>
  <si>
    <t>510112198611164643</t>
  </si>
  <si>
    <t xml:space="preserve"> 6215683100030517148 </t>
  </si>
  <si>
    <t>8</t>
  </si>
  <si>
    <t>备注：黄底部分员工已离职</t>
  </si>
  <si>
    <t>2021年度绩效考核得分情况（详见绩效面谈沟通表）</t>
  </si>
  <si>
    <t>得分</t>
  </si>
  <si>
    <t>成都工厂干部核心价值观评价统计</t>
  </si>
  <si>
    <t>上级</t>
  </si>
  <si>
    <t>同事</t>
  </si>
  <si>
    <t>下级</t>
  </si>
  <si>
    <t>合计得分</t>
  </si>
  <si>
    <t>详见评价表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</si>
</sst>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24"/>
      <color indexed="8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6" borderId="19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 applyAlignment="0"/>
    <xf numFmtId="0" fontId="30" fillId="0" borderId="0"/>
  </cellStyleXfs>
  <cellXfs count="55"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49" fontId="0" fillId="0" borderId="0" xfId="0" applyNumberFormat="1" applyAlignment="1">
      <alignment horizontal="center"/>
    </xf>
    <xf numFmtId="0" fontId="7" fillId="0" borderId="0" xfId="0" applyFont="1" applyAlignment="1"/>
    <xf numFmtId="176" fontId="7" fillId="0" borderId="0" xfId="0" applyNumberFormat="1" applyFont="1" applyAlignment="1"/>
    <xf numFmtId="0" fontId="8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0" fontId="6" fillId="0" borderId="14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/>
    </xf>
    <xf numFmtId="0" fontId="7" fillId="0" borderId="0" xfId="0" applyFont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发放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6"/>
  <sheetViews>
    <sheetView tabSelected="1" workbookViewId="0">
      <pane xSplit="5" ySplit="4" topLeftCell="F5" activePane="bottomRight" state="frozen"/>
      <selection/>
      <selection pane="topRight"/>
      <selection pane="bottomLeft"/>
      <selection pane="bottomRight" activeCell="P22" sqref="P22"/>
    </sheetView>
  </sheetViews>
  <sheetFormatPr defaultColWidth="9" defaultRowHeight="13.5"/>
  <cols>
    <col min="1" max="1" width="3.75" customWidth="1"/>
    <col min="2" max="2" width="6.625" customWidth="1"/>
    <col min="3" max="3" width="7.25" customWidth="1"/>
    <col min="4" max="4" width="9.5" customWidth="1"/>
    <col min="5" max="5" width="18" style="16" customWidth="1"/>
    <col min="6" max="6" width="18.25" style="16" customWidth="1"/>
    <col min="7" max="7" width="11.125" hidden="1" customWidth="1"/>
    <col min="8" max="19" width="7.625" style="1" customWidth="1"/>
    <col min="20" max="20" width="5.75" customWidth="1"/>
    <col min="21" max="21" width="8.625" customWidth="1"/>
    <col min="22" max="22" width="8.625" style="17" customWidth="1"/>
    <col min="23" max="23" width="9.5" style="17" customWidth="1"/>
    <col min="24" max="24" width="9.5" style="18" customWidth="1"/>
    <col min="25" max="25" width="8" customWidth="1"/>
    <col min="26" max="26" width="9" style="17" customWidth="1"/>
    <col min="27" max="27" width="9.25833333333333" customWidth="1"/>
  </cols>
  <sheetData>
    <row r="1" s="13" customFormat="1" ht="42.75" customHeight="1" spans="1:27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40"/>
      <c r="Y1" s="19"/>
      <c r="Z1" s="19"/>
      <c r="AA1" s="19"/>
    </row>
    <row r="2" s="13" customFormat="1" ht="21.95" customHeight="1" spans="5:26">
      <c r="E2" s="20"/>
      <c r="F2" s="20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V2" s="41"/>
      <c r="W2" s="41"/>
      <c r="X2" s="42"/>
      <c r="Z2" s="41"/>
    </row>
    <row r="3" s="14" customFormat="1" ht="26.25" customHeight="1" spans="1:30">
      <c r="A3" s="22" t="s">
        <v>1</v>
      </c>
      <c r="B3" s="23" t="s">
        <v>2</v>
      </c>
      <c r="C3" s="24" t="s">
        <v>3</v>
      </c>
      <c r="D3" s="24" t="s">
        <v>4</v>
      </c>
      <c r="E3" s="25" t="s">
        <v>5</v>
      </c>
      <c r="F3" s="25" t="s">
        <v>6</v>
      </c>
      <c r="G3" s="24" t="s">
        <v>7</v>
      </c>
      <c r="H3" s="26" t="s">
        <v>8</v>
      </c>
      <c r="I3" s="39"/>
      <c r="J3" s="39"/>
      <c r="K3" s="39"/>
      <c r="L3" s="39"/>
      <c r="M3" s="39"/>
      <c r="N3" s="39"/>
      <c r="O3" s="39"/>
      <c r="P3" s="39"/>
      <c r="Q3" s="39"/>
      <c r="R3" s="39"/>
      <c r="S3" s="43"/>
      <c r="T3" s="24" t="s">
        <v>9</v>
      </c>
      <c r="U3" s="44" t="s">
        <v>10</v>
      </c>
      <c r="V3" s="24" t="s">
        <v>11</v>
      </c>
      <c r="W3" s="24" t="s">
        <v>12</v>
      </c>
      <c r="X3" s="45" t="s">
        <v>13</v>
      </c>
      <c r="Y3" s="44" t="s">
        <v>14</v>
      </c>
      <c r="Z3" s="44" t="s">
        <v>15</v>
      </c>
      <c r="AA3" s="49" t="s">
        <v>16</v>
      </c>
      <c r="AD3" s="50"/>
    </row>
    <row r="4" s="14" customFormat="1" ht="43.5" customHeight="1" spans="1:27">
      <c r="A4" s="27"/>
      <c r="B4" s="28"/>
      <c r="C4" s="29"/>
      <c r="D4" s="29"/>
      <c r="E4" s="30"/>
      <c r="F4" s="30"/>
      <c r="G4" s="29"/>
      <c r="H4" s="24" t="s">
        <v>17</v>
      </c>
      <c r="I4" s="24" t="s">
        <v>18</v>
      </c>
      <c r="J4" s="24" t="s">
        <v>19</v>
      </c>
      <c r="K4" s="24" t="s">
        <v>20</v>
      </c>
      <c r="L4" s="24" t="s">
        <v>21</v>
      </c>
      <c r="M4" s="24" t="s">
        <v>22</v>
      </c>
      <c r="N4" s="24" t="s">
        <v>23</v>
      </c>
      <c r="O4" s="24" t="s">
        <v>24</v>
      </c>
      <c r="P4" s="24" t="s">
        <v>25</v>
      </c>
      <c r="Q4" s="24" t="s">
        <v>26</v>
      </c>
      <c r="R4" s="24" t="s">
        <v>27</v>
      </c>
      <c r="S4" s="24" t="s">
        <v>28</v>
      </c>
      <c r="T4" s="29"/>
      <c r="U4" s="46"/>
      <c r="V4" s="29"/>
      <c r="W4" s="29"/>
      <c r="X4" s="47"/>
      <c r="Y4" s="46"/>
      <c r="Z4" s="46"/>
      <c r="AA4" s="51"/>
    </row>
    <row r="5" s="15" customFormat="1" ht="30" customHeight="1" spans="1:27">
      <c r="A5" s="31">
        <v>1</v>
      </c>
      <c r="B5" s="32" t="s">
        <v>29</v>
      </c>
      <c r="C5" s="10" t="s">
        <v>30</v>
      </c>
      <c r="D5" s="10" t="s">
        <v>31</v>
      </c>
      <c r="E5" s="33" t="s">
        <v>32</v>
      </c>
      <c r="F5" s="33" t="s">
        <v>33</v>
      </c>
      <c r="G5" s="33"/>
      <c r="H5" s="34">
        <v>7000</v>
      </c>
      <c r="I5" s="34">
        <v>7000</v>
      </c>
      <c r="J5" s="34">
        <v>7000</v>
      </c>
      <c r="K5" s="34">
        <v>7000</v>
      </c>
      <c r="L5" s="34">
        <v>7000</v>
      </c>
      <c r="M5" s="34">
        <v>7000</v>
      </c>
      <c r="N5" s="34">
        <v>7000</v>
      </c>
      <c r="O5" s="34">
        <v>7000</v>
      </c>
      <c r="P5" s="34">
        <v>7000</v>
      </c>
      <c r="Q5" s="34">
        <v>7000</v>
      </c>
      <c r="R5" s="34">
        <v>7000</v>
      </c>
      <c r="S5" s="34">
        <v>7000</v>
      </c>
      <c r="T5" s="33">
        <v>12</v>
      </c>
      <c r="U5" s="12">
        <f>(S5+R5+Q5+P5+O5+N5+M5+L5+K5+J5+I5+H5)/T5/12*12</f>
        <v>7000</v>
      </c>
      <c r="V5" s="11">
        <v>105.22</v>
      </c>
      <c r="W5" s="11">
        <v>97.47</v>
      </c>
      <c r="X5" s="12">
        <f>(V5*0.7+W5*0.3)/100*U5</f>
        <v>7202.65</v>
      </c>
      <c r="Y5" s="12">
        <f t="shared" ref="Y5:Y15" si="0">X5*0.03</f>
        <v>216.08</v>
      </c>
      <c r="Z5" s="52">
        <f>X5-Y5</f>
        <v>6986.57</v>
      </c>
      <c r="AA5" s="11"/>
    </row>
    <row r="6" s="15" customFormat="1" ht="30" customHeight="1" spans="1:27">
      <c r="A6" s="31">
        <v>2</v>
      </c>
      <c r="B6" s="32" t="s">
        <v>34</v>
      </c>
      <c r="C6" s="10" t="s">
        <v>35</v>
      </c>
      <c r="D6" s="10" t="s">
        <v>31</v>
      </c>
      <c r="E6" s="33" t="s">
        <v>36</v>
      </c>
      <c r="F6" s="33" t="s">
        <v>37</v>
      </c>
      <c r="G6" s="33"/>
      <c r="H6" s="34">
        <v>8000</v>
      </c>
      <c r="I6" s="34">
        <v>8000</v>
      </c>
      <c r="J6" s="34">
        <v>8000</v>
      </c>
      <c r="K6" s="34">
        <v>8000</v>
      </c>
      <c r="L6" s="34">
        <v>8000</v>
      </c>
      <c r="M6" s="34">
        <v>8000</v>
      </c>
      <c r="N6" s="34">
        <v>8000</v>
      </c>
      <c r="O6" s="34">
        <v>8000</v>
      </c>
      <c r="P6" s="34">
        <v>8000</v>
      </c>
      <c r="Q6" s="34">
        <v>8000</v>
      </c>
      <c r="R6" s="34">
        <v>8000</v>
      </c>
      <c r="S6" s="34">
        <v>8000</v>
      </c>
      <c r="T6" s="33" t="s">
        <v>38</v>
      </c>
      <c r="U6" s="12">
        <f>(S6+R6+Q6+P6+O6+N6+M6+L6+K6+J6+I6+H6)/T6/12*12</f>
        <v>8000</v>
      </c>
      <c r="V6" s="11">
        <v>108.1</v>
      </c>
      <c r="W6" s="11">
        <v>97.4</v>
      </c>
      <c r="X6" s="12">
        <f>(V6*0.7+W6*0.3)/100*U6</f>
        <v>8391.2</v>
      </c>
      <c r="Y6" s="12">
        <f t="shared" si="0"/>
        <v>251.74</v>
      </c>
      <c r="Z6" s="52">
        <f t="shared" ref="Z6:Z15" si="1">X6-Y6</f>
        <v>8139.46</v>
      </c>
      <c r="AA6" s="11"/>
    </row>
    <row r="7" s="15" customFormat="1" ht="30" customHeight="1" spans="1:27">
      <c r="A7" s="31">
        <v>3</v>
      </c>
      <c r="B7" s="35" t="s">
        <v>39</v>
      </c>
      <c r="C7" s="10" t="s">
        <v>40</v>
      </c>
      <c r="D7" s="10" t="s">
        <v>41</v>
      </c>
      <c r="E7" s="33" t="s">
        <v>42</v>
      </c>
      <c r="F7" s="33" t="s">
        <v>43</v>
      </c>
      <c r="G7" s="33"/>
      <c r="H7" s="34">
        <v>6000</v>
      </c>
      <c r="I7" s="34">
        <v>6000</v>
      </c>
      <c r="J7" s="34">
        <v>6000</v>
      </c>
      <c r="K7" s="34">
        <v>6000</v>
      </c>
      <c r="L7" s="34">
        <v>6000</v>
      </c>
      <c r="M7" s="34">
        <v>6000</v>
      </c>
      <c r="N7" s="10">
        <v>5000</v>
      </c>
      <c r="O7" s="34">
        <v>5000</v>
      </c>
      <c r="P7" s="34">
        <v>5000</v>
      </c>
      <c r="Q7" s="10">
        <v>5000</v>
      </c>
      <c r="R7" s="34">
        <v>5000</v>
      </c>
      <c r="S7" s="34">
        <v>5000</v>
      </c>
      <c r="T7" s="33">
        <v>12</v>
      </c>
      <c r="U7" s="12">
        <f>(S7+R7+Q7+P7+O7+N7+M7+L7+K7+J7+I7+H7)/T7/12*12</f>
        <v>5500</v>
      </c>
      <c r="V7" s="11">
        <v>101.41</v>
      </c>
      <c r="W7" s="11"/>
      <c r="X7" s="12">
        <f>U7*V7/100</f>
        <v>5577.55</v>
      </c>
      <c r="Y7" s="12">
        <f t="shared" si="0"/>
        <v>167.33</v>
      </c>
      <c r="Z7" s="52">
        <v>0</v>
      </c>
      <c r="AA7" s="11"/>
    </row>
    <row r="8" s="15" customFormat="1" ht="30" customHeight="1" spans="1:27">
      <c r="A8" s="31">
        <v>4</v>
      </c>
      <c r="B8" s="32" t="s">
        <v>44</v>
      </c>
      <c r="C8" s="10" t="s">
        <v>45</v>
      </c>
      <c r="D8" s="10" t="s">
        <v>31</v>
      </c>
      <c r="E8" s="33" t="s">
        <v>46</v>
      </c>
      <c r="F8" s="33" t="s">
        <v>47</v>
      </c>
      <c r="G8" s="33"/>
      <c r="H8" s="34">
        <v>8000</v>
      </c>
      <c r="I8" s="34">
        <v>8000</v>
      </c>
      <c r="J8" s="34">
        <v>8000</v>
      </c>
      <c r="K8" s="34">
        <v>8000</v>
      </c>
      <c r="L8" s="34">
        <v>8000</v>
      </c>
      <c r="M8" s="34">
        <v>8000</v>
      </c>
      <c r="N8" s="34">
        <v>8000</v>
      </c>
      <c r="O8" s="34">
        <v>8000</v>
      </c>
      <c r="P8" s="34">
        <v>8000</v>
      </c>
      <c r="Q8" s="34">
        <v>8000</v>
      </c>
      <c r="R8" s="34">
        <v>8000</v>
      </c>
      <c r="S8" s="34">
        <v>8000</v>
      </c>
      <c r="T8" s="33" t="s">
        <v>38</v>
      </c>
      <c r="U8" s="12">
        <f>(S8+R8+Q8+P8+O8+N8+M8+L8+K8+J8+I8+H8)/T8/12*12</f>
        <v>8000</v>
      </c>
      <c r="V8" s="11">
        <v>103.3</v>
      </c>
      <c r="W8" s="11">
        <v>95</v>
      </c>
      <c r="X8" s="12">
        <f>(V8*0.7+W8*0.3)/100*U8</f>
        <v>8064.8</v>
      </c>
      <c r="Y8" s="12">
        <f t="shared" si="0"/>
        <v>241.94</v>
      </c>
      <c r="Z8" s="52">
        <f t="shared" si="1"/>
        <v>7822.86</v>
      </c>
      <c r="AA8" s="11"/>
    </row>
    <row r="9" s="15" customFormat="1" ht="30" customHeight="1" spans="1:31">
      <c r="A9" s="31">
        <v>5</v>
      </c>
      <c r="B9" s="36" t="s">
        <v>48</v>
      </c>
      <c r="C9" s="10" t="s">
        <v>45</v>
      </c>
      <c r="D9" s="10" t="s">
        <v>49</v>
      </c>
      <c r="E9" s="33" t="s">
        <v>50</v>
      </c>
      <c r="F9" s="33" t="s">
        <v>51</v>
      </c>
      <c r="G9" s="33"/>
      <c r="H9" s="10">
        <v>4500</v>
      </c>
      <c r="I9" s="10">
        <v>4500</v>
      </c>
      <c r="J9" s="10">
        <v>4500</v>
      </c>
      <c r="K9" s="10">
        <v>4500</v>
      </c>
      <c r="L9" s="10">
        <v>4500</v>
      </c>
      <c r="M9" s="10">
        <v>4500</v>
      </c>
      <c r="N9" s="10">
        <v>4500</v>
      </c>
      <c r="O9" s="10">
        <v>4500</v>
      </c>
      <c r="P9" s="10">
        <v>4500</v>
      </c>
      <c r="Q9" s="10">
        <v>4500</v>
      </c>
      <c r="R9" s="10">
        <v>4500</v>
      </c>
      <c r="S9" s="10">
        <v>4500</v>
      </c>
      <c r="T9" s="33" t="s">
        <v>38</v>
      </c>
      <c r="U9" s="12">
        <f>(S9+R9+Q9+P9+O9+N9+M9+L9+K9+J9+I9+H9)/T9/12*12</f>
        <v>4500</v>
      </c>
      <c r="V9" s="11">
        <v>101.84</v>
      </c>
      <c r="W9" s="11"/>
      <c r="X9" s="12">
        <f>U9*V9/100</f>
        <v>4582.8</v>
      </c>
      <c r="Y9" s="12">
        <f t="shared" si="0"/>
        <v>137.48</v>
      </c>
      <c r="Z9" s="52">
        <v>0</v>
      </c>
      <c r="AA9" s="11"/>
      <c r="AE9" s="53"/>
    </row>
    <row r="10" s="15" customFormat="1" ht="30" customHeight="1" spans="1:27">
      <c r="A10" s="31">
        <v>6</v>
      </c>
      <c r="B10" s="32" t="s">
        <v>52</v>
      </c>
      <c r="C10" s="10" t="s">
        <v>53</v>
      </c>
      <c r="D10" s="10" t="s">
        <v>31</v>
      </c>
      <c r="E10" s="33" t="s">
        <v>54</v>
      </c>
      <c r="F10" s="33" t="s">
        <v>55</v>
      </c>
      <c r="G10" s="33"/>
      <c r="H10" s="34">
        <v>6500</v>
      </c>
      <c r="I10" s="34">
        <v>6500</v>
      </c>
      <c r="J10" s="34">
        <v>6500</v>
      </c>
      <c r="K10" s="34">
        <v>6500</v>
      </c>
      <c r="L10" s="34">
        <v>6500</v>
      </c>
      <c r="M10" s="34">
        <v>6800</v>
      </c>
      <c r="N10" s="34">
        <v>6800</v>
      </c>
      <c r="O10" s="34">
        <v>6800</v>
      </c>
      <c r="P10" s="34">
        <v>6800</v>
      </c>
      <c r="Q10" s="34">
        <v>6800</v>
      </c>
      <c r="R10" s="34">
        <v>6800</v>
      </c>
      <c r="S10" s="34">
        <v>6800</v>
      </c>
      <c r="T10" s="33" t="s">
        <v>38</v>
      </c>
      <c r="U10" s="12">
        <f t="shared" ref="U10:U15" si="2">(S10+R10+Q10+P10+O10+N10+M10+L10+K10+J10+I10+H10)/T10/12*12</f>
        <v>6675</v>
      </c>
      <c r="V10" s="11">
        <v>102.27</v>
      </c>
      <c r="W10" s="11">
        <v>94.53</v>
      </c>
      <c r="X10" s="12">
        <f>(V10*0.7+W10*0.3)/100*U10</f>
        <v>6671.53</v>
      </c>
      <c r="Y10" s="12">
        <f t="shared" si="0"/>
        <v>200.15</v>
      </c>
      <c r="Z10" s="52">
        <f t="shared" si="1"/>
        <v>6471.38</v>
      </c>
      <c r="AA10" s="11"/>
    </row>
    <row r="11" s="15" customFormat="1" ht="30" customHeight="1" spans="1:27">
      <c r="A11" s="31">
        <v>7</v>
      </c>
      <c r="B11" s="37" t="s">
        <v>56</v>
      </c>
      <c r="C11" s="10" t="s">
        <v>53</v>
      </c>
      <c r="D11" s="10" t="s">
        <v>57</v>
      </c>
      <c r="E11" s="33" t="s">
        <v>58</v>
      </c>
      <c r="F11" s="33" t="s">
        <v>59</v>
      </c>
      <c r="G11" s="33"/>
      <c r="H11" s="34">
        <v>4500</v>
      </c>
      <c r="I11" s="34">
        <v>4500</v>
      </c>
      <c r="J11" s="34">
        <v>4500</v>
      </c>
      <c r="K11" s="34">
        <v>4500</v>
      </c>
      <c r="L11" s="34">
        <v>4500</v>
      </c>
      <c r="M11" s="34">
        <v>4500</v>
      </c>
      <c r="N11" s="34">
        <v>4500</v>
      </c>
      <c r="O11" s="34">
        <v>4500</v>
      </c>
      <c r="P11" s="34">
        <v>4500</v>
      </c>
      <c r="Q11" s="34">
        <v>4500</v>
      </c>
      <c r="R11" s="34">
        <v>4500</v>
      </c>
      <c r="S11" s="34">
        <v>4500</v>
      </c>
      <c r="T11" s="33" t="s">
        <v>38</v>
      </c>
      <c r="U11" s="12">
        <f t="shared" si="2"/>
        <v>4500</v>
      </c>
      <c r="V11" s="11">
        <v>103.5</v>
      </c>
      <c r="W11" s="11"/>
      <c r="X11" s="12">
        <f>U11*V11/100</f>
        <v>4657.5</v>
      </c>
      <c r="Y11" s="12">
        <f t="shared" si="0"/>
        <v>139.73</v>
      </c>
      <c r="Z11" s="52">
        <f t="shared" si="1"/>
        <v>4517.77</v>
      </c>
      <c r="AA11" s="11"/>
    </row>
    <row r="12" s="15" customFormat="1" ht="30" customHeight="1" spans="1:27">
      <c r="A12" s="31">
        <v>8</v>
      </c>
      <c r="B12" s="37" t="s">
        <v>60</v>
      </c>
      <c r="C12" s="10" t="s">
        <v>40</v>
      </c>
      <c r="D12" s="10" t="s">
        <v>61</v>
      </c>
      <c r="E12" s="33" t="s">
        <v>62</v>
      </c>
      <c r="F12" s="33" t="s">
        <v>63</v>
      </c>
      <c r="G12" s="33"/>
      <c r="H12" s="34">
        <v>4500</v>
      </c>
      <c r="I12" s="34">
        <v>4500</v>
      </c>
      <c r="J12" s="34">
        <v>4500</v>
      </c>
      <c r="K12" s="34">
        <v>4500</v>
      </c>
      <c r="L12" s="34">
        <v>4500</v>
      </c>
      <c r="M12" s="34">
        <v>4500</v>
      </c>
      <c r="N12" s="34">
        <v>4500</v>
      </c>
      <c r="O12" s="34">
        <v>4500</v>
      </c>
      <c r="P12" s="34">
        <v>4500</v>
      </c>
      <c r="Q12" s="34">
        <v>4500</v>
      </c>
      <c r="R12" s="34">
        <v>4500</v>
      </c>
      <c r="S12" s="34">
        <v>4500</v>
      </c>
      <c r="T12" s="33" t="s">
        <v>38</v>
      </c>
      <c r="U12" s="12">
        <f t="shared" si="2"/>
        <v>4500</v>
      </c>
      <c r="V12" s="11">
        <v>98.96</v>
      </c>
      <c r="W12" s="11"/>
      <c r="X12" s="12">
        <f>U12*V12/100</f>
        <v>4453.2</v>
      </c>
      <c r="Y12" s="12">
        <f t="shared" si="0"/>
        <v>133.6</v>
      </c>
      <c r="Z12" s="52">
        <f t="shared" si="1"/>
        <v>4319.6</v>
      </c>
      <c r="AA12" s="11"/>
    </row>
    <row r="13" s="15" customFormat="1" ht="30" customHeight="1" spans="1:27">
      <c r="A13" s="31">
        <v>9</v>
      </c>
      <c r="B13" s="37" t="s">
        <v>64</v>
      </c>
      <c r="C13" s="10" t="s">
        <v>30</v>
      </c>
      <c r="D13" s="10" t="s">
        <v>65</v>
      </c>
      <c r="E13" s="33" t="s">
        <v>66</v>
      </c>
      <c r="F13" s="33" t="s">
        <v>67</v>
      </c>
      <c r="G13" s="33"/>
      <c r="H13" s="34">
        <v>5000</v>
      </c>
      <c r="I13" s="34">
        <v>5000</v>
      </c>
      <c r="J13" s="34">
        <v>5000</v>
      </c>
      <c r="K13" s="34">
        <v>5000</v>
      </c>
      <c r="L13" s="34">
        <v>5000</v>
      </c>
      <c r="M13" s="34">
        <v>5000</v>
      </c>
      <c r="N13" s="34">
        <v>5000</v>
      </c>
      <c r="O13" s="34">
        <v>5000</v>
      </c>
      <c r="P13" s="34">
        <v>5000</v>
      </c>
      <c r="Q13" s="34">
        <v>5000</v>
      </c>
      <c r="R13" s="34">
        <v>5000</v>
      </c>
      <c r="S13" s="34">
        <v>5000</v>
      </c>
      <c r="T13" s="33" t="s">
        <v>38</v>
      </c>
      <c r="U13" s="12">
        <f t="shared" si="2"/>
        <v>5000</v>
      </c>
      <c r="V13" s="11">
        <v>104.76</v>
      </c>
      <c r="W13" s="11"/>
      <c r="X13" s="12">
        <f>U13*V13/100</f>
        <v>5238</v>
      </c>
      <c r="Y13" s="12">
        <f t="shared" si="0"/>
        <v>157.14</v>
      </c>
      <c r="Z13" s="52">
        <f t="shared" si="1"/>
        <v>5080.86</v>
      </c>
      <c r="AA13" s="11"/>
    </row>
    <row r="14" s="15" customFormat="1" ht="30" customHeight="1" spans="1:27">
      <c r="A14" s="31">
        <v>10</v>
      </c>
      <c r="B14" s="32" t="s">
        <v>68</v>
      </c>
      <c r="C14" s="10" t="s">
        <v>45</v>
      </c>
      <c r="D14" s="10" t="s">
        <v>69</v>
      </c>
      <c r="E14" s="33" t="s">
        <v>70</v>
      </c>
      <c r="F14" s="33" t="s">
        <v>71</v>
      </c>
      <c r="G14" s="33"/>
      <c r="H14" s="10"/>
      <c r="I14" s="34"/>
      <c r="J14" s="34">
        <v>2400</v>
      </c>
      <c r="K14" s="34">
        <v>4800</v>
      </c>
      <c r="L14" s="34">
        <v>4800</v>
      </c>
      <c r="M14" s="34">
        <v>6000</v>
      </c>
      <c r="N14" s="34">
        <v>6000</v>
      </c>
      <c r="O14" s="34">
        <v>6000</v>
      </c>
      <c r="P14" s="34">
        <v>6000</v>
      </c>
      <c r="Q14" s="34">
        <v>6000</v>
      </c>
      <c r="R14" s="34">
        <v>6000</v>
      </c>
      <c r="S14" s="34">
        <v>6000</v>
      </c>
      <c r="T14" s="33" t="s">
        <v>72</v>
      </c>
      <c r="U14" s="12">
        <f>(S14+R14+Q14+P14+O14+N14+M14+L14+K14+J14+I14+H14)/T14/12*10.5</f>
        <v>4500</v>
      </c>
      <c r="V14" s="12">
        <v>103.12</v>
      </c>
      <c r="W14" s="12"/>
      <c r="X14" s="12">
        <f>U14*V14/100</f>
        <v>4640.4</v>
      </c>
      <c r="Y14" s="12">
        <f t="shared" si="0"/>
        <v>139.21</v>
      </c>
      <c r="Z14" s="52">
        <f t="shared" si="1"/>
        <v>4501.19</v>
      </c>
      <c r="AA14" s="11"/>
    </row>
    <row r="15" s="15" customFormat="1" ht="30" customHeight="1" spans="1:27">
      <c r="A15" s="31">
        <v>11</v>
      </c>
      <c r="B15" s="36" t="s">
        <v>73</v>
      </c>
      <c r="C15" s="10" t="s">
        <v>40</v>
      </c>
      <c r="D15" s="10" t="s">
        <v>74</v>
      </c>
      <c r="E15" s="33" t="s">
        <v>75</v>
      </c>
      <c r="F15" s="33" t="s">
        <v>76</v>
      </c>
      <c r="G15" s="33"/>
      <c r="H15" s="34"/>
      <c r="I15" s="34"/>
      <c r="J15" s="34"/>
      <c r="K15" s="34"/>
      <c r="L15" s="34">
        <v>3600</v>
      </c>
      <c r="M15" s="34">
        <v>3600</v>
      </c>
      <c r="N15" s="34">
        <v>4000</v>
      </c>
      <c r="O15" s="34">
        <v>4000</v>
      </c>
      <c r="P15" s="34">
        <v>4000</v>
      </c>
      <c r="Q15" s="34">
        <v>4000</v>
      </c>
      <c r="R15" s="34">
        <v>4000</v>
      </c>
      <c r="S15" s="34">
        <v>4000</v>
      </c>
      <c r="T15" s="33" t="s">
        <v>77</v>
      </c>
      <c r="U15" s="12">
        <f>(S15+R15+Q15+P15+O15+N15+M15+L15+K15+J15+I15+H15)/T15/12*8</f>
        <v>2600</v>
      </c>
      <c r="V15" s="11">
        <v>101.05</v>
      </c>
      <c r="W15" s="11"/>
      <c r="X15" s="12">
        <f>U15*V15/100</f>
        <v>2627.3</v>
      </c>
      <c r="Y15" s="12">
        <f t="shared" si="0"/>
        <v>78.82</v>
      </c>
      <c r="Z15" s="52">
        <v>0</v>
      </c>
      <c r="AA15" s="11"/>
    </row>
    <row r="16" ht="30" customHeight="1" spans="2:26">
      <c r="B16" s="38" t="s">
        <v>78</v>
      </c>
      <c r="C16" s="38"/>
      <c r="D16" s="38"/>
      <c r="U16" s="48">
        <f>SUM(U5:U15)</f>
        <v>60775</v>
      </c>
      <c r="Z16" s="54">
        <f>SUM(Z5:Z15)</f>
        <v>47839.69</v>
      </c>
    </row>
  </sheetData>
  <autoFilter ref="A4:AA16">
    <extLst/>
  </autoFilter>
  <mergeCells count="18">
    <mergeCell ref="A1:AA1"/>
    <mergeCell ref="H3:S3"/>
    <mergeCell ref="B16:D16"/>
    <mergeCell ref="A3:A4"/>
    <mergeCell ref="B3:B4"/>
    <mergeCell ref="C3:C4"/>
    <mergeCell ref="D3:D4"/>
    <mergeCell ref="E3:E4"/>
    <mergeCell ref="F3:F4"/>
    <mergeCell ref="G3:G4"/>
    <mergeCell ref="T3:T4"/>
    <mergeCell ref="U3:U4"/>
    <mergeCell ref="V3:V4"/>
    <mergeCell ref="W3:W4"/>
    <mergeCell ref="X3:X4"/>
    <mergeCell ref="Y3:Y4"/>
    <mergeCell ref="Z3:Z4"/>
    <mergeCell ref="AA3:AA4"/>
  </mergeCells>
  <printOptions horizontalCentered="1"/>
  <pageMargins left="0.0784722222222222" right="0.0784722222222222" top="0.55" bottom="0.357638888888889" header="0.313888888888889" footer="0.2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I4" sqref="I4"/>
    </sheetView>
  </sheetViews>
  <sheetFormatPr defaultColWidth="9" defaultRowHeight="13.5" outlineLevelCol="3"/>
  <cols>
    <col min="1" max="1" width="8.625" customWidth="1"/>
    <col min="2" max="4" width="15.625" customWidth="1"/>
  </cols>
  <sheetData>
    <row r="1" s="8" customFormat="1" ht="36" customHeight="1" spans="1:1">
      <c r="A1" s="8" t="s">
        <v>79</v>
      </c>
    </row>
    <row r="2" s="8" customFormat="1" ht="30" customHeight="1" spans="1:4">
      <c r="A2" s="9" t="s">
        <v>1</v>
      </c>
      <c r="B2" s="9" t="s">
        <v>2</v>
      </c>
      <c r="C2" s="9" t="s">
        <v>80</v>
      </c>
      <c r="D2" s="9" t="s">
        <v>16</v>
      </c>
    </row>
    <row r="3" s="8" customFormat="1" ht="30" customHeight="1" spans="1:4">
      <c r="A3" s="9">
        <v>1</v>
      </c>
      <c r="B3" s="10" t="s">
        <v>29</v>
      </c>
      <c r="C3" s="11">
        <v>105.22</v>
      </c>
      <c r="D3" s="9"/>
    </row>
    <row r="4" s="8" customFormat="1" ht="30" customHeight="1" spans="1:4">
      <c r="A4" s="9">
        <v>2</v>
      </c>
      <c r="B4" s="10" t="s">
        <v>34</v>
      </c>
      <c r="C4" s="11">
        <v>108.1</v>
      </c>
      <c r="D4" s="9"/>
    </row>
    <row r="5" s="8" customFormat="1" ht="30" customHeight="1" spans="1:4">
      <c r="A5" s="9">
        <v>3</v>
      </c>
      <c r="B5" s="10" t="s">
        <v>39</v>
      </c>
      <c r="C5" s="11">
        <v>101.41</v>
      </c>
      <c r="D5" s="9"/>
    </row>
    <row r="6" s="8" customFormat="1" ht="30" customHeight="1" spans="1:4">
      <c r="A6" s="9">
        <v>4</v>
      </c>
      <c r="B6" s="10" t="s">
        <v>44</v>
      </c>
      <c r="C6" s="11">
        <v>103.3</v>
      </c>
      <c r="D6" s="9"/>
    </row>
    <row r="7" s="8" customFormat="1" ht="30" customHeight="1" spans="1:4">
      <c r="A7" s="9">
        <v>5</v>
      </c>
      <c r="B7" s="10" t="s">
        <v>48</v>
      </c>
      <c r="C7" s="11">
        <v>101.84</v>
      </c>
      <c r="D7" s="9"/>
    </row>
    <row r="8" s="8" customFormat="1" ht="30" customHeight="1" spans="1:4">
      <c r="A8" s="9">
        <v>6</v>
      </c>
      <c r="B8" s="10" t="s">
        <v>52</v>
      </c>
      <c r="C8" s="11">
        <v>102.27</v>
      </c>
      <c r="D8" s="9"/>
    </row>
    <row r="9" s="8" customFormat="1" ht="30" customHeight="1" spans="1:4">
      <c r="A9" s="9">
        <v>7</v>
      </c>
      <c r="B9" s="10" t="s">
        <v>56</v>
      </c>
      <c r="C9" s="11">
        <v>103.5</v>
      </c>
      <c r="D9" s="9"/>
    </row>
    <row r="10" s="8" customFormat="1" ht="30" customHeight="1" spans="1:4">
      <c r="A10" s="9">
        <v>8</v>
      </c>
      <c r="B10" s="10" t="s">
        <v>60</v>
      </c>
      <c r="C10" s="11">
        <v>98.96</v>
      </c>
      <c r="D10" s="9"/>
    </row>
    <row r="11" s="8" customFormat="1" ht="30" customHeight="1" spans="1:4">
      <c r="A11" s="9">
        <v>9</v>
      </c>
      <c r="B11" s="10" t="s">
        <v>64</v>
      </c>
      <c r="C11" s="11">
        <v>104.76</v>
      </c>
      <c r="D11" s="9"/>
    </row>
    <row r="12" s="8" customFormat="1" ht="30" customHeight="1" spans="1:4">
      <c r="A12" s="9">
        <v>10</v>
      </c>
      <c r="B12" s="10" t="s">
        <v>68</v>
      </c>
      <c r="C12" s="12">
        <v>103.12</v>
      </c>
      <c r="D12" s="9"/>
    </row>
    <row r="13" s="8" customFormat="1" ht="30" customHeight="1" spans="1:4">
      <c r="A13" s="9">
        <v>11</v>
      </c>
      <c r="B13" s="10" t="s">
        <v>73</v>
      </c>
      <c r="C13" s="11">
        <v>101.05</v>
      </c>
      <c r="D13" s="9"/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L6" sqref="L6"/>
    </sheetView>
  </sheetViews>
  <sheetFormatPr defaultColWidth="9" defaultRowHeight="13.5" outlineLevelRow="7" outlineLevelCol="5"/>
  <cols>
    <col min="1" max="1" width="12.125" style="1" customWidth="1"/>
    <col min="2" max="5" width="15.625" style="1" customWidth="1"/>
    <col min="6" max="6" width="15.625" customWidth="1"/>
  </cols>
  <sheetData>
    <row r="1" ht="53" customHeight="1" spans="1:6">
      <c r="A1" s="2" t="s">
        <v>81</v>
      </c>
      <c r="B1" s="2"/>
      <c r="C1" s="2"/>
      <c r="D1" s="2"/>
      <c r="E1" s="2"/>
      <c r="F1" s="2"/>
    </row>
    <row r="2" ht="40" customHeight="1" spans="1:6">
      <c r="A2" s="3" t="s">
        <v>2</v>
      </c>
      <c r="B2" s="3" t="s">
        <v>80</v>
      </c>
      <c r="C2" s="3"/>
      <c r="D2" s="3"/>
      <c r="E2" s="3"/>
      <c r="F2" s="3" t="s">
        <v>16</v>
      </c>
    </row>
    <row r="3" ht="40" customHeight="1" spans="1:6">
      <c r="A3" s="3"/>
      <c r="B3" s="3" t="s">
        <v>82</v>
      </c>
      <c r="C3" s="3" t="s">
        <v>83</v>
      </c>
      <c r="D3" s="3" t="s">
        <v>84</v>
      </c>
      <c r="E3" s="3" t="s">
        <v>85</v>
      </c>
      <c r="F3" s="3"/>
    </row>
    <row r="4" ht="40" customHeight="1" spans="1:6">
      <c r="A4" s="3" t="s">
        <v>44</v>
      </c>
      <c r="B4" s="4">
        <v>100</v>
      </c>
      <c r="C4" s="4">
        <v>87.5</v>
      </c>
      <c r="D4" s="4">
        <v>100</v>
      </c>
      <c r="E4" s="4">
        <f>B4*0.3+C4*0.4+D4*0.3</f>
        <v>95</v>
      </c>
      <c r="F4" s="4" t="s">
        <v>86</v>
      </c>
    </row>
    <row r="5" ht="40" customHeight="1" spans="1:6">
      <c r="A5" s="3" t="s">
        <v>29</v>
      </c>
      <c r="B5" s="4">
        <v>100</v>
      </c>
      <c r="C5" s="4">
        <v>93.67</v>
      </c>
      <c r="D5" s="4">
        <v>100</v>
      </c>
      <c r="E5" s="4">
        <f>B5*0.3+C5*0.4+D5*0.3</f>
        <v>97.468</v>
      </c>
      <c r="F5" s="4" t="s">
        <v>86</v>
      </c>
    </row>
    <row r="6" ht="40" customHeight="1" spans="1:6">
      <c r="A6" s="3" t="s">
        <v>34</v>
      </c>
      <c r="B6" s="4">
        <v>100</v>
      </c>
      <c r="C6" s="4">
        <v>93.5</v>
      </c>
      <c r="D6" s="4">
        <v>100</v>
      </c>
      <c r="E6" s="4">
        <f>B6*0.3+C6*0.4+D6*0.3</f>
        <v>97.4</v>
      </c>
      <c r="F6" s="4" t="s">
        <v>86</v>
      </c>
    </row>
    <row r="7" ht="40" customHeight="1" spans="1:6">
      <c r="A7" s="3" t="s">
        <v>52</v>
      </c>
      <c r="B7" s="4">
        <v>100</v>
      </c>
      <c r="C7" s="4">
        <v>86.33</v>
      </c>
      <c r="D7" s="4">
        <v>100</v>
      </c>
      <c r="E7" s="4">
        <f>B7*0.3+C7*0.4+D7*0.3</f>
        <v>94.532</v>
      </c>
      <c r="F7" s="4" t="s">
        <v>86</v>
      </c>
    </row>
    <row r="8" ht="40" customHeight="1" spans="1:6">
      <c r="A8" s="5"/>
      <c r="B8" s="6"/>
      <c r="C8" s="6"/>
      <c r="D8" s="6"/>
      <c r="E8" s="6"/>
      <c r="F8" s="7"/>
    </row>
  </sheetData>
  <mergeCells count="5">
    <mergeCell ref="A1:F1"/>
    <mergeCell ref="B2:E2"/>
    <mergeCell ref="A8:F8"/>
    <mergeCell ref="A2:A3"/>
    <mergeCell ref="F2:F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2021年终奖金核算</vt:lpstr>
      <vt:lpstr>21年度绩效</vt:lpstr>
      <vt:lpstr>干部核心价值观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周继菊</cp:lastModifiedBy>
  <dcterms:created xsi:type="dcterms:W3CDTF">2006-09-16T00:00:00Z</dcterms:created>
  <cp:lastPrinted>2018-07-18T07:48:00Z</cp:lastPrinted>
  <dcterms:modified xsi:type="dcterms:W3CDTF">2024-02-21T12:08:28Z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ubyTemplateID" linkTarget="0">
    <vt:lpwstr>1</vt:lpwstr>
  </property>
  <property fmtid="{D5CDD505-2E9C-101B-9397-08002B2CF9AE}" pid="4" name="ICV">
    <vt:lpwstr>739DCB9F4EC94CE9B7FE350192F6A48B</vt:lpwstr>
  </property>
</Properties>
</file>