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2022年终奖金核算" sheetId="1" r:id="rId1"/>
    <sheet name="22年度绩效" sheetId="2" r:id="rId2"/>
    <sheet name="干部核心价值观" sheetId="3" r:id="rId3"/>
    <sheet name="内部客户满意度" sheetId="4" r:id="rId4"/>
  </sheets>
  <definedNames>
    <definedName name="_xlnm._FilterDatabase" localSheetId="0" hidden="1">'2022年终奖金核算'!$A$4:$Z$16</definedName>
    <definedName name="_xlnm.Print_Titles" localSheetId="0">'2022年终奖金核算'!$1:$4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V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已包含干部核心价值观和北部客户满意度</t>
        </r>
      </text>
    </comment>
  </commentList>
</comments>
</file>

<file path=xl/sharedStrings.xml><?xml version="1.0" encoding="utf-8"?>
<sst xmlns="http://schemas.openxmlformats.org/spreadsheetml/2006/main" count="166" uniqueCount="86">
  <si>
    <t>成都光华智能汽车部件有限公司2022年绩效奖金明细表</t>
  </si>
  <si>
    <t>序号</t>
  </si>
  <si>
    <t>姓名</t>
  </si>
  <si>
    <t>部门</t>
  </si>
  <si>
    <t>岗位</t>
  </si>
  <si>
    <t>身份证号码</t>
  </si>
  <si>
    <t>工资卡号（中行）</t>
  </si>
  <si>
    <t>考勤天数</t>
  </si>
  <si>
    <t>2022年工资明细（不含福利和奖金）</t>
  </si>
  <si>
    <t>工作月份</t>
  </si>
  <si>
    <t>应发奖金</t>
  </si>
  <si>
    <t>2022年度绩效</t>
  </si>
  <si>
    <t>应税金额</t>
  </si>
  <si>
    <t xml:space="preserve">
个税</t>
  </si>
  <si>
    <t>实发奖金</t>
  </si>
  <si>
    <t>备注</t>
  </si>
  <si>
    <t>1月</t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</si>
  <si>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</si>
  <si>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</si>
  <si>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</si>
  <si>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</si>
  <si>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</si>
  <si>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</si>
  <si>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</si>
  <si>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</si>
  <si>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</si>
  <si>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</si>
  <si>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</si>
  <si>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曾超</t>
  </si>
  <si>
    <t>制造</t>
  </si>
  <si>
    <t>科长</t>
  </si>
  <si>
    <t>511025198611141414</t>
  </si>
  <si>
    <t>6217903100009286469</t>
  </si>
  <si>
    <t>周继菊</t>
  </si>
  <si>
    <t>综合</t>
  </si>
  <si>
    <t>513401198901276424</t>
  </si>
  <si>
    <t>6216693100007496686</t>
  </si>
  <si>
    <t>12</t>
  </si>
  <si>
    <t>李飞</t>
  </si>
  <si>
    <t>生管</t>
  </si>
  <si>
    <t>计划</t>
  </si>
  <si>
    <t>511028199004058022</t>
  </si>
  <si>
    <t>6216603100005890343</t>
  </si>
  <si>
    <t>谭文波</t>
  </si>
  <si>
    <t>质量</t>
  </si>
  <si>
    <t>510622198204014517</t>
  </si>
  <si>
    <t>6216603100007119121</t>
  </si>
  <si>
    <t>张菊香</t>
  </si>
  <si>
    <t>SQE</t>
  </si>
  <si>
    <t>510921198605014024</t>
  </si>
  <si>
    <t>6217903100033605163</t>
  </si>
  <si>
    <t>杨辉</t>
  </si>
  <si>
    <t>财务</t>
  </si>
  <si>
    <t>511025198308102623</t>
  </si>
  <si>
    <t>6217903100032985160</t>
  </si>
  <si>
    <t>陈文君</t>
  </si>
  <si>
    <t>出纳</t>
  </si>
  <si>
    <t>511324199404276003</t>
  </si>
  <si>
    <t>6215683100023258072</t>
  </si>
  <si>
    <t>郭林凤</t>
  </si>
  <si>
    <t>采购</t>
  </si>
  <si>
    <t>632801198810060589</t>
  </si>
  <si>
    <t>6215683100023267917</t>
  </si>
  <si>
    <t>陈义</t>
  </si>
  <si>
    <t>工段长</t>
  </si>
  <si>
    <t>510112198007100782</t>
  </si>
  <si>
    <r>
      <rPr>
        <sz val="10"/>
        <color indexed="8"/>
        <rFont val="宋体"/>
        <charset val="134"/>
      </rPr>
      <t>6</t>
    </r>
    <r>
      <rPr>
        <sz val="10"/>
        <color indexed="8"/>
        <rFont val="宋体"/>
        <charset val="134"/>
      </rPr>
      <t>216613100009115661</t>
    </r>
  </si>
  <si>
    <t>车月</t>
  </si>
  <si>
    <t>工程师</t>
  </si>
  <si>
    <t>510183199310080032</t>
  </si>
  <si>
    <t>6217903100027512045</t>
  </si>
  <si>
    <t>付山春</t>
  </si>
  <si>
    <t>筹措</t>
  </si>
  <si>
    <t>510112198611164643</t>
  </si>
  <si>
    <t xml:space="preserve"> 6215683100030517148 </t>
  </si>
  <si>
    <t>备注：黄底部分员工已离职</t>
  </si>
  <si>
    <t>2022年度绩效考核得分情况（详见绩效系统考核结果）</t>
  </si>
  <si>
    <t>得分</t>
  </si>
  <si>
    <t>成都工厂干部核心价值观评价统计</t>
  </si>
  <si>
    <t>上级</t>
  </si>
  <si>
    <t>同事</t>
  </si>
  <si>
    <t>下级</t>
  </si>
  <si>
    <t>合计得分</t>
  </si>
  <si>
    <t>详见评价表</t>
  </si>
  <si>
    <t>2022年度内部客户满意度评价统计</t>
  </si>
  <si>
    <t>评价结果详见《内部客户满意度调查结果》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</si>
</sst>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34">
    <font>
      <sz val="11"/>
      <color indexed="8"/>
      <name val="宋体"/>
      <charset val="134"/>
    </font>
    <font>
      <b/>
      <sz val="14"/>
      <color indexed="8"/>
      <name val="宋体"/>
      <charset val="134"/>
    </font>
    <font>
      <b/>
      <sz val="12"/>
      <color indexed="8"/>
      <name val="宋体"/>
      <charset val="134"/>
    </font>
    <font>
      <b/>
      <sz val="11"/>
      <color indexed="8"/>
      <name val="宋体"/>
      <charset val="134"/>
    </font>
    <font>
      <b/>
      <sz val="20"/>
      <color indexed="8"/>
      <name val="宋体"/>
      <charset val="134"/>
    </font>
    <font>
      <sz val="12"/>
      <color indexed="8"/>
      <name val="宋体"/>
      <charset val="134"/>
    </font>
    <font>
      <sz val="10"/>
      <color indexed="8"/>
      <name val="宋体"/>
      <charset val="134"/>
    </font>
    <font>
      <sz val="24"/>
      <color indexed="8"/>
      <name val="宋体"/>
      <charset val="134"/>
    </font>
    <font>
      <b/>
      <sz val="10"/>
      <color indexed="8"/>
      <name val="宋体"/>
      <charset val="134"/>
    </font>
    <font>
      <b/>
      <sz val="24"/>
      <color indexed="8"/>
      <name val="宋体"/>
      <charset val="134"/>
    </font>
    <font>
      <sz val="11"/>
      <color rgb="FFFF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b/>
      <sz val="9"/>
      <name val="宋体"/>
      <charset val="134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4" borderId="1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5" borderId="16" applyNumberFormat="0" applyAlignment="0" applyProtection="0">
      <alignment vertical="center"/>
    </xf>
    <xf numFmtId="0" fontId="21" fillId="6" borderId="17" applyNumberFormat="0" applyAlignment="0" applyProtection="0">
      <alignment vertical="center"/>
    </xf>
    <xf numFmtId="0" fontId="22" fillId="6" borderId="16" applyNumberFormat="0" applyAlignment="0" applyProtection="0">
      <alignment vertical="center"/>
    </xf>
    <xf numFmtId="0" fontId="23" fillId="7" borderId="18" applyNumberFormat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0" fillId="0" borderId="0" applyAlignment="0"/>
    <xf numFmtId="0" fontId="31" fillId="0" borderId="0"/>
  </cellStyleXfs>
  <cellXfs count="54">
    <xf numFmtId="0" fontId="0" fillId="0" borderId="0" xfId="0" applyAlignment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Font="1" applyAlignment="1"/>
    <xf numFmtId="0" fontId="4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0" fontId="8" fillId="0" borderId="0" xfId="0" applyFont="1" applyFill="1" applyAlignment="1">
      <alignment vertical="center" wrapText="1"/>
    </xf>
    <xf numFmtId="49" fontId="0" fillId="0" borderId="0" xfId="0" applyNumberFormat="1" applyAlignment="1">
      <alignment horizontal="center"/>
    </xf>
    <xf numFmtId="0" fontId="3" fillId="0" borderId="0" xfId="0" applyFont="1" applyAlignment="1"/>
    <xf numFmtId="176" fontId="3" fillId="0" borderId="0" xfId="0" applyNumberFormat="1" applyFont="1" applyAlignment="1"/>
    <xf numFmtId="0" fontId="9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49" fontId="8" fillId="0" borderId="3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shrinkToFit="1"/>
    </xf>
    <xf numFmtId="0" fontId="6" fillId="0" borderId="8" xfId="0" applyFont="1" applyFill="1" applyBorder="1" applyAlignment="1">
      <alignment horizontal="center" vertical="center" shrinkToFit="1"/>
    </xf>
    <xf numFmtId="49" fontId="6" fillId="0" borderId="1" xfId="0" applyNumberFormat="1" applyFont="1" applyFill="1" applyBorder="1" applyAlignment="1">
      <alignment horizontal="center" vertical="center" shrinkToFit="1"/>
    </xf>
    <xf numFmtId="177" fontId="6" fillId="0" borderId="1" xfId="0" applyNumberFormat="1" applyFont="1" applyFill="1" applyBorder="1" applyAlignment="1">
      <alignment horizontal="center" vertical="center" shrinkToFit="1"/>
    </xf>
    <xf numFmtId="0" fontId="6" fillId="2" borderId="1" xfId="0" applyFont="1" applyFill="1" applyBorder="1" applyAlignment="1">
      <alignment horizontal="center" vertical="center" shrinkToFit="1"/>
    </xf>
    <xf numFmtId="0" fontId="6" fillId="2" borderId="8" xfId="0" applyFont="1" applyFill="1" applyBorder="1" applyAlignment="1">
      <alignment horizontal="center" vertical="center" shrinkToFit="1"/>
    </xf>
    <xf numFmtId="0" fontId="6" fillId="3" borderId="8" xfId="0" applyFont="1" applyFill="1" applyBorder="1" applyAlignment="1">
      <alignment horizontal="center" vertical="center" shrinkToFit="1"/>
    </xf>
    <xf numFmtId="0" fontId="10" fillId="0" borderId="0" xfId="0" applyFont="1" applyAlignment="1">
      <alignment horizontal="center" vertical="center"/>
    </xf>
    <xf numFmtId="0" fontId="8" fillId="0" borderId="9" xfId="0" applyFont="1" applyBorder="1" applyAlignment="1">
      <alignment horizontal="center" vertical="center" wrapText="1"/>
    </xf>
    <xf numFmtId="176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vertical="center"/>
    </xf>
    <xf numFmtId="176" fontId="9" fillId="0" borderId="0" xfId="0" applyNumberFormat="1" applyFont="1" applyAlignment="1">
      <alignment vertical="center"/>
    </xf>
    <xf numFmtId="0" fontId="8" fillId="0" borderId="10" xfId="0" applyFont="1" applyBorder="1" applyAlignment="1">
      <alignment horizontal="center" vertical="center" wrapText="1"/>
    </xf>
    <xf numFmtId="176" fontId="8" fillId="0" borderId="4" xfId="0" applyNumberFormat="1" applyFont="1" applyBorder="1" applyAlignment="1">
      <alignment horizontal="center" vertical="center" wrapText="1"/>
    </xf>
    <xf numFmtId="176" fontId="8" fillId="0" borderId="7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8" fillId="0" borderId="11" xfId="0" applyFont="1" applyBorder="1" applyAlignment="1">
      <alignment horizontal="center" vertical="center" wrapText="1"/>
    </xf>
    <xf numFmtId="0" fontId="8" fillId="0" borderId="0" xfId="0" applyFont="1" applyAlignment="1" applyProtection="1">
      <alignment vertical="center" wrapText="1"/>
      <protection locked="0"/>
    </xf>
    <xf numFmtId="0" fontId="8" fillId="0" borderId="12" xfId="0" applyFont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shrinkToFit="1"/>
    </xf>
    <xf numFmtId="0" fontId="8" fillId="0" borderId="0" xfId="0" applyFont="1" applyFill="1" applyAlignment="1">
      <alignment vertical="center"/>
    </xf>
    <xf numFmtId="0" fontId="3" fillId="0" borderId="0" xfId="0" applyFont="1" applyAlignment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发放" xfId="49"/>
    <cellStyle name="常规 2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16"/>
  <sheetViews>
    <sheetView tabSelected="1" workbookViewId="0">
      <pane xSplit="5" ySplit="4" topLeftCell="F5" activePane="bottomRight" state="frozen"/>
      <selection/>
      <selection pane="topRight"/>
      <selection pane="bottomLeft"/>
      <selection pane="bottomRight" activeCell="Y5" sqref="Y5:Y14"/>
    </sheetView>
  </sheetViews>
  <sheetFormatPr defaultColWidth="9" defaultRowHeight="13.5"/>
  <cols>
    <col min="1" max="1" width="3.75" customWidth="1"/>
    <col min="2" max="2" width="6.625" customWidth="1"/>
    <col min="3" max="3" width="7.25" customWidth="1"/>
    <col min="4" max="4" width="9.5" customWidth="1"/>
    <col min="5" max="5" width="18" style="17" customWidth="1"/>
    <col min="6" max="6" width="18.25" style="17" customWidth="1"/>
    <col min="7" max="7" width="11.125" hidden="1" customWidth="1"/>
    <col min="8" max="19" width="7.625" style="2" customWidth="1"/>
    <col min="20" max="20" width="5.75" customWidth="1"/>
    <col min="21" max="21" width="8.625" customWidth="1"/>
    <col min="22" max="22" width="8.625" style="18" customWidth="1"/>
    <col min="23" max="23" width="9.5" style="19" customWidth="1"/>
    <col min="24" max="24" width="8" customWidth="1"/>
    <col min="25" max="25" width="9" style="18" customWidth="1"/>
    <col min="26" max="26" width="9.25833333333333" customWidth="1"/>
  </cols>
  <sheetData>
    <row r="1" s="14" customFormat="1" ht="42.75" customHeight="1" spans="1:26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41"/>
      <c r="X1" s="20"/>
      <c r="Y1" s="20"/>
      <c r="Z1" s="20"/>
    </row>
    <row r="2" s="14" customFormat="1" ht="21.95" customHeight="1" spans="5:25">
      <c r="E2" s="21"/>
      <c r="F2" s="21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V2" s="42"/>
      <c r="W2" s="43"/>
      <c r="Y2" s="42"/>
    </row>
    <row r="3" s="15" customFormat="1" ht="26.25" customHeight="1" spans="1:29">
      <c r="A3" s="23" t="s">
        <v>1</v>
      </c>
      <c r="B3" s="24" t="s">
        <v>2</v>
      </c>
      <c r="C3" s="25" t="s">
        <v>3</v>
      </c>
      <c r="D3" s="25" t="s">
        <v>4</v>
      </c>
      <c r="E3" s="26" t="s">
        <v>5</v>
      </c>
      <c r="F3" s="26" t="s">
        <v>6</v>
      </c>
      <c r="G3" s="25" t="s">
        <v>7</v>
      </c>
      <c r="H3" s="27" t="s">
        <v>8</v>
      </c>
      <c r="I3" s="40"/>
      <c r="J3" s="40"/>
      <c r="K3" s="40"/>
      <c r="L3" s="40"/>
      <c r="M3" s="40"/>
      <c r="N3" s="40"/>
      <c r="O3" s="40"/>
      <c r="P3" s="40"/>
      <c r="Q3" s="40"/>
      <c r="R3" s="40"/>
      <c r="S3" s="44"/>
      <c r="T3" s="25" t="s">
        <v>9</v>
      </c>
      <c r="U3" s="24" t="s">
        <v>10</v>
      </c>
      <c r="V3" s="25" t="s">
        <v>11</v>
      </c>
      <c r="W3" s="45" t="s">
        <v>12</v>
      </c>
      <c r="X3" s="24" t="s">
        <v>13</v>
      </c>
      <c r="Y3" s="24" t="s">
        <v>14</v>
      </c>
      <c r="Z3" s="48" t="s">
        <v>15</v>
      </c>
      <c r="AC3" s="49"/>
    </row>
    <row r="4" s="15" customFormat="1" ht="43.5" customHeight="1" spans="1:26">
      <c r="A4" s="28"/>
      <c r="B4" s="29"/>
      <c r="C4" s="30"/>
      <c r="D4" s="30"/>
      <c r="E4" s="31"/>
      <c r="F4" s="31"/>
      <c r="G4" s="30"/>
      <c r="H4" s="25" t="s">
        <v>16</v>
      </c>
      <c r="I4" s="25" t="s">
        <v>17</v>
      </c>
      <c r="J4" s="25" t="s">
        <v>18</v>
      </c>
      <c r="K4" s="25" t="s">
        <v>19</v>
      </c>
      <c r="L4" s="25" t="s">
        <v>20</v>
      </c>
      <c r="M4" s="25" t="s">
        <v>21</v>
      </c>
      <c r="N4" s="25" t="s">
        <v>22</v>
      </c>
      <c r="O4" s="25" t="s">
        <v>23</v>
      </c>
      <c r="P4" s="25" t="s">
        <v>24</v>
      </c>
      <c r="Q4" s="25" t="s">
        <v>25</v>
      </c>
      <c r="R4" s="25" t="s">
        <v>26</v>
      </c>
      <c r="S4" s="25" t="s">
        <v>27</v>
      </c>
      <c r="T4" s="30"/>
      <c r="U4" s="29"/>
      <c r="V4" s="30"/>
      <c r="W4" s="46"/>
      <c r="X4" s="29"/>
      <c r="Y4" s="29"/>
      <c r="Z4" s="50"/>
    </row>
    <row r="5" s="16" customFormat="1" ht="30" customHeight="1" spans="1:26">
      <c r="A5" s="32">
        <v>1</v>
      </c>
      <c r="B5" s="33" t="s">
        <v>28</v>
      </c>
      <c r="C5" s="11" t="s">
        <v>29</v>
      </c>
      <c r="D5" s="11" t="s">
        <v>30</v>
      </c>
      <c r="E5" s="34" t="s">
        <v>31</v>
      </c>
      <c r="F5" s="34" t="s">
        <v>32</v>
      </c>
      <c r="G5" s="34"/>
      <c r="H5" s="35">
        <v>8000</v>
      </c>
      <c r="I5" s="35">
        <v>8000</v>
      </c>
      <c r="J5" s="35">
        <v>8000</v>
      </c>
      <c r="K5" s="35">
        <v>8000</v>
      </c>
      <c r="L5" s="35">
        <v>8000</v>
      </c>
      <c r="M5" s="35">
        <f>L5+270</f>
        <v>8270</v>
      </c>
      <c r="N5" s="35">
        <v>8270</v>
      </c>
      <c r="O5" s="35">
        <v>8270</v>
      </c>
      <c r="P5" s="35">
        <v>8270</v>
      </c>
      <c r="Q5" s="35">
        <v>8270</v>
      </c>
      <c r="R5" s="35">
        <v>8270</v>
      </c>
      <c r="S5" s="35">
        <v>8270</v>
      </c>
      <c r="T5" s="34">
        <v>12</v>
      </c>
      <c r="U5" s="13">
        <f>(S5+R5+Q5+P5+O5+N5+M5+L5+K5+J5+I5+H5)/T5/12*12</f>
        <v>8157.5</v>
      </c>
      <c r="V5" s="12">
        <v>84.1</v>
      </c>
      <c r="W5" s="13">
        <f>(U5*V5)/100</f>
        <v>6860.46</v>
      </c>
      <c r="X5" s="13">
        <f t="shared" ref="X5:X15" si="0">W5*0.03</f>
        <v>205.81</v>
      </c>
      <c r="Y5" s="51">
        <f>W5-X5</f>
        <v>6654.65</v>
      </c>
      <c r="Z5" s="12"/>
    </row>
    <row r="6" s="16" customFormat="1" ht="30" customHeight="1" spans="1:26">
      <c r="A6" s="32">
        <v>2</v>
      </c>
      <c r="B6" s="33" t="s">
        <v>33</v>
      </c>
      <c r="C6" s="11" t="s">
        <v>34</v>
      </c>
      <c r="D6" s="11" t="s">
        <v>30</v>
      </c>
      <c r="E6" s="34" t="s">
        <v>35</v>
      </c>
      <c r="F6" s="34" t="s">
        <v>36</v>
      </c>
      <c r="G6" s="34"/>
      <c r="H6" s="35">
        <v>8500</v>
      </c>
      <c r="I6" s="35">
        <v>8500</v>
      </c>
      <c r="J6" s="35">
        <v>8500</v>
      </c>
      <c r="K6" s="35">
        <v>8500</v>
      </c>
      <c r="L6" s="35">
        <v>8500</v>
      </c>
      <c r="M6" s="35">
        <f t="shared" ref="M6:M15" si="1">L6+270</f>
        <v>8770</v>
      </c>
      <c r="N6" s="35">
        <v>8770</v>
      </c>
      <c r="O6" s="35">
        <v>8770</v>
      </c>
      <c r="P6" s="35">
        <v>8770</v>
      </c>
      <c r="Q6" s="35">
        <v>8770</v>
      </c>
      <c r="R6" s="35">
        <v>8770</v>
      </c>
      <c r="S6" s="35">
        <v>8770</v>
      </c>
      <c r="T6" s="34" t="s">
        <v>37</v>
      </c>
      <c r="U6" s="13">
        <f t="shared" ref="U6:U15" si="2">(S6+R6+Q6+P6+O6+N6+M6+L6+K6+J6+I6+H6)/T6/12*12</f>
        <v>8657.5</v>
      </c>
      <c r="V6" s="12">
        <v>99.3</v>
      </c>
      <c r="W6" s="13">
        <f t="shared" ref="W6:W15" si="3">(U6*V6)/100</f>
        <v>8596.9</v>
      </c>
      <c r="X6" s="13">
        <f t="shared" si="0"/>
        <v>257.91</v>
      </c>
      <c r="Y6" s="51">
        <f t="shared" ref="Y6:Y15" si="4">W6-X6</f>
        <v>8338.99</v>
      </c>
      <c r="Z6" s="12"/>
    </row>
    <row r="7" s="16" customFormat="1" ht="30" customHeight="1" spans="1:26">
      <c r="A7" s="32">
        <v>3</v>
      </c>
      <c r="B7" s="36" t="s">
        <v>38</v>
      </c>
      <c r="C7" s="11" t="s">
        <v>39</v>
      </c>
      <c r="D7" s="11" t="s">
        <v>40</v>
      </c>
      <c r="E7" s="34" t="s">
        <v>41</v>
      </c>
      <c r="F7" s="34" t="s">
        <v>42</v>
      </c>
      <c r="G7" s="34"/>
      <c r="H7" s="35">
        <v>6000</v>
      </c>
      <c r="I7" s="35">
        <v>6000</v>
      </c>
      <c r="J7" s="35">
        <v>6000</v>
      </c>
      <c r="K7" s="35">
        <v>6000</v>
      </c>
      <c r="L7" s="35">
        <v>6000</v>
      </c>
      <c r="M7" s="35">
        <f t="shared" si="1"/>
        <v>6270</v>
      </c>
      <c r="N7" s="35">
        <v>6270</v>
      </c>
      <c r="O7" s="35">
        <v>6270</v>
      </c>
      <c r="P7" s="35">
        <v>6270</v>
      </c>
      <c r="Q7" s="11">
        <v>6270</v>
      </c>
      <c r="R7" s="35">
        <v>6270</v>
      </c>
      <c r="S7" s="35">
        <v>6270</v>
      </c>
      <c r="T7" s="34">
        <v>12</v>
      </c>
      <c r="U7" s="13">
        <f t="shared" si="2"/>
        <v>6157.5</v>
      </c>
      <c r="V7" s="12">
        <v>83.95</v>
      </c>
      <c r="W7" s="13">
        <f t="shared" si="3"/>
        <v>5169.22</v>
      </c>
      <c r="X7" s="13">
        <f t="shared" si="0"/>
        <v>155.08</v>
      </c>
      <c r="Y7" s="51">
        <v>0</v>
      </c>
      <c r="Z7" s="12"/>
    </row>
    <row r="8" s="16" customFormat="1" ht="30" customHeight="1" spans="1:26">
      <c r="A8" s="32">
        <v>4</v>
      </c>
      <c r="B8" s="33" t="s">
        <v>43</v>
      </c>
      <c r="C8" s="11" t="s">
        <v>44</v>
      </c>
      <c r="D8" s="11" t="s">
        <v>30</v>
      </c>
      <c r="E8" s="34" t="s">
        <v>45</v>
      </c>
      <c r="F8" s="34" t="s">
        <v>46</v>
      </c>
      <c r="G8" s="34"/>
      <c r="H8" s="35">
        <v>8500</v>
      </c>
      <c r="I8" s="35">
        <v>8500</v>
      </c>
      <c r="J8" s="35">
        <v>8500</v>
      </c>
      <c r="K8" s="35">
        <v>8500</v>
      </c>
      <c r="L8" s="35">
        <v>8500</v>
      </c>
      <c r="M8" s="35">
        <f t="shared" si="1"/>
        <v>8770</v>
      </c>
      <c r="N8" s="35">
        <v>8770</v>
      </c>
      <c r="O8" s="35">
        <v>8770</v>
      </c>
      <c r="P8" s="35">
        <v>8770</v>
      </c>
      <c r="Q8" s="35">
        <v>8770</v>
      </c>
      <c r="R8" s="35">
        <v>8770</v>
      </c>
      <c r="S8" s="35">
        <v>8770</v>
      </c>
      <c r="T8" s="34" t="s">
        <v>37</v>
      </c>
      <c r="U8" s="13">
        <f t="shared" si="2"/>
        <v>8657.5</v>
      </c>
      <c r="V8" s="12">
        <v>83.9</v>
      </c>
      <c r="W8" s="13">
        <f t="shared" si="3"/>
        <v>7263.64</v>
      </c>
      <c r="X8" s="13">
        <f t="shared" si="0"/>
        <v>217.91</v>
      </c>
      <c r="Y8" s="51">
        <f t="shared" si="4"/>
        <v>7045.73</v>
      </c>
      <c r="Z8" s="12"/>
    </row>
    <row r="9" s="16" customFormat="1" ht="30" customHeight="1" spans="1:30">
      <c r="A9" s="32">
        <v>5</v>
      </c>
      <c r="B9" s="37" t="s">
        <v>47</v>
      </c>
      <c r="C9" s="11" t="s">
        <v>44</v>
      </c>
      <c r="D9" s="11" t="s">
        <v>48</v>
      </c>
      <c r="E9" s="34" t="s">
        <v>49</v>
      </c>
      <c r="F9" s="34" t="s">
        <v>50</v>
      </c>
      <c r="G9" s="34"/>
      <c r="H9" s="11">
        <v>4800</v>
      </c>
      <c r="I9" s="11">
        <v>4800</v>
      </c>
      <c r="J9" s="11">
        <v>4800</v>
      </c>
      <c r="K9" s="11">
        <v>4800</v>
      </c>
      <c r="L9" s="11">
        <v>4800</v>
      </c>
      <c r="M9" s="35">
        <f t="shared" si="1"/>
        <v>5070</v>
      </c>
      <c r="N9" s="35">
        <v>5070</v>
      </c>
      <c r="O9" s="11">
        <v>5070</v>
      </c>
      <c r="P9" s="11">
        <v>5070</v>
      </c>
      <c r="Q9" s="11">
        <v>5070</v>
      </c>
      <c r="R9" s="11">
        <v>5070</v>
      </c>
      <c r="S9" s="11">
        <v>5070</v>
      </c>
      <c r="T9" s="34" t="s">
        <v>37</v>
      </c>
      <c r="U9" s="13">
        <f t="shared" si="2"/>
        <v>4957.5</v>
      </c>
      <c r="V9" s="12">
        <v>84.1</v>
      </c>
      <c r="W9" s="13">
        <f t="shared" si="3"/>
        <v>4169.26</v>
      </c>
      <c r="X9" s="13">
        <f t="shared" si="0"/>
        <v>125.08</v>
      </c>
      <c r="Y9" s="51">
        <v>0</v>
      </c>
      <c r="Z9" s="12"/>
      <c r="AD9" s="52"/>
    </row>
    <row r="10" s="16" customFormat="1" ht="30" customHeight="1" spans="1:26">
      <c r="A10" s="32">
        <v>6</v>
      </c>
      <c r="B10" s="33" t="s">
        <v>51</v>
      </c>
      <c r="C10" s="11" t="s">
        <v>52</v>
      </c>
      <c r="D10" s="11" t="s">
        <v>30</v>
      </c>
      <c r="E10" s="34" t="s">
        <v>53</v>
      </c>
      <c r="F10" s="34" t="s">
        <v>54</v>
      </c>
      <c r="G10" s="34"/>
      <c r="H10" s="35">
        <v>7000</v>
      </c>
      <c r="I10" s="35">
        <v>7000</v>
      </c>
      <c r="J10" s="35">
        <v>7000</v>
      </c>
      <c r="K10" s="35">
        <v>7000</v>
      </c>
      <c r="L10" s="35">
        <v>7000</v>
      </c>
      <c r="M10" s="35">
        <f t="shared" si="1"/>
        <v>7270</v>
      </c>
      <c r="N10" s="35">
        <v>7270</v>
      </c>
      <c r="O10" s="35">
        <v>7270</v>
      </c>
      <c r="P10" s="35">
        <v>7270</v>
      </c>
      <c r="Q10" s="35">
        <v>7270</v>
      </c>
      <c r="R10" s="35">
        <v>7270</v>
      </c>
      <c r="S10" s="35">
        <v>7270</v>
      </c>
      <c r="T10" s="34" t="s">
        <v>37</v>
      </c>
      <c r="U10" s="13">
        <f t="shared" si="2"/>
        <v>7157.5</v>
      </c>
      <c r="V10" s="12">
        <v>98.55</v>
      </c>
      <c r="W10" s="13">
        <f t="shared" si="3"/>
        <v>7053.72</v>
      </c>
      <c r="X10" s="13">
        <f t="shared" si="0"/>
        <v>211.61</v>
      </c>
      <c r="Y10" s="51">
        <f t="shared" si="4"/>
        <v>6842.11</v>
      </c>
      <c r="Z10" s="12"/>
    </row>
    <row r="11" s="16" customFormat="1" ht="30" customHeight="1" spans="1:26">
      <c r="A11" s="32">
        <v>7</v>
      </c>
      <c r="B11" s="38" t="s">
        <v>55</v>
      </c>
      <c r="C11" s="11" t="s">
        <v>52</v>
      </c>
      <c r="D11" s="11" t="s">
        <v>56</v>
      </c>
      <c r="E11" s="34" t="s">
        <v>57</v>
      </c>
      <c r="F11" s="34" t="s">
        <v>58</v>
      </c>
      <c r="G11" s="34"/>
      <c r="H11" s="35">
        <v>4500</v>
      </c>
      <c r="I11" s="35">
        <v>4500</v>
      </c>
      <c r="J11" s="35">
        <v>4500</v>
      </c>
      <c r="K11" s="35">
        <v>4500</v>
      </c>
      <c r="L11" s="35">
        <v>4500</v>
      </c>
      <c r="M11" s="35">
        <f t="shared" si="1"/>
        <v>4770</v>
      </c>
      <c r="N11" s="35">
        <v>4770</v>
      </c>
      <c r="O11" s="35">
        <v>4770</v>
      </c>
      <c r="P11" s="35">
        <v>4770</v>
      </c>
      <c r="Q11" s="35">
        <v>4770</v>
      </c>
      <c r="R11" s="35">
        <v>4770</v>
      </c>
      <c r="S11" s="35">
        <v>4770</v>
      </c>
      <c r="T11" s="34" t="s">
        <v>37</v>
      </c>
      <c r="U11" s="13">
        <f t="shared" si="2"/>
        <v>4657.5</v>
      </c>
      <c r="V11" s="12">
        <v>84.4</v>
      </c>
      <c r="W11" s="13">
        <f t="shared" si="3"/>
        <v>3930.93</v>
      </c>
      <c r="X11" s="13">
        <f t="shared" si="0"/>
        <v>117.93</v>
      </c>
      <c r="Y11" s="51">
        <f t="shared" si="4"/>
        <v>3813</v>
      </c>
      <c r="Z11" s="12"/>
    </row>
    <row r="12" s="16" customFormat="1" ht="30" customHeight="1" spans="1:26">
      <c r="A12" s="32">
        <v>8</v>
      </c>
      <c r="B12" s="38" t="s">
        <v>59</v>
      </c>
      <c r="C12" s="11" t="s">
        <v>39</v>
      </c>
      <c r="D12" s="11" t="s">
        <v>60</v>
      </c>
      <c r="E12" s="34" t="s">
        <v>61</v>
      </c>
      <c r="F12" s="34" t="s">
        <v>62</v>
      </c>
      <c r="G12" s="34"/>
      <c r="H12" s="35">
        <v>4500</v>
      </c>
      <c r="I12" s="35">
        <v>4500</v>
      </c>
      <c r="J12" s="35">
        <v>4500</v>
      </c>
      <c r="K12" s="35">
        <v>4500</v>
      </c>
      <c r="L12" s="35">
        <v>4500</v>
      </c>
      <c r="M12" s="35">
        <f t="shared" si="1"/>
        <v>4770</v>
      </c>
      <c r="N12" s="35">
        <v>4770</v>
      </c>
      <c r="O12" s="35">
        <v>4770</v>
      </c>
      <c r="P12" s="35">
        <v>4770</v>
      </c>
      <c r="Q12" s="35">
        <v>4770</v>
      </c>
      <c r="R12" s="35">
        <v>4770</v>
      </c>
      <c r="S12" s="35">
        <v>4770</v>
      </c>
      <c r="T12" s="34" t="s">
        <v>37</v>
      </c>
      <c r="U12" s="13">
        <f t="shared" si="2"/>
        <v>4657.5</v>
      </c>
      <c r="V12" s="12">
        <v>84.05</v>
      </c>
      <c r="W12" s="13">
        <f t="shared" si="3"/>
        <v>3914.63</v>
      </c>
      <c r="X12" s="13">
        <f t="shared" si="0"/>
        <v>117.44</v>
      </c>
      <c r="Y12" s="51">
        <f t="shared" si="4"/>
        <v>3797.19</v>
      </c>
      <c r="Z12" s="12"/>
    </row>
    <row r="13" s="16" customFormat="1" ht="30" customHeight="1" spans="1:26">
      <c r="A13" s="32">
        <v>9</v>
      </c>
      <c r="B13" s="38" t="s">
        <v>63</v>
      </c>
      <c r="C13" s="11" t="s">
        <v>29</v>
      </c>
      <c r="D13" s="11" t="s">
        <v>64</v>
      </c>
      <c r="E13" s="34" t="s">
        <v>65</v>
      </c>
      <c r="F13" s="34" t="s">
        <v>66</v>
      </c>
      <c r="G13" s="34"/>
      <c r="H13" s="35">
        <v>5000</v>
      </c>
      <c r="I13" s="35">
        <v>5000</v>
      </c>
      <c r="J13" s="35">
        <v>5000</v>
      </c>
      <c r="K13" s="35">
        <v>5000</v>
      </c>
      <c r="L13" s="35">
        <v>5000</v>
      </c>
      <c r="M13" s="35">
        <f t="shared" si="1"/>
        <v>5270</v>
      </c>
      <c r="N13" s="35">
        <v>5270</v>
      </c>
      <c r="O13" s="35">
        <v>5270</v>
      </c>
      <c r="P13" s="35">
        <v>5270</v>
      </c>
      <c r="Q13" s="35">
        <v>5270</v>
      </c>
      <c r="R13" s="35">
        <v>5270</v>
      </c>
      <c r="S13" s="35">
        <v>5270</v>
      </c>
      <c r="T13" s="34" t="s">
        <v>37</v>
      </c>
      <c r="U13" s="13">
        <f t="shared" si="2"/>
        <v>5157.5</v>
      </c>
      <c r="V13" s="12">
        <v>83.95</v>
      </c>
      <c r="W13" s="13">
        <f t="shared" si="3"/>
        <v>4329.72</v>
      </c>
      <c r="X13" s="13">
        <f t="shared" si="0"/>
        <v>129.89</v>
      </c>
      <c r="Y13" s="51">
        <f t="shared" si="4"/>
        <v>4199.83</v>
      </c>
      <c r="Z13" s="12"/>
    </row>
    <row r="14" s="16" customFormat="1" ht="30" customHeight="1" spans="1:26">
      <c r="A14" s="32">
        <v>10</v>
      </c>
      <c r="B14" s="33" t="s">
        <v>67</v>
      </c>
      <c r="C14" s="11" t="s">
        <v>44</v>
      </c>
      <c r="D14" s="11" t="s">
        <v>68</v>
      </c>
      <c r="E14" s="34" t="s">
        <v>69</v>
      </c>
      <c r="F14" s="34" t="s">
        <v>70</v>
      </c>
      <c r="G14" s="34"/>
      <c r="H14" s="11">
        <v>6200</v>
      </c>
      <c r="I14" s="11">
        <v>6200</v>
      </c>
      <c r="J14" s="11">
        <v>6200</v>
      </c>
      <c r="K14" s="11">
        <v>6200</v>
      </c>
      <c r="L14" s="11">
        <v>6200</v>
      </c>
      <c r="M14" s="35">
        <f t="shared" si="1"/>
        <v>6470</v>
      </c>
      <c r="N14" s="35">
        <v>6470</v>
      </c>
      <c r="O14" s="35">
        <v>6470</v>
      </c>
      <c r="P14" s="35">
        <v>6470</v>
      </c>
      <c r="Q14" s="35">
        <v>6470</v>
      </c>
      <c r="R14" s="35">
        <v>6470</v>
      </c>
      <c r="S14" s="35">
        <v>6470</v>
      </c>
      <c r="T14" s="34" t="s">
        <v>37</v>
      </c>
      <c r="U14" s="13">
        <f t="shared" si="2"/>
        <v>6357.5</v>
      </c>
      <c r="V14" s="13">
        <v>84.05</v>
      </c>
      <c r="W14" s="13">
        <f t="shared" si="3"/>
        <v>5343.48</v>
      </c>
      <c r="X14" s="13">
        <f t="shared" si="0"/>
        <v>160.3</v>
      </c>
      <c r="Y14" s="51">
        <f t="shared" si="4"/>
        <v>5183.18</v>
      </c>
      <c r="Z14" s="12"/>
    </row>
    <row r="15" s="16" customFormat="1" ht="30" customHeight="1" spans="1:26">
      <c r="A15" s="32">
        <v>11</v>
      </c>
      <c r="B15" s="37" t="s">
        <v>71</v>
      </c>
      <c r="C15" s="11" t="s">
        <v>39</v>
      </c>
      <c r="D15" s="11" t="s">
        <v>72</v>
      </c>
      <c r="E15" s="34" t="s">
        <v>73</v>
      </c>
      <c r="F15" s="34" t="s">
        <v>74</v>
      </c>
      <c r="G15" s="34"/>
      <c r="H15" s="35">
        <v>4500</v>
      </c>
      <c r="I15" s="35">
        <v>4500</v>
      </c>
      <c r="J15" s="35">
        <v>4500</v>
      </c>
      <c r="K15" s="35">
        <v>4500</v>
      </c>
      <c r="L15" s="35">
        <v>4500</v>
      </c>
      <c r="M15" s="35">
        <f t="shared" si="1"/>
        <v>4770</v>
      </c>
      <c r="N15" s="35">
        <v>4770</v>
      </c>
      <c r="O15" s="35">
        <v>4770</v>
      </c>
      <c r="P15" s="35">
        <v>4770</v>
      </c>
      <c r="Q15" s="35">
        <v>4770</v>
      </c>
      <c r="R15" s="35">
        <v>4770</v>
      </c>
      <c r="S15" s="35">
        <v>4770</v>
      </c>
      <c r="T15" s="34" t="s">
        <v>37</v>
      </c>
      <c r="U15" s="13">
        <f t="shared" si="2"/>
        <v>4657.5</v>
      </c>
      <c r="V15" s="12">
        <v>83.8</v>
      </c>
      <c r="W15" s="13">
        <f t="shared" si="3"/>
        <v>3902.99</v>
      </c>
      <c r="X15" s="13">
        <f t="shared" si="0"/>
        <v>117.09</v>
      </c>
      <c r="Y15" s="51">
        <v>0</v>
      </c>
      <c r="Z15" s="12"/>
    </row>
    <row r="16" ht="30" customHeight="1" spans="2:25">
      <c r="B16" s="39" t="s">
        <v>75</v>
      </c>
      <c r="C16" s="39"/>
      <c r="D16" s="39"/>
      <c r="U16" s="47">
        <f>SUM(U5:U15)</f>
        <v>69232.5</v>
      </c>
      <c r="Y16" s="53">
        <f>SUM(Y5:Y15)</f>
        <v>45874.68</v>
      </c>
    </row>
  </sheetData>
  <autoFilter ref="A4:Z16">
    <extLst/>
  </autoFilter>
  <mergeCells count="17">
    <mergeCell ref="A1:Z1"/>
    <mergeCell ref="H3:S3"/>
    <mergeCell ref="B16:D16"/>
    <mergeCell ref="A3:A4"/>
    <mergeCell ref="B3:B4"/>
    <mergeCell ref="C3:C4"/>
    <mergeCell ref="D3:D4"/>
    <mergeCell ref="E3:E4"/>
    <mergeCell ref="F3:F4"/>
    <mergeCell ref="G3:G4"/>
    <mergeCell ref="T3:T4"/>
    <mergeCell ref="U3:U4"/>
    <mergeCell ref="V3:V4"/>
    <mergeCell ref="W3:W4"/>
    <mergeCell ref="X3:X4"/>
    <mergeCell ref="Y3:Y4"/>
    <mergeCell ref="Z3:Z4"/>
  </mergeCells>
  <printOptions horizontalCentered="1"/>
  <pageMargins left="0.0784722222222222" right="0.0784722222222222" top="0.55" bottom="0.357638888888889" header="0.313888888888889" footer="0.2"/>
  <pageSetup paperSize="9" orientation="landscape" horizontalDpi="600"/>
  <headerFooter>
    <oddFooter>&amp;C第 &amp;P 页，共 &amp;N 页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3"/>
  <sheetViews>
    <sheetView workbookViewId="0">
      <selection activeCell="C8" sqref="C8"/>
    </sheetView>
  </sheetViews>
  <sheetFormatPr defaultColWidth="9" defaultRowHeight="13.5" outlineLevelCol="3"/>
  <cols>
    <col min="1" max="1" width="8.625" customWidth="1"/>
    <col min="2" max="4" width="15.625" customWidth="1"/>
  </cols>
  <sheetData>
    <row r="1" s="1" customFormat="1" ht="36" customHeight="1" spans="1:1">
      <c r="A1" s="1" t="s">
        <v>76</v>
      </c>
    </row>
    <row r="2" s="1" customFormat="1" ht="30" customHeight="1" spans="1:4">
      <c r="A2" s="6" t="s">
        <v>1</v>
      </c>
      <c r="B2" s="6" t="s">
        <v>2</v>
      </c>
      <c r="C2" s="6" t="s">
        <v>77</v>
      </c>
      <c r="D2" s="6" t="s">
        <v>15</v>
      </c>
    </row>
    <row r="3" s="1" customFormat="1" ht="30" customHeight="1" spans="1:4">
      <c r="A3" s="6">
        <v>1</v>
      </c>
      <c r="B3" s="11" t="s">
        <v>28</v>
      </c>
      <c r="C3" s="12">
        <v>84.1</v>
      </c>
      <c r="D3" s="6"/>
    </row>
    <row r="4" s="1" customFormat="1" ht="30" customHeight="1" spans="1:4">
      <c r="A4" s="6">
        <v>2</v>
      </c>
      <c r="B4" s="11" t="s">
        <v>33</v>
      </c>
      <c r="C4" s="12">
        <v>99.3</v>
      </c>
      <c r="D4" s="6"/>
    </row>
    <row r="5" s="1" customFormat="1" ht="30" customHeight="1" spans="1:4">
      <c r="A5" s="6">
        <v>3</v>
      </c>
      <c r="B5" s="11" t="s">
        <v>38</v>
      </c>
      <c r="C5" s="12">
        <v>83.95</v>
      </c>
      <c r="D5" s="6"/>
    </row>
    <row r="6" s="1" customFormat="1" ht="30" customHeight="1" spans="1:4">
      <c r="A6" s="6">
        <v>4</v>
      </c>
      <c r="B6" s="11" t="s">
        <v>43</v>
      </c>
      <c r="C6" s="12">
        <v>83.9</v>
      </c>
      <c r="D6" s="6"/>
    </row>
    <row r="7" s="1" customFormat="1" ht="30" customHeight="1" spans="1:4">
      <c r="A7" s="6">
        <v>5</v>
      </c>
      <c r="B7" s="11" t="s">
        <v>47</v>
      </c>
      <c r="C7" s="12">
        <v>84.1</v>
      </c>
      <c r="D7" s="6"/>
    </row>
    <row r="8" s="1" customFormat="1" ht="30" customHeight="1" spans="1:4">
      <c r="A8" s="6">
        <v>6</v>
      </c>
      <c r="B8" s="11" t="s">
        <v>51</v>
      </c>
      <c r="C8" s="12">
        <v>98.55</v>
      </c>
      <c r="D8" s="6"/>
    </row>
    <row r="9" s="1" customFormat="1" ht="30" customHeight="1" spans="1:4">
      <c r="A9" s="6">
        <v>7</v>
      </c>
      <c r="B9" s="11" t="s">
        <v>55</v>
      </c>
      <c r="C9" s="12">
        <v>84.4</v>
      </c>
      <c r="D9" s="6"/>
    </row>
    <row r="10" s="1" customFormat="1" ht="30" customHeight="1" spans="1:4">
      <c r="A10" s="6">
        <v>8</v>
      </c>
      <c r="B10" s="11" t="s">
        <v>59</v>
      </c>
      <c r="C10" s="12">
        <v>84.05</v>
      </c>
      <c r="D10" s="6"/>
    </row>
    <row r="11" s="1" customFormat="1" ht="30" customHeight="1" spans="1:4">
      <c r="A11" s="6">
        <v>9</v>
      </c>
      <c r="B11" s="11" t="s">
        <v>63</v>
      </c>
      <c r="C11" s="12">
        <v>83.95</v>
      </c>
      <c r="D11" s="6"/>
    </row>
    <row r="12" s="1" customFormat="1" ht="30" customHeight="1" spans="1:4">
      <c r="A12" s="6">
        <v>10</v>
      </c>
      <c r="B12" s="11" t="s">
        <v>67</v>
      </c>
      <c r="C12" s="13">
        <v>84.05</v>
      </c>
      <c r="D12" s="6"/>
    </row>
    <row r="13" s="1" customFormat="1" ht="30" customHeight="1" spans="1:4">
      <c r="A13" s="6">
        <v>11</v>
      </c>
      <c r="B13" s="11" t="s">
        <v>71</v>
      </c>
      <c r="C13" s="12">
        <v>83.8</v>
      </c>
      <c r="D13" s="6"/>
    </row>
  </sheetData>
  <mergeCells count="1">
    <mergeCell ref="A1:D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4"/>
  <sheetViews>
    <sheetView workbookViewId="0">
      <selection activeCell="A7" sqref="$A7:$XFD7"/>
    </sheetView>
  </sheetViews>
  <sheetFormatPr defaultColWidth="9" defaultRowHeight="13.5" outlineLevelCol="6"/>
  <cols>
    <col min="1" max="1" width="5.625" customWidth="1"/>
    <col min="2" max="2" width="11.25" style="2" customWidth="1"/>
    <col min="3" max="6" width="15.625" style="2" customWidth="1"/>
    <col min="7" max="7" width="15.625" customWidth="1"/>
  </cols>
  <sheetData>
    <row r="1" ht="53" customHeight="1" spans="1:7">
      <c r="A1" s="8" t="s">
        <v>78</v>
      </c>
      <c r="B1" s="8"/>
      <c r="C1" s="8"/>
      <c r="D1" s="8"/>
      <c r="E1" s="8"/>
      <c r="F1" s="8"/>
      <c r="G1" s="8"/>
    </row>
    <row r="2" s="7" customFormat="1" ht="25" customHeight="1" spans="1:7">
      <c r="A2" s="9" t="s">
        <v>1</v>
      </c>
      <c r="B2" s="5" t="s">
        <v>2</v>
      </c>
      <c r="C2" s="5" t="s">
        <v>77</v>
      </c>
      <c r="D2" s="5"/>
      <c r="E2" s="5"/>
      <c r="F2" s="5"/>
      <c r="G2" s="5" t="s">
        <v>15</v>
      </c>
    </row>
    <row r="3" s="7" customFormat="1" ht="25" customHeight="1" spans="1:7">
      <c r="A3" s="9"/>
      <c r="B3" s="5"/>
      <c r="C3" s="5" t="s">
        <v>79</v>
      </c>
      <c r="D3" s="5" t="s">
        <v>80</v>
      </c>
      <c r="E3" s="5" t="s">
        <v>81</v>
      </c>
      <c r="F3" s="5" t="s">
        <v>82</v>
      </c>
      <c r="G3" s="5"/>
    </row>
    <row r="4" ht="30" customHeight="1" spans="1:7">
      <c r="A4" s="9">
        <v>1</v>
      </c>
      <c r="B4" s="5" t="s">
        <v>43</v>
      </c>
      <c r="C4" s="10">
        <v>100</v>
      </c>
      <c r="D4" s="10">
        <v>92.75</v>
      </c>
      <c r="E4" s="10">
        <v>91.5</v>
      </c>
      <c r="F4" s="10">
        <f t="shared" ref="F4:F9" si="0">C4*0.3+D4*0.4+E4*0.3</f>
        <v>94.55</v>
      </c>
      <c r="G4" s="10" t="s">
        <v>83</v>
      </c>
    </row>
    <row r="5" ht="30" customHeight="1" spans="1:7">
      <c r="A5" s="9">
        <v>2</v>
      </c>
      <c r="B5" s="5" t="s">
        <v>28</v>
      </c>
      <c r="C5" s="10">
        <v>100</v>
      </c>
      <c r="D5" s="10">
        <v>96.4</v>
      </c>
      <c r="E5" s="10">
        <v>97.7</v>
      </c>
      <c r="F5" s="10">
        <f t="shared" si="0"/>
        <v>97.87</v>
      </c>
      <c r="G5" s="10" t="s">
        <v>83</v>
      </c>
    </row>
    <row r="6" ht="30" customHeight="1" spans="1:7">
      <c r="A6" s="9">
        <v>3</v>
      </c>
      <c r="B6" s="5" t="s">
        <v>33</v>
      </c>
      <c r="C6" s="10">
        <v>100</v>
      </c>
      <c r="D6" s="10"/>
      <c r="E6" s="10"/>
      <c r="F6" s="10">
        <f t="shared" si="0"/>
        <v>30</v>
      </c>
      <c r="G6" s="10" t="s">
        <v>83</v>
      </c>
    </row>
    <row r="7" ht="30" customHeight="1" spans="1:7">
      <c r="A7" s="9">
        <v>4</v>
      </c>
      <c r="B7" s="5" t="s">
        <v>51</v>
      </c>
      <c r="C7" s="10">
        <v>100</v>
      </c>
      <c r="D7" s="10">
        <v>93.75</v>
      </c>
      <c r="E7" s="10">
        <v>100</v>
      </c>
      <c r="F7" s="10">
        <f t="shared" si="0"/>
        <v>97.5</v>
      </c>
      <c r="G7" s="10" t="s">
        <v>83</v>
      </c>
    </row>
    <row r="8" ht="30" customHeight="1" spans="1:7">
      <c r="A8" s="9">
        <v>5</v>
      </c>
      <c r="B8" s="5" t="s">
        <v>55</v>
      </c>
      <c r="C8" s="10">
        <v>100</v>
      </c>
      <c r="D8" s="10"/>
      <c r="E8" s="10"/>
      <c r="F8" s="10">
        <v>100</v>
      </c>
      <c r="G8" s="10" t="s">
        <v>83</v>
      </c>
    </row>
    <row r="9" ht="30" customHeight="1" spans="1:7">
      <c r="A9" s="9">
        <v>6</v>
      </c>
      <c r="B9" s="5" t="s">
        <v>38</v>
      </c>
      <c r="C9" s="10">
        <v>97</v>
      </c>
      <c r="D9" s="10">
        <v>96</v>
      </c>
      <c r="E9" s="10">
        <v>94.4</v>
      </c>
      <c r="F9" s="10">
        <f>C9*0.3+D9*0.4+E9*0.3</f>
        <v>95.82</v>
      </c>
      <c r="G9" s="10" t="s">
        <v>83</v>
      </c>
    </row>
    <row r="10" ht="30" customHeight="1" spans="1:7">
      <c r="A10" s="9">
        <v>7</v>
      </c>
      <c r="B10" s="5" t="s">
        <v>59</v>
      </c>
      <c r="C10" s="10">
        <v>95</v>
      </c>
      <c r="D10" s="10">
        <v>100</v>
      </c>
      <c r="E10" s="10"/>
      <c r="F10" s="10">
        <f>C10*0.5+D10*0.5</f>
        <v>97.5</v>
      </c>
      <c r="G10" s="10" t="s">
        <v>83</v>
      </c>
    </row>
    <row r="11" ht="30" customHeight="1" spans="1:7">
      <c r="A11" s="9">
        <v>8</v>
      </c>
      <c r="B11" s="5" t="s">
        <v>63</v>
      </c>
      <c r="C11" s="10">
        <v>92</v>
      </c>
      <c r="D11" s="10"/>
      <c r="E11" s="10"/>
      <c r="F11" s="10">
        <v>92</v>
      </c>
      <c r="G11" s="10" t="s">
        <v>83</v>
      </c>
    </row>
    <row r="12" ht="30" customHeight="1" spans="1:7">
      <c r="A12" s="9">
        <v>9</v>
      </c>
      <c r="B12" s="5" t="s">
        <v>71</v>
      </c>
      <c r="C12" s="10">
        <v>93</v>
      </c>
      <c r="D12" s="10">
        <v>99</v>
      </c>
      <c r="E12" s="10"/>
      <c r="F12" s="10">
        <f>C12*0.5+D12*0.5</f>
        <v>96</v>
      </c>
      <c r="G12" s="10" t="s">
        <v>83</v>
      </c>
    </row>
    <row r="13" ht="30" customHeight="1" spans="1:7">
      <c r="A13" s="9">
        <v>10</v>
      </c>
      <c r="B13" s="5" t="s">
        <v>47</v>
      </c>
      <c r="C13" s="10">
        <v>98</v>
      </c>
      <c r="D13" s="10">
        <v>91</v>
      </c>
      <c r="E13" s="10"/>
      <c r="F13" s="10">
        <f>C13*0.5+D13*0.5</f>
        <v>94.5</v>
      </c>
      <c r="G13" s="10" t="s">
        <v>83</v>
      </c>
    </row>
    <row r="14" ht="30" customHeight="1" spans="1:7">
      <c r="A14" s="9">
        <v>11</v>
      </c>
      <c r="B14" s="5" t="s">
        <v>67</v>
      </c>
      <c r="C14" s="10">
        <v>98</v>
      </c>
      <c r="D14" s="10">
        <v>90</v>
      </c>
      <c r="E14" s="10"/>
      <c r="F14" s="10">
        <f>C14*0.5+D14*0.5</f>
        <v>94</v>
      </c>
      <c r="G14" s="10" t="s">
        <v>83</v>
      </c>
    </row>
  </sheetData>
  <mergeCells count="5">
    <mergeCell ref="A1:G1"/>
    <mergeCell ref="C2:F2"/>
    <mergeCell ref="A2:A3"/>
    <mergeCell ref="B2:B3"/>
    <mergeCell ref="G2:G3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3"/>
  <sheetViews>
    <sheetView workbookViewId="0">
      <selection activeCell="I11" sqref="I11"/>
    </sheetView>
  </sheetViews>
  <sheetFormatPr defaultColWidth="9" defaultRowHeight="13.5" outlineLevelCol="2"/>
  <cols>
    <col min="1" max="1" width="16.125" style="2" customWidth="1"/>
    <col min="2" max="2" width="15.125" style="2" customWidth="1"/>
    <col min="3" max="3" width="40.875" style="2" customWidth="1"/>
  </cols>
  <sheetData>
    <row r="1" s="1" customFormat="1" ht="53" customHeight="1" spans="1:3">
      <c r="A1" s="3" t="s">
        <v>84</v>
      </c>
      <c r="B1" s="3"/>
      <c r="C1" s="3"/>
    </row>
    <row r="2" s="1" customFormat="1" ht="30" customHeight="1" spans="1:3">
      <c r="A2" s="4" t="s">
        <v>2</v>
      </c>
      <c r="B2" s="4" t="s">
        <v>77</v>
      </c>
      <c r="C2" s="4" t="s">
        <v>15</v>
      </c>
    </row>
    <row r="3" s="1" customFormat="1" ht="35" customHeight="1" spans="1:3">
      <c r="A3" s="5" t="s">
        <v>43</v>
      </c>
      <c r="B3" s="6">
        <v>92.83</v>
      </c>
      <c r="C3" s="6" t="s">
        <v>85</v>
      </c>
    </row>
    <row r="4" s="1" customFormat="1" ht="35" customHeight="1" spans="1:3">
      <c r="A4" s="5" t="s">
        <v>28</v>
      </c>
      <c r="B4" s="6">
        <v>93.5</v>
      </c>
      <c r="C4" s="6" t="s">
        <v>85</v>
      </c>
    </row>
    <row r="5" s="1" customFormat="1" ht="35" customHeight="1" spans="1:3">
      <c r="A5" s="5" t="s">
        <v>33</v>
      </c>
      <c r="B5" s="6">
        <v>95.33</v>
      </c>
      <c r="C5" s="6" t="s">
        <v>85</v>
      </c>
    </row>
    <row r="6" s="1" customFormat="1" ht="35" customHeight="1" spans="1:3">
      <c r="A6" s="5" t="s">
        <v>51</v>
      </c>
      <c r="B6" s="6">
        <v>92.5</v>
      </c>
      <c r="C6" s="6" t="s">
        <v>85</v>
      </c>
    </row>
    <row r="7" s="1" customFormat="1" ht="35" customHeight="1" spans="1:3">
      <c r="A7" s="5" t="s">
        <v>55</v>
      </c>
      <c r="B7" s="6">
        <v>91.33</v>
      </c>
      <c r="C7" s="6" t="s">
        <v>85</v>
      </c>
    </row>
    <row r="8" s="1" customFormat="1" ht="35" customHeight="1" spans="1:3">
      <c r="A8" s="5" t="s">
        <v>38</v>
      </c>
      <c r="B8" s="6">
        <v>88.83</v>
      </c>
      <c r="C8" s="6" t="s">
        <v>85</v>
      </c>
    </row>
    <row r="9" s="1" customFormat="1" ht="35" customHeight="1" spans="1:3">
      <c r="A9" s="5" t="s">
        <v>59</v>
      </c>
      <c r="B9" s="6">
        <v>87</v>
      </c>
      <c r="C9" s="6" t="s">
        <v>85</v>
      </c>
    </row>
    <row r="10" s="1" customFormat="1" ht="35" customHeight="1" spans="1:3">
      <c r="A10" s="5" t="s">
        <v>63</v>
      </c>
      <c r="B10" s="6">
        <v>94.67</v>
      </c>
      <c r="C10" s="6" t="s">
        <v>85</v>
      </c>
    </row>
    <row r="11" s="1" customFormat="1" ht="35" customHeight="1" spans="1:3">
      <c r="A11" s="5" t="s">
        <v>71</v>
      </c>
      <c r="B11" s="6">
        <v>89.83</v>
      </c>
      <c r="C11" s="6" t="s">
        <v>85</v>
      </c>
    </row>
    <row r="12" s="1" customFormat="1" ht="35" customHeight="1" spans="1:3">
      <c r="A12" s="5" t="s">
        <v>47</v>
      </c>
      <c r="B12" s="6">
        <v>90.5</v>
      </c>
      <c r="C12" s="6" t="s">
        <v>85</v>
      </c>
    </row>
    <row r="13" s="1" customFormat="1" ht="35" customHeight="1" spans="1:3">
      <c r="A13" s="5" t="s">
        <v>67</v>
      </c>
      <c r="B13" s="6">
        <v>91.33</v>
      </c>
      <c r="C13" s="6" t="s">
        <v>85</v>
      </c>
    </row>
  </sheetData>
  <mergeCells count="1">
    <mergeCell ref="A1:C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2022年终奖金核算</vt:lpstr>
      <vt:lpstr>22年度绩效</vt:lpstr>
      <vt:lpstr>干部核心价值观</vt:lpstr>
      <vt:lpstr>内部客户满意度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周继菊</cp:lastModifiedBy>
  <dcterms:created xsi:type="dcterms:W3CDTF">2006-09-16T00:00:00Z</dcterms:created>
  <cp:lastPrinted>2018-07-18T07:48:00Z</cp:lastPrinted>
  <dcterms:modified xsi:type="dcterms:W3CDTF">2024-02-21T12:08:34Z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KSORubyTemplateID" linkTarget="0">
    <vt:lpwstr>1</vt:lpwstr>
  </property>
  <property fmtid="{D5CDD505-2E9C-101B-9397-08002B2CF9AE}" pid="4" name="ICV">
    <vt:lpwstr>739DCB9F4EC94CE9B7FE350192F6A48B</vt:lpwstr>
  </property>
</Properties>
</file>