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26"/>
  </bookViews>
  <sheets>
    <sheet name="建议" sheetId="9" r:id="rId1"/>
    <sheet name="Sheet1" sheetId="10" r:id="rId2"/>
  </sheets>
  <externalReferences>
    <externalReference r:id="rId3"/>
    <externalReference r:id="rId4"/>
    <externalReference r:id="rId5"/>
  </externalReferences>
  <definedNames>
    <definedName name="_xlnm.Print_Area" localSheetId="0">建议!$A$1:$N$38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<sst xmlns="http://schemas.openxmlformats.org/spreadsheetml/2006/main" count="77" uniqueCount="60">
  <si>
    <t>零部件采购价格协议</t>
  </si>
  <si>
    <t xml:space="preserve">                                                协议编号：WF-2024-CG-05-30</t>
  </si>
  <si>
    <t>甲方：潍坊光华荣昌汽车技术有限公司</t>
  </si>
  <si>
    <r>
      <t>乙方：</t>
    </r>
    <r>
      <rPr>
        <u/>
        <sz val="12"/>
        <rFont val="楷体"/>
        <charset val="134"/>
      </rPr>
      <t xml:space="preserve">青岛福基纺织有限公司                         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</si>
  <si>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</si>
  <si>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</si>
  <si>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</si>
  <si>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</si>
  <si>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</si>
  <si>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</si>
  <si>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</si>
  <si>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</si>
  <si>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</si>
  <si>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 xml:space="preserve">未税产品价格
</t>
  </si>
  <si>
    <t>增值税额</t>
  </si>
  <si>
    <t xml:space="preserve">含税产品价格
</t>
  </si>
  <si>
    <t>备注</t>
  </si>
  <si>
    <t>2023年</t>
  </si>
  <si>
    <t>2024年</t>
  </si>
  <si>
    <t>模检具总价</t>
  </si>
  <si>
    <t>摊销费</t>
  </si>
  <si>
    <t>摊销方式</t>
  </si>
  <si>
    <t>降幅</t>
  </si>
  <si>
    <t>折扣</t>
  </si>
  <si>
    <t>合计</t>
  </si>
  <si>
    <t>SBS0010019</t>
  </si>
  <si>
    <t>件</t>
  </si>
  <si>
    <t>SBS0010012</t>
  </si>
  <si>
    <t>SBS0010011</t>
  </si>
  <si>
    <t>SBS0010518</t>
  </si>
  <si>
    <t>SBS0010023</t>
  </si>
  <si>
    <t>SBS0010519</t>
  </si>
  <si>
    <t>SBS0010520</t>
  </si>
  <si>
    <t>k1窄车中间头枕布套</t>
  </si>
  <si>
    <t>SBS0010008</t>
  </si>
  <si>
    <t>SBS0010009</t>
  </si>
  <si>
    <t>SBS0010010</t>
  </si>
  <si>
    <t>SBS0010021</t>
  </si>
  <si>
    <t>SBS0010364</t>
  </si>
  <si>
    <t>SBS0010366</t>
  </si>
  <si>
    <t>SBS0010024</t>
  </si>
  <si>
    <t>k1左舵二三排单人背布套-中期</t>
  </si>
  <si>
    <t>SBS0010022</t>
  </si>
  <si>
    <t>SBS0010029</t>
  </si>
  <si>
    <t>SBS0010030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</si>
  <si>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</si>
  <si>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  </t>
    </r>
    <r>
      <rPr>
        <sz val="12"/>
        <rFont val="楷体"/>
        <charset val="134"/>
      </rPr>
      <t>日(遇市场价格变动经双方协商同意后可调整)。</t>
    </r>
  </si>
  <si>
    <t>四、甲方发现乙方存在故意抬高产品价格或产品价格虚高的，有权对产品价格进行调整，并对供货货值进行追偿(包括前期已结算的部分)及罚款。</t>
  </si>
  <si>
    <t>五、产品的数量依据甲方具体采购产品时另行向乙方发出的采购订单。</t>
  </si>
  <si>
    <t>六、运输费用及运输过程中的风险由乙方承担。</t>
  </si>
  <si>
    <t>七、双方合作中出现质量、技术、物流等问题按相应合同（协议）办理。</t>
  </si>
  <si>
    <t>八、此协议一式二份，经双方代表签字后即生效，同时具有法律效力。复印件、传真件具备同等法律效力。</t>
  </si>
  <si>
    <t xml:space="preserve">甲方:  潍坊光华荣昌汽车技术有限公司                                      </t>
  </si>
  <si>
    <t xml:space="preserve">乙方：青岛福基纺织有限公司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</si>
  <si>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</si>
  <si>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</si>
  <si>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</si>
  <si>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</si>
  <si>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日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</si>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</sst>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0_ "/>
    <numFmt numFmtId="179" formatCode="_ * #,##0.0000_ ;_ * \-#,##0.0000_ ;_ * &quot;-&quot;??_ ;_ @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theme="1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1" fillId="2" borderId="0" xfId="49" applyFont="1" applyFill="1" applyBorder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Border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4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55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178" fontId="9" fillId="0" borderId="1" xfId="55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horizontal="left" vertical="top" wrapText="1"/>
    </xf>
    <xf numFmtId="0" fontId="5" fillId="0" borderId="0" xfId="49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54" applyNumberFormat="1" applyFont="1" applyFill="1" applyBorder="1" applyAlignment="1">
      <alignment horizontal="center" vertical="center" wrapText="1"/>
    </xf>
    <xf numFmtId="177" fontId="6" fillId="2" borderId="1" xfId="49" applyNumberFormat="1" applyFont="1" applyFill="1" applyBorder="1" applyAlignment="1">
      <alignment horizontal="center" vertical="center" shrinkToFit="1"/>
    </xf>
    <xf numFmtId="177" fontId="6" fillId="2" borderId="2" xfId="49" applyNumberFormat="1" applyFont="1" applyFill="1" applyBorder="1" applyAlignment="1">
      <alignment horizontal="center" vertical="center" shrinkToFit="1"/>
    </xf>
    <xf numFmtId="0" fontId="10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9" fontId="9" fillId="0" borderId="1" xfId="1" applyNumberFormat="1" applyFont="1" applyFill="1" applyBorder="1" applyAlignment="1">
      <alignment vertical="center"/>
    </xf>
    <xf numFmtId="179" fontId="9" fillId="0" borderId="1" xfId="1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shrinkToFit="1"/>
    </xf>
    <xf numFmtId="0" fontId="8" fillId="0" borderId="2" xfId="49" applyFont="1" applyFill="1" applyBorder="1" applyAlignment="1">
      <alignment horizontal="center" vertical="center" shrinkToFit="1"/>
    </xf>
    <xf numFmtId="10" fontId="10" fillId="0" borderId="1" xfId="49" applyNumberFormat="1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49" applyNumberFormat="1" applyFont="1" applyFill="1" applyBorder="1" applyAlignment="1">
      <alignment vertical="center"/>
    </xf>
    <xf numFmtId="0" fontId="5" fillId="0" borderId="0" xfId="49" applyFont="1" applyFill="1" applyBorder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1" fillId="2" borderId="1" xfId="49" applyFont="1" applyFill="1" applyBorder="1" applyAlignment="1">
      <alignment horizontal="center" vertical="center"/>
    </xf>
    <xf numFmtId="9" fontId="10" fillId="0" borderId="1" xfId="49" applyNumberFormat="1" applyFont="1" applyFill="1" applyBorder="1" applyAlignment="1">
      <alignment horizontal="center" vertical="center"/>
    </xf>
    <xf numFmtId="10" fontId="10" fillId="0" borderId="1" xfId="49" applyNumberFormat="1" applyFont="1" applyFill="1" applyBorder="1" applyAlignment="1">
      <alignment horizontal="center" vertical="center"/>
    </xf>
    <xf numFmtId="0" fontId="10" fillId="0" borderId="0" xfId="49" applyFont="1" applyFill="1">
      <alignment vertical="center"/>
    </xf>
    <xf numFmtId="0" fontId="8" fillId="0" borderId="0" xfId="49" applyFont="1" applyFill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2 10" xfId="52"/>
    <cellStyle name="常规 2 2 3" xfId="53"/>
    <cellStyle name="常规 2 2 6" xfId="54"/>
    <cellStyle name="常规 3" xfId="5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Users\Administrator\Desktop\&#26446;&#26519;&#23792;\2023&#24180;&#20215;&#26684;&#21327;&#35758;\&#20215;&#26684;&#21327;&#35758;&#27719;&#24635;&#34920;\&#28493;&#22346;&#24037;&#21378;&#20379;&#24212;&#21830;&#24050;&#31614;&#35746;&#20215;&#26684;&#21327;&#35758;&#26126;&#32454;2023-L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85;&#26480;&#39033;&#30446;&#36716;&#31227;&#38477;&#26412;&#24037;&#20316;&#25512;&#36827;&#35745;&#2101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446;&#26519;&#23792;\&#26700;&#38754;\2023&#24180;&#30456;&#20851;&#36164;&#26009;\2023&#24180;&#20379;&#24212;&#21830;&#20215;&#26684;&#21327;&#35758;\&#20215;&#26684;&#21327;&#35758;\&#23665;&#19996;&#37329;&#36798;\&#23665;&#19996;&#37329;&#36798;-&#20215;&#26684;&#21327;&#35758;-&#20013;&#26399;&#25913;&#27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潍坊供应商价格协议-已签订-2023"/>
      <sheetName val="Sheet2"/>
      <sheetName val="Sheet3"/>
      <sheetName val="Sheet1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发往昊烨样件明细</v>
          </cell>
        </row>
        <row r="2">
          <cell r="B2" t="str">
            <v>QAD号</v>
          </cell>
          <cell r="C2" t="str">
            <v>物料名称</v>
          </cell>
        </row>
        <row r="3">
          <cell r="B3" t="str">
            <v>SBS0010008</v>
          </cell>
          <cell r="C3" t="str">
            <v>侧翻右座椅座护面总成-中期 </v>
          </cell>
        </row>
        <row r="4">
          <cell r="B4" t="str">
            <v>SBS0010009</v>
          </cell>
          <cell r="C4" t="str">
            <v>侧翻右座椅背护面总成-中期 </v>
          </cell>
        </row>
        <row r="5">
          <cell r="B5" t="str">
            <v>SBS0010010</v>
          </cell>
          <cell r="C5" t="str">
            <v>k1头枕-中期</v>
          </cell>
        </row>
        <row r="6">
          <cell r="B6" t="str">
            <v>SBS0010011</v>
          </cell>
          <cell r="C6" t="str">
            <v>k1司机座布套（新面料）-中期 </v>
          </cell>
        </row>
        <row r="7">
          <cell r="B7" t="str">
            <v>SBS0010012</v>
          </cell>
          <cell r="C7" t="str">
            <v>k1正司机背布套(新面料）-中期 </v>
          </cell>
        </row>
        <row r="8">
          <cell r="B8" t="str">
            <v>SBS0010013</v>
          </cell>
          <cell r="C8" t="str">
            <v>前排中间座垫护面总成-中期 </v>
          </cell>
        </row>
        <row r="9">
          <cell r="B9" t="str">
            <v>SBS0010014</v>
          </cell>
          <cell r="C9" t="str">
            <v>前排中间靠背护面总成-中期 </v>
          </cell>
        </row>
        <row r="10">
          <cell r="B10" t="str">
            <v>SBS0010019</v>
          </cell>
          <cell r="C10" t="str">
            <v>一排三人座垫护面总成左舵-中期 </v>
          </cell>
        </row>
        <row r="11">
          <cell r="B11" t="str">
            <v>SBS0010366</v>
          </cell>
          <cell r="C11" t="str">
            <v>双人右靠背护面总成-中期</v>
          </cell>
        </row>
        <row r="12">
          <cell r="B12" t="str">
            <v>SBS0010021</v>
          </cell>
          <cell r="C12" t="str">
            <v>双人座布面-中期 </v>
          </cell>
        </row>
        <row r="13">
          <cell r="B13" t="str">
            <v>SBS0010022</v>
          </cell>
          <cell r="C13" t="str">
            <v>K1三排单人座-中期 </v>
          </cell>
        </row>
        <row r="14">
          <cell r="B14" t="str">
            <v>SBS0010023</v>
          </cell>
          <cell r="C14" t="str">
            <v>K1二排单人座-中期 </v>
          </cell>
        </row>
        <row r="15">
          <cell r="B15" t="str">
            <v>SBS0010368</v>
          </cell>
          <cell r="C15" t="str">
            <v>单人靠背护面-中期 </v>
          </cell>
        </row>
        <row r="16">
          <cell r="B16" t="str">
            <v>SBS0010029</v>
          </cell>
          <cell r="C16" t="str">
            <v>侧翻左座椅座护面总成-中期 </v>
          </cell>
        </row>
        <row r="17">
          <cell r="B17" t="str">
            <v>SBS0010030</v>
          </cell>
          <cell r="C17" t="str">
            <v>侧翻左座椅背护面总成-中期 </v>
          </cell>
        </row>
        <row r="18">
          <cell r="B18" t="str">
            <v>SBS0010364</v>
          </cell>
          <cell r="C18" t="str">
            <v>双人左靠背护面总成-中期</v>
          </cell>
        </row>
        <row r="19">
          <cell r="B19" t="str">
            <v>SBS0010518</v>
          </cell>
          <cell r="C19" t="str">
            <v>k1窄车中间背布套-中期</v>
          </cell>
        </row>
        <row r="20">
          <cell r="B20" t="str">
            <v>SBS0010519</v>
          </cell>
          <cell r="C20" t="str">
            <v>k1窄车中间座布套-中期</v>
          </cell>
        </row>
        <row r="21">
          <cell r="B21" t="str">
            <v>SBS0010520</v>
          </cell>
          <cell r="C21" t="str">
            <v>k1头枕布套-中期</v>
          </cell>
        </row>
        <row r="22">
          <cell r="B22" t="str">
            <v>SBS0010521</v>
          </cell>
          <cell r="C22" t="str">
            <v>K1跨背布套-中期</v>
          </cell>
        </row>
        <row r="23">
          <cell r="B23" t="str">
            <v>SBS0010522</v>
          </cell>
          <cell r="C23" t="str">
            <v>K1跨座布套-中期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4"/>
      <sheetName val="Sheet2"/>
      <sheetName val="Sheet3"/>
      <sheetName val="Sheet5"/>
    </sheetNames>
    <sheetDataSet>
      <sheetData sheetId="0"/>
      <sheetData sheetId="1"/>
      <sheetData sheetId="2"/>
      <sheetData sheetId="3"/>
      <sheetData sheetId="4">
        <row r="4">
          <cell r="C4" t="str">
            <v>SBS0010368</v>
          </cell>
          <cell r="D4" t="str">
            <v>单人靠背护面总成</v>
          </cell>
          <cell r="E4" t="str">
            <v>件</v>
          </cell>
          <cell r="F4">
            <v>31.93</v>
          </cell>
        </row>
        <row r="5">
          <cell r="C5" t="str">
            <v>SBS0010364</v>
          </cell>
          <cell r="D5" t="str">
            <v>双人左靠背护面总成</v>
          </cell>
          <cell r="E5" t="str">
            <v>件</v>
          </cell>
          <cell r="F5">
            <v>31.92</v>
          </cell>
        </row>
        <row r="6">
          <cell r="C6" t="str">
            <v>SBS0010366</v>
          </cell>
          <cell r="D6" t="str">
            <v>双人右靠背护面总成(左舵)</v>
          </cell>
          <cell r="E6" t="str">
            <v>件</v>
          </cell>
          <cell r="F6">
            <v>31.92</v>
          </cell>
        </row>
        <row r="7">
          <cell r="C7" t="str">
            <v>SBS0010008</v>
          </cell>
          <cell r="D7" t="str">
            <v>侧翻右座椅座护面总成</v>
          </cell>
          <cell r="E7" t="str">
            <v>件</v>
          </cell>
          <cell r="F7">
            <v>54.72</v>
          </cell>
        </row>
        <row r="8">
          <cell r="C8" t="str">
            <v>SBS0010009</v>
          </cell>
          <cell r="D8" t="str">
            <v>侧翻右座椅背护面总成</v>
          </cell>
          <cell r="E8" t="str">
            <v>件</v>
          </cell>
          <cell r="F8">
            <v>66.79</v>
          </cell>
        </row>
        <row r="9">
          <cell r="C9" t="str">
            <v>SBS0010010</v>
          </cell>
          <cell r="D9" t="str">
            <v>头枕护面总成</v>
          </cell>
          <cell r="E9" t="str">
            <v>件</v>
          </cell>
          <cell r="F9">
            <v>8.26</v>
          </cell>
        </row>
        <row r="10">
          <cell r="C10" t="str">
            <v>SBS0010011</v>
          </cell>
          <cell r="D10" t="str">
            <v>司机座垫护面总成</v>
          </cell>
          <cell r="E10" t="str">
            <v>件</v>
          </cell>
          <cell r="F10">
            <v>26.43</v>
          </cell>
        </row>
        <row r="11">
          <cell r="C11" t="str">
            <v>SBS0010012</v>
          </cell>
          <cell r="D11" t="str">
            <v>司机靠背护面总成</v>
          </cell>
          <cell r="E11" t="str">
            <v>件</v>
          </cell>
          <cell r="F11">
            <v>33.85</v>
          </cell>
        </row>
        <row r="12">
          <cell r="C12" t="str">
            <v>SBS0010013</v>
          </cell>
          <cell r="D12" t="str">
            <v>前排中间座垫护面总成</v>
          </cell>
          <cell r="E12" t="str">
            <v>件</v>
          </cell>
          <cell r="F12">
            <v>24.47</v>
          </cell>
        </row>
        <row r="13">
          <cell r="C13" t="str">
            <v>SBS0010014</v>
          </cell>
          <cell r="D13" t="str">
            <v>前排中间靠背护面总成</v>
          </cell>
          <cell r="E13" t="str">
            <v>件</v>
          </cell>
          <cell r="F13">
            <v>23.6</v>
          </cell>
        </row>
        <row r="14">
          <cell r="C14" t="str">
            <v>SBS0010015</v>
          </cell>
          <cell r="D14" t="str">
            <v>四人联体右背护面总成</v>
          </cell>
          <cell r="E14" t="str">
            <v>件</v>
          </cell>
          <cell r="F14">
            <v>63.72</v>
          </cell>
        </row>
        <row r="15">
          <cell r="C15" t="str">
            <v>SBS0010016</v>
          </cell>
          <cell r="D15" t="str">
            <v>四人联体左背护面总成</v>
          </cell>
          <cell r="E15" t="str">
            <v>件</v>
          </cell>
          <cell r="F15">
            <v>63.72</v>
          </cell>
        </row>
        <row r="16">
          <cell r="C16" t="str">
            <v>SBS0010017</v>
          </cell>
          <cell r="D16" t="str">
            <v>四人联体右座垫护面总成</v>
          </cell>
          <cell r="E16" t="str">
            <v>件</v>
          </cell>
          <cell r="F16">
            <v>51.97</v>
          </cell>
        </row>
        <row r="17">
          <cell r="C17" t="str">
            <v>SBS0010018</v>
          </cell>
          <cell r="D17" t="str">
            <v>四人联体左座垫护面总成</v>
          </cell>
          <cell r="E17" t="str">
            <v>件</v>
          </cell>
          <cell r="F17">
            <v>51.97</v>
          </cell>
        </row>
        <row r="18">
          <cell r="C18" t="str">
            <v>SBS0010019</v>
          </cell>
          <cell r="D18" t="str">
            <v>一排三人座垫护面总成左舵</v>
          </cell>
          <cell r="E18" t="str">
            <v>件</v>
          </cell>
          <cell r="F18">
            <v>74.77</v>
          </cell>
        </row>
        <row r="19">
          <cell r="C19" t="str">
            <v>SBS0010020</v>
          </cell>
          <cell r="D19" t="str">
            <v>双人右靠背护面总成(左舵)</v>
          </cell>
          <cell r="E19" t="str">
            <v>件</v>
          </cell>
          <cell r="F19">
            <v>31.92</v>
          </cell>
        </row>
        <row r="20">
          <cell r="C20" t="str">
            <v>SBS0010021</v>
          </cell>
          <cell r="D20" t="str">
            <v>双人座垫护面总成(左舵）</v>
          </cell>
          <cell r="E20" t="str">
            <v>件</v>
          </cell>
          <cell r="F20">
            <v>51.72</v>
          </cell>
        </row>
        <row r="21">
          <cell r="C21" t="str">
            <v>SBS0010022</v>
          </cell>
          <cell r="D21" t="str">
            <v>单人座垫护面总成（左舵）</v>
          </cell>
          <cell r="E21" t="str">
            <v>件</v>
          </cell>
          <cell r="F21">
            <v>25.63</v>
          </cell>
        </row>
        <row r="22">
          <cell r="C22" t="str">
            <v>SBS0010023</v>
          </cell>
          <cell r="D22" t="str">
            <v>二排单人座垫护面总成左舵</v>
          </cell>
          <cell r="E22" t="str">
            <v>件</v>
          </cell>
          <cell r="F22">
            <v>25.63</v>
          </cell>
        </row>
        <row r="23">
          <cell r="C23" t="str">
            <v>SBS0010024</v>
          </cell>
          <cell r="D23" t="str">
            <v>单人靠背护面总成</v>
          </cell>
          <cell r="E23" t="str">
            <v>件</v>
          </cell>
          <cell r="F23">
            <v>31.93</v>
          </cell>
        </row>
        <row r="24">
          <cell r="C24" t="str">
            <v>SBS0010025</v>
          </cell>
          <cell r="D24" t="str">
            <v>双人右靠背护面总成(右舵)</v>
          </cell>
          <cell r="E24" t="str">
            <v>件</v>
          </cell>
          <cell r="F24">
            <v>31.92</v>
          </cell>
        </row>
        <row r="25">
          <cell r="C25" t="str">
            <v>SBS0010026</v>
          </cell>
          <cell r="D25" t="str">
            <v>双人座垫护面总成（右舵）</v>
          </cell>
          <cell r="E25" t="str">
            <v>件</v>
          </cell>
          <cell r="F25">
            <v>51.72</v>
          </cell>
        </row>
        <row r="26">
          <cell r="C26" t="str">
            <v>SBS0010027</v>
          </cell>
          <cell r="D26" t="str">
            <v>二排单人座垫护面总成右舵</v>
          </cell>
          <cell r="E26" t="str">
            <v>件</v>
          </cell>
          <cell r="F26">
            <v>25.63</v>
          </cell>
        </row>
        <row r="27">
          <cell r="C27" t="str">
            <v>SBS0010028</v>
          </cell>
          <cell r="D27" t="str">
            <v>单人座垫护面总成（右舵）</v>
          </cell>
          <cell r="E27" t="str">
            <v>件</v>
          </cell>
          <cell r="F27">
            <v>25.63</v>
          </cell>
        </row>
        <row r="28">
          <cell r="C28" t="str">
            <v>SBS0010029</v>
          </cell>
          <cell r="D28" t="str">
            <v>侧翻左座椅座护面总成</v>
          </cell>
          <cell r="E28" t="str">
            <v>件</v>
          </cell>
          <cell r="F28">
            <v>54.72</v>
          </cell>
        </row>
        <row r="29">
          <cell r="C29" t="str">
            <v>SBS0010030</v>
          </cell>
          <cell r="D29" t="str">
            <v>侧翻左座椅背护面总成</v>
          </cell>
          <cell r="E29" t="str">
            <v>件</v>
          </cell>
          <cell r="F29">
            <v>66.79</v>
          </cell>
        </row>
        <row r="30">
          <cell r="C30" t="str">
            <v>SCS0011854</v>
          </cell>
          <cell r="D30" t="str">
            <v>双人左靠背护面总成</v>
          </cell>
          <cell r="E30" t="str">
            <v>件</v>
          </cell>
          <cell r="F30">
            <v>31.92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7">
          <cell r="B7" t="str">
            <v>QAD编码</v>
          </cell>
          <cell r="C7" t="str">
            <v>零部件名称（QAD）</v>
          </cell>
          <cell r="D7" t="str">
            <v>未税价格</v>
          </cell>
        </row>
        <row r="8">
          <cell r="B8" t="str">
            <v>SBS0010019</v>
          </cell>
          <cell r="C8" t="str">
            <v>一排三人座垫护面总成左舵-中期 </v>
          </cell>
          <cell r="D8">
            <v>57</v>
          </cell>
        </row>
        <row r="9">
          <cell r="B9" t="str">
            <v>SBS0010012</v>
          </cell>
          <cell r="C9" t="str">
            <v>k1正司机背布套(新面料）-中期 </v>
          </cell>
          <cell r="D9">
            <v>30</v>
          </cell>
        </row>
        <row r="10">
          <cell r="B10" t="str">
            <v>SBS0010011</v>
          </cell>
          <cell r="C10" t="str">
            <v>k1司机座布套（新面料）-中期 </v>
          </cell>
          <cell r="D10">
            <v>21.33</v>
          </cell>
        </row>
        <row r="11">
          <cell r="B11" t="str">
            <v>SBS0010518</v>
          </cell>
          <cell r="C11" t="str">
            <v>k1窄车中间背布套-中期</v>
          </cell>
          <cell r="D11">
            <v>24.72</v>
          </cell>
        </row>
        <row r="12">
          <cell r="B12" t="str">
            <v>SBS0010023</v>
          </cell>
          <cell r="C12" t="str">
            <v>K1二排单人座-中期 </v>
          </cell>
          <cell r="D12">
            <v>21.82</v>
          </cell>
        </row>
        <row r="13">
          <cell r="B13" t="str">
            <v>SBS0010519</v>
          </cell>
          <cell r="C13" t="str">
            <v>k1窄车中间座布套-中期</v>
          </cell>
          <cell r="D13">
            <v>17.49</v>
          </cell>
        </row>
        <row r="14">
          <cell r="B14" t="str">
            <v>SBS0010520</v>
          </cell>
          <cell r="C14" t="str">
            <v>k1窄车中间头枕布套</v>
          </cell>
          <cell r="D14">
            <v>7</v>
          </cell>
        </row>
        <row r="15">
          <cell r="B15" t="str">
            <v>SBS0010008</v>
          </cell>
          <cell r="C15" t="str">
            <v>侧翻右座椅座护面总成-中期 </v>
          </cell>
          <cell r="D15">
            <v>35.86</v>
          </cell>
        </row>
        <row r="16">
          <cell r="B16" t="str">
            <v>SBS0010009</v>
          </cell>
          <cell r="C16" t="str">
            <v>侧翻右座椅背护面总成-中期 </v>
          </cell>
          <cell r="D16">
            <v>43.19</v>
          </cell>
        </row>
        <row r="17">
          <cell r="B17" t="str">
            <v>SBS0010010</v>
          </cell>
          <cell r="C17" t="str">
            <v>k1头枕-中期</v>
          </cell>
          <cell r="D17">
            <v>7.51</v>
          </cell>
        </row>
        <row r="18">
          <cell r="B18" t="str">
            <v>SBS0010021</v>
          </cell>
          <cell r="C18" t="str">
            <v>双人座布面-中期 </v>
          </cell>
          <cell r="D18">
            <v>35.57</v>
          </cell>
        </row>
        <row r="19">
          <cell r="B19" t="str">
            <v>SBS0010364</v>
          </cell>
          <cell r="C19" t="str">
            <v>双人左靠背护面总成-中期</v>
          </cell>
          <cell r="D19">
            <v>28.58</v>
          </cell>
        </row>
        <row r="20">
          <cell r="B20" t="str">
            <v>SBS0010366</v>
          </cell>
          <cell r="C20" t="str">
            <v>双人右靠背护面总成-中期</v>
          </cell>
          <cell r="D20">
            <v>28.58</v>
          </cell>
        </row>
        <row r="21">
          <cell r="B21" t="str">
            <v>SBS0010024</v>
          </cell>
          <cell r="C21" t="str">
            <v>k1左舵二三排单人背布套-中期</v>
          </cell>
          <cell r="D21">
            <v>25.82</v>
          </cell>
        </row>
        <row r="22">
          <cell r="B22" t="str">
            <v>SBS0010022</v>
          </cell>
          <cell r="C22" t="str">
            <v>K1三排单人座-中期 </v>
          </cell>
          <cell r="D22">
            <v>21.32</v>
          </cell>
        </row>
        <row r="23">
          <cell r="B23" t="str">
            <v>SBS0010029</v>
          </cell>
          <cell r="C23" t="str">
            <v>侧翻左座椅座护面总成-中期 </v>
          </cell>
          <cell r="D23">
            <v>35.72</v>
          </cell>
        </row>
        <row r="24">
          <cell r="B24" t="str">
            <v>SBS0010030</v>
          </cell>
          <cell r="C24" t="str">
            <v>侧翻左座椅背护面总成-中期 </v>
          </cell>
          <cell r="D24">
            <v>43</v>
          </cell>
        </row>
        <row r="32">
          <cell r="D32" t="str">
            <v>乙方（签字盖章）：</v>
          </cell>
        </row>
        <row r="34">
          <cell r="D34" t="str">
            <v>法定代表人/授权代表签字：</v>
          </cell>
        </row>
        <row r="36">
          <cell r="D36" t="str">
            <v>签订日期：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60"/>
  <sheetViews>
    <sheetView tabSelected="1" zoomScaleSheetLayoutView="70" workbookViewId="0">
      <selection activeCell="P32" sqref="P32"/>
    </sheetView>
  </sheetViews>
  <sheetFormatPr defaultColWidth="9" defaultRowHeight="14.25"/>
  <cols>
    <col min="1" max="1" width="6.5" style="3" customWidth="1"/>
    <col min="2" max="2" width="12.25" style="4" customWidth="1"/>
    <col min="3" max="3" width="29.625" style="3" customWidth="1"/>
    <col min="4" max="4" width="10.75" style="5" customWidth="1"/>
    <col min="5" max="5" width="5.625" style="6" customWidth="1"/>
    <col min="6" max="6" width="10.125" style="7" customWidth="1"/>
    <col min="7" max="7" width="10.25" style="7" customWidth="1"/>
    <col min="8" max="8" width="9.375" style="7" customWidth="1"/>
    <col min="9" max="9" width="8.5" style="7" customWidth="1"/>
    <col min="10" max="10" width="9.875" style="7" customWidth="1"/>
    <col min="11" max="11" width="11.75" style="7" customWidth="1"/>
    <col min="12" max="12" width="9.75" style="7" customWidth="1"/>
    <col min="13" max="13" width="12.75" style="7" customWidth="1"/>
    <col min="14" max="14" width="11.25" style="8" customWidth="1"/>
    <col min="15" max="15" width="5.875" style="8" customWidth="1"/>
    <col min="16" max="16" width="12.625" style="9"/>
    <col min="17" max="17" width="9" style="3"/>
    <col min="18" max="18" width="12.625" style="3"/>
    <col min="19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1.75" customHeight="1" spans="1:18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8" t="s">
        <v>18</v>
      </c>
      <c r="L8" s="38"/>
      <c r="M8" s="38"/>
      <c r="N8" s="39"/>
      <c r="O8" s="40"/>
      <c r="P8" s="41" t="s">
        <v>22</v>
      </c>
      <c r="Q8" s="55" t="s">
        <v>23</v>
      </c>
      <c r="R8" s="55" t="s">
        <v>24</v>
      </c>
    </row>
    <row r="9" s="1" customFormat="1" ht="13.5" spans="1:205">
      <c r="A9" s="22">
        <v>1</v>
      </c>
      <c r="B9" s="23" t="s">
        <v>25</v>
      </c>
      <c r="C9" s="23" t="str">
        <f>VLOOKUP(B9,[1]Sheet4!$B:$C,2,0)</f>
        <v>一排三人座垫护面总成左舵-中期 </v>
      </c>
      <c r="D9" s="24"/>
      <c r="E9" s="25" t="s">
        <v>26</v>
      </c>
      <c r="F9" s="26">
        <f>VLOOKUP(B9,[2]Sheet5!$C:$F,4,0)</f>
        <v>74.77</v>
      </c>
      <c r="G9" s="26">
        <f>VLOOKUP(B9,[3]Sheet1!$B:$D,3,0)</f>
        <v>57</v>
      </c>
      <c r="H9" s="27"/>
      <c r="I9" s="42"/>
      <c r="J9" s="43"/>
      <c r="K9" s="44">
        <v>57</v>
      </c>
      <c r="L9" s="45">
        <f>G9*0.13</f>
        <v>7.41</v>
      </c>
      <c r="M9" s="26">
        <f>K9+L9</f>
        <v>64.41</v>
      </c>
      <c r="N9" s="46"/>
      <c r="O9" s="47"/>
      <c r="P9" s="48">
        <f>(F9-G9)/F9</f>
        <v>0.237662163969506</v>
      </c>
      <c r="Q9" s="56">
        <v>0.03</v>
      </c>
      <c r="R9" s="57">
        <f>P9+Q9</f>
        <v>0.267662163969506</v>
      </c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</row>
    <row r="10" s="1" customFormat="1" ht="13.5" spans="1:205">
      <c r="A10" s="22">
        <v>2</v>
      </c>
      <c r="B10" s="23" t="s">
        <v>27</v>
      </c>
      <c r="C10" s="23" t="str">
        <f>VLOOKUP(B10,[1]Sheet4!$B:$C,2,0)</f>
        <v>k1正司机背布套(新面料）-中期 </v>
      </c>
      <c r="D10" s="24"/>
      <c r="E10" s="25" t="s">
        <v>26</v>
      </c>
      <c r="F10" s="26">
        <f>VLOOKUP(B10,[2]Sheet5!$C:$F,4,0)</f>
        <v>33.85</v>
      </c>
      <c r="G10" s="26">
        <f>VLOOKUP(B10,[3]Sheet1!$B:$D,3,0)</f>
        <v>30</v>
      </c>
      <c r="H10" s="27"/>
      <c r="I10" s="42"/>
      <c r="J10" s="43"/>
      <c r="K10" s="44">
        <v>30</v>
      </c>
      <c r="L10" s="45">
        <f t="shared" ref="L10:L25" si="0">G10*0.13</f>
        <v>3.9</v>
      </c>
      <c r="M10" s="26">
        <f t="shared" ref="M10:M25" si="1">K10+L10</f>
        <v>33.9</v>
      </c>
      <c r="N10" s="46"/>
      <c r="O10" s="47"/>
      <c r="P10" s="48">
        <f t="shared" ref="P10:P25" si="2">(F10-G10)/F10</f>
        <v>0.113737075332349</v>
      </c>
      <c r="Q10" s="56">
        <v>0.03</v>
      </c>
      <c r="R10" s="57">
        <f t="shared" ref="R10:R25" si="3">P10+Q10</f>
        <v>0.143737075332349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</row>
    <row r="11" s="1" customFormat="1" ht="13.5" spans="1:205">
      <c r="A11" s="22">
        <v>3</v>
      </c>
      <c r="B11" s="23" t="s">
        <v>28</v>
      </c>
      <c r="C11" s="23" t="str">
        <f>VLOOKUP(B11,[1]Sheet4!$B:$C,2,0)</f>
        <v>k1司机座布套（新面料）-中期 </v>
      </c>
      <c r="D11" s="24"/>
      <c r="E11" s="25" t="s">
        <v>26</v>
      </c>
      <c r="F11" s="26">
        <f>VLOOKUP(B11,[2]Sheet5!$C:$F,4,0)</f>
        <v>26.43</v>
      </c>
      <c r="G11" s="26">
        <f>VLOOKUP(B11,[3]Sheet1!$B:$D,3,0)</f>
        <v>21.33</v>
      </c>
      <c r="H11" s="27"/>
      <c r="I11" s="42"/>
      <c r="J11" s="43"/>
      <c r="K11" s="44">
        <v>21.33</v>
      </c>
      <c r="L11" s="45">
        <f t="shared" si="0"/>
        <v>2.7729</v>
      </c>
      <c r="M11" s="26">
        <f t="shared" si="1"/>
        <v>24.1029</v>
      </c>
      <c r="N11" s="46"/>
      <c r="O11" s="47"/>
      <c r="P11" s="48">
        <f t="shared" si="2"/>
        <v>0.192962542565267</v>
      </c>
      <c r="Q11" s="56">
        <v>0.03</v>
      </c>
      <c r="R11" s="57">
        <f t="shared" si="3"/>
        <v>0.222962542565267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</row>
    <row r="12" s="1" customFormat="1" ht="13.5" spans="1:205">
      <c r="A12" s="22">
        <v>4</v>
      </c>
      <c r="B12" s="23" t="s">
        <v>29</v>
      </c>
      <c r="C12" s="23" t="str">
        <f>VLOOKUP(B12,[1]Sheet4!$B:$C,2,0)</f>
        <v>k1窄车中间背布套-中期</v>
      </c>
      <c r="D12" s="24"/>
      <c r="E12" s="25" t="s">
        <v>26</v>
      </c>
      <c r="F12" s="26">
        <v>31.92</v>
      </c>
      <c r="G12" s="26">
        <f>VLOOKUP(B12,[3]Sheet1!$B:$D,3,0)</f>
        <v>24.72</v>
      </c>
      <c r="H12" s="24"/>
      <c r="I12" s="42"/>
      <c r="J12" s="43"/>
      <c r="K12" s="44">
        <v>24.72</v>
      </c>
      <c r="L12" s="45">
        <f t="shared" si="0"/>
        <v>3.2136</v>
      </c>
      <c r="M12" s="26">
        <f t="shared" si="1"/>
        <v>27.9336</v>
      </c>
      <c r="N12" s="46"/>
      <c r="O12" s="47"/>
      <c r="P12" s="48">
        <f t="shared" si="2"/>
        <v>0.225563909774436</v>
      </c>
      <c r="Q12" s="56">
        <v>0.03</v>
      </c>
      <c r="R12" s="57">
        <f t="shared" si="3"/>
        <v>0.255563909774436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</row>
    <row r="13" s="1" customFormat="1" ht="13.5" spans="1:205">
      <c r="A13" s="22">
        <v>5</v>
      </c>
      <c r="B13" s="23" t="s">
        <v>30</v>
      </c>
      <c r="C13" s="23" t="str">
        <f>VLOOKUP(B13,[1]Sheet4!$B:$C,2,0)</f>
        <v>K1二排单人座-中期 </v>
      </c>
      <c r="D13" s="24"/>
      <c r="E13" s="25" t="s">
        <v>26</v>
      </c>
      <c r="F13" s="26">
        <f>VLOOKUP(B13,[2]Sheet5!$C:$F,4,0)</f>
        <v>25.63</v>
      </c>
      <c r="G13" s="26">
        <f>VLOOKUP(B13,[3]Sheet1!$B:$D,3,0)</f>
        <v>21.82</v>
      </c>
      <c r="H13" s="24"/>
      <c r="I13" s="42"/>
      <c r="J13" s="43"/>
      <c r="K13" s="44">
        <v>21.82</v>
      </c>
      <c r="L13" s="45">
        <f t="shared" si="0"/>
        <v>2.8366</v>
      </c>
      <c r="M13" s="26">
        <f t="shared" si="1"/>
        <v>24.6566</v>
      </c>
      <c r="N13" s="46"/>
      <c r="O13" s="47"/>
      <c r="P13" s="48">
        <f t="shared" si="2"/>
        <v>0.14865392118611</v>
      </c>
      <c r="Q13" s="56">
        <v>0.03</v>
      </c>
      <c r="R13" s="57">
        <f t="shared" si="3"/>
        <v>0.17865392118611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</row>
    <row r="14" s="1" customFormat="1" ht="13.5" spans="1:205">
      <c r="A14" s="22">
        <v>6</v>
      </c>
      <c r="B14" s="23" t="s">
        <v>31</v>
      </c>
      <c r="C14" s="23" t="str">
        <f>VLOOKUP(B14,[1]Sheet4!$B:$C,2,0)</f>
        <v>k1窄车中间座布套-中期</v>
      </c>
      <c r="D14" s="24"/>
      <c r="E14" s="25" t="s">
        <v>26</v>
      </c>
      <c r="F14" s="26">
        <v>24.7</v>
      </c>
      <c r="G14" s="26">
        <f>VLOOKUP(B14,[3]Sheet1!$B:$D,3,0)</f>
        <v>17.49</v>
      </c>
      <c r="H14" s="24"/>
      <c r="I14" s="42"/>
      <c r="J14" s="43"/>
      <c r="K14" s="44">
        <v>17.49</v>
      </c>
      <c r="L14" s="45">
        <f t="shared" si="0"/>
        <v>2.2737</v>
      </c>
      <c r="M14" s="26">
        <f t="shared" si="1"/>
        <v>19.7637</v>
      </c>
      <c r="N14" s="46"/>
      <c r="O14" s="47"/>
      <c r="P14" s="48">
        <f t="shared" si="2"/>
        <v>0.291902834008097</v>
      </c>
      <c r="Q14" s="56">
        <v>0.03</v>
      </c>
      <c r="R14" s="57">
        <f t="shared" si="3"/>
        <v>0.321902834008097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</row>
    <row r="15" s="1" customFormat="1" ht="13.5" spans="1:205">
      <c r="A15" s="22">
        <v>7</v>
      </c>
      <c r="B15" s="23" t="s">
        <v>32</v>
      </c>
      <c r="C15" s="23" t="s">
        <v>33</v>
      </c>
      <c r="D15" s="24"/>
      <c r="E15" s="25" t="s">
        <v>26</v>
      </c>
      <c r="F15" s="26">
        <v>10.5</v>
      </c>
      <c r="G15" s="26">
        <f>VLOOKUP(B15,[3]Sheet1!$B:$D,3,0)</f>
        <v>7</v>
      </c>
      <c r="H15" s="24"/>
      <c r="I15" s="42"/>
      <c r="J15" s="43"/>
      <c r="K15" s="44">
        <v>7</v>
      </c>
      <c r="L15" s="45">
        <f t="shared" si="0"/>
        <v>0.91</v>
      </c>
      <c r="M15" s="26">
        <f t="shared" si="1"/>
        <v>7.91</v>
      </c>
      <c r="N15" s="46"/>
      <c r="O15" s="47"/>
      <c r="P15" s="48">
        <f t="shared" si="2"/>
        <v>0.333333333333333</v>
      </c>
      <c r="Q15" s="56">
        <v>0.03</v>
      </c>
      <c r="R15" s="57">
        <f t="shared" si="3"/>
        <v>0.363333333333333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</row>
    <row r="16" s="1" customFormat="1" ht="13.5" spans="1:205">
      <c r="A16" s="22">
        <v>8</v>
      </c>
      <c r="B16" s="23" t="s">
        <v>34</v>
      </c>
      <c r="C16" s="23" t="str">
        <f>VLOOKUP(B16,[1]Sheet4!$B:$C,2,0)</f>
        <v>侧翻右座椅座护面总成-中期 </v>
      </c>
      <c r="D16" s="24"/>
      <c r="E16" s="25" t="s">
        <v>26</v>
      </c>
      <c r="F16" s="26">
        <f>VLOOKUP(B16,[2]Sheet5!$C:$F,4,0)</f>
        <v>54.72</v>
      </c>
      <c r="G16" s="26">
        <f>VLOOKUP(B16,[3]Sheet1!$B:$D,3,0)</f>
        <v>35.86</v>
      </c>
      <c r="H16" s="24"/>
      <c r="I16" s="42"/>
      <c r="J16" s="43"/>
      <c r="K16" s="44">
        <v>35.86</v>
      </c>
      <c r="L16" s="45">
        <f t="shared" si="0"/>
        <v>4.6618</v>
      </c>
      <c r="M16" s="26">
        <f t="shared" si="1"/>
        <v>40.5218</v>
      </c>
      <c r="N16" s="46"/>
      <c r="O16" s="47"/>
      <c r="P16" s="48">
        <f t="shared" si="2"/>
        <v>0.344663742690058</v>
      </c>
      <c r="Q16" s="56">
        <v>0.03</v>
      </c>
      <c r="R16" s="57">
        <f t="shared" si="3"/>
        <v>0.374663742690058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</row>
    <row r="17" s="1" customFormat="1" ht="13.5" spans="1:205">
      <c r="A17" s="22">
        <v>9</v>
      </c>
      <c r="B17" s="23" t="s">
        <v>35</v>
      </c>
      <c r="C17" s="23" t="str">
        <f>VLOOKUP(B17,[1]Sheet4!$B:$C,2,0)</f>
        <v>侧翻右座椅背护面总成-中期 </v>
      </c>
      <c r="D17" s="24"/>
      <c r="E17" s="25" t="s">
        <v>26</v>
      </c>
      <c r="F17" s="26">
        <f>VLOOKUP(B17,[2]Sheet5!$C:$F,4,0)</f>
        <v>66.79</v>
      </c>
      <c r="G17" s="26">
        <f>VLOOKUP(B17,[3]Sheet1!$B:$D,3,0)</f>
        <v>43.19</v>
      </c>
      <c r="H17" s="24"/>
      <c r="I17" s="42"/>
      <c r="J17" s="43"/>
      <c r="K17" s="44">
        <v>43.19</v>
      </c>
      <c r="L17" s="45">
        <f t="shared" si="0"/>
        <v>5.6147</v>
      </c>
      <c r="M17" s="26">
        <f t="shared" si="1"/>
        <v>48.8047</v>
      </c>
      <c r="N17" s="46"/>
      <c r="O17" s="47"/>
      <c r="P17" s="48">
        <f t="shared" si="2"/>
        <v>0.353346309327744</v>
      </c>
      <c r="Q17" s="56">
        <v>0.03</v>
      </c>
      <c r="R17" s="57">
        <f t="shared" si="3"/>
        <v>0.383346309327744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</row>
    <row r="18" s="1" customFormat="1" ht="13.5" spans="1:205">
      <c r="A18" s="22">
        <v>10</v>
      </c>
      <c r="B18" s="23" t="s">
        <v>36</v>
      </c>
      <c r="C18" s="23" t="str">
        <f>VLOOKUP(B18,[1]Sheet4!$B:$C,2,0)</f>
        <v>k1头枕-中期</v>
      </c>
      <c r="D18" s="24"/>
      <c r="E18" s="25" t="s">
        <v>26</v>
      </c>
      <c r="F18" s="26">
        <f>VLOOKUP(B18,[2]Sheet5!$C:$F,4,0)</f>
        <v>8.26</v>
      </c>
      <c r="G18" s="26">
        <f>VLOOKUP(B18,[3]Sheet1!$B:$D,3,0)</f>
        <v>7.51</v>
      </c>
      <c r="H18" s="24"/>
      <c r="I18" s="42"/>
      <c r="J18" s="43"/>
      <c r="K18" s="44">
        <v>7.51</v>
      </c>
      <c r="L18" s="45">
        <f t="shared" si="0"/>
        <v>0.9763</v>
      </c>
      <c r="M18" s="26">
        <f t="shared" si="1"/>
        <v>8.4863</v>
      </c>
      <c r="N18" s="46"/>
      <c r="O18" s="47"/>
      <c r="P18" s="48">
        <f t="shared" si="2"/>
        <v>0.0907990314769976</v>
      </c>
      <c r="Q18" s="56">
        <v>0.03</v>
      </c>
      <c r="R18" s="57">
        <f t="shared" si="3"/>
        <v>0.120799031476998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</row>
    <row r="19" s="1" customFormat="1" ht="13.5" spans="1:205">
      <c r="A19" s="22">
        <v>11</v>
      </c>
      <c r="B19" s="23" t="s">
        <v>37</v>
      </c>
      <c r="C19" s="23" t="str">
        <f>VLOOKUP(B19,[1]Sheet4!$B:$C,2,0)</f>
        <v>双人座布面-中期 </v>
      </c>
      <c r="D19" s="24"/>
      <c r="E19" s="25" t="s">
        <v>26</v>
      </c>
      <c r="F19" s="26">
        <f>VLOOKUP(B19,[2]Sheet5!$C:$F,4,0)</f>
        <v>51.72</v>
      </c>
      <c r="G19" s="26">
        <f>VLOOKUP(B19,[3]Sheet1!$B:$D,3,0)</f>
        <v>35.57</v>
      </c>
      <c r="H19" s="24"/>
      <c r="I19" s="42"/>
      <c r="J19" s="43"/>
      <c r="K19" s="44">
        <v>35.57</v>
      </c>
      <c r="L19" s="45">
        <f t="shared" si="0"/>
        <v>4.6241</v>
      </c>
      <c r="M19" s="26">
        <f t="shared" si="1"/>
        <v>40.1941</v>
      </c>
      <c r="N19" s="46"/>
      <c r="O19" s="47"/>
      <c r="P19" s="48">
        <f t="shared" si="2"/>
        <v>0.312258313998453</v>
      </c>
      <c r="Q19" s="56">
        <v>0.03</v>
      </c>
      <c r="R19" s="57">
        <f t="shared" si="3"/>
        <v>0.342258313998453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</row>
    <row r="20" s="1" customFormat="1" ht="13.5" spans="1:205">
      <c r="A20" s="22">
        <v>12</v>
      </c>
      <c r="B20" s="23" t="s">
        <v>38</v>
      </c>
      <c r="C20" s="23" t="str">
        <f>VLOOKUP(B20,[1]Sheet4!$B:$C,2,0)</f>
        <v>双人左靠背护面总成-中期</v>
      </c>
      <c r="D20" s="24"/>
      <c r="E20" s="25" t="s">
        <v>26</v>
      </c>
      <c r="F20" s="26">
        <f>VLOOKUP(B20,[2]Sheet5!$C:$F,4,0)</f>
        <v>31.92</v>
      </c>
      <c r="G20" s="26">
        <f>VLOOKUP(B20,[3]Sheet1!$B:$D,3,0)</f>
        <v>28.58</v>
      </c>
      <c r="H20" s="24"/>
      <c r="I20" s="42"/>
      <c r="J20" s="43"/>
      <c r="K20" s="44">
        <v>28.58</v>
      </c>
      <c r="L20" s="45">
        <f t="shared" si="0"/>
        <v>3.7154</v>
      </c>
      <c r="M20" s="26">
        <f t="shared" si="1"/>
        <v>32.2954</v>
      </c>
      <c r="N20" s="46"/>
      <c r="O20" s="47"/>
      <c r="P20" s="48">
        <f t="shared" si="2"/>
        <v>0.104636591478697</v>
      </c>
      <c r="Q20" s="56">
        <v>0.03</v>
      </c>
      <c r="R20" s="57">
        <f t="shared" si="3"/>
        <v>0.134636591478697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</row>
    <row r="21" s="1" customFormat="1" ht="13.5" spans="1:205">
      <c r="A21" s="22">
        <v>13</v>
      </c>
      <c r="B21" s="23" t="s">
        <v>39</v>
      </c>
      <c r="C21" s="23" t="str">
        <f>VLOOKUP(B21,[1]Sheet4!$B:$C,2,0)</f>
        <v>双人右靠背护面总成-中期</v>
      </c>
      <c r="D21" s="24"/>
      <c r="E21" s="25" t="s">
        <v>26</v>
      </c>
      <c r="F21" s="26">
        <f>VLOOKUP(B21,[2]Sheet5!$C:$F,4,0)</f>
        <v>31.92</v>
      </c>
      <c r="G21" s="26">
        <f>VLOOKUP(B21,[3]Sheet1!$B:$D,3,0)</f>
        <v>28.58</v>
      </c>
      <c r="H21" s="24"/>
      <c r="I21" s="42"/>
      <c r="J21" s="43"/>
      <c r="K21" s="44">
        <v>28.58</v>
      </c>
      <c r="L21" s="45">
        <f t="shared" si="0"/>
        <v>3.7154</v>
      </c>
      <c r="M21" s="26">
        <f t="shared" si="1"/>
        <v>32.2954</v>
      </c>
      <c r="N21" s="46"/>
      <c r="O21" s="47"/>
      <c r="P21" s="48">
        <f t="shared" si="2"/>
        <v>0.104636591478697</v>
      </c>
      <c r="Q21" s="56">
        <v>0.03</v>
      </c>
      <c r="R21" s="57">
        <f t="shared" si="3"/>
        <v>0.134636591478697</v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</row>
    <row r="22" s="1" customFormat="1" ht="13.5" spans="1:205">
      <c r="A22" s="22">
        <v>14</v>
      </c>
      <c r="B22" s="23" t="s">
        <v>40</v>
      </c>
      <c r="C22" s="23" t="s">
        <v>41</v>
      </c>
      <c r="D22" s="24"/>
      <c r="E22" s="25" t="s">
        <v>26</v>
      </c>
      <c r="F22" s="26">
        <f>VLOOKUP(B22,[2]Sheet5!$C:$F,4,0)</f>
        <v>31.93</v>
      </c>
      <c r="G22" s="26">
        <f>VLOOKUP(B22,[3]Sheet1!$B:$D,3,0)</f>
        <v>25.82</v>
      </c>
      <c r="H22" s="24"/>
      <c r="I22" s="42"/>
      <c r="J22" s="43"/>
      <c r="K22" s="44">
        <v>25.82</v>
      </c>
      <c r="L22" s="45">
        <f t="shared" si="0"/>
        <v>3.3566</v>
      </c>
      <c r="M22" s="26">
        <f t="shared" si="1"/>
        <v>29.1766</v>
      </c>
      <c r="N22" s="46"/>
      <c r="O22" s="47"/>
      <c r="P22" s="48">
        <f t="shared" si="2"/>
        <v>0.191356091450047</v>
      </c>
      <c r="Q22" s="56">
        <v>0.03</v>
      </c>
      <c r="R22" s="57">
        <f t="shared" si="3"/>
        <v>0.221356091450047</v>
      </c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</row>
    <row r="23" s="1" customFormat="1" ht="13.5" spans="1:205">
      <c r="A23" s="22">
        <v>15</v>
      </c>
      <c r="B23" s="23" t="s">
        <v>42</v>
      </c>
      <c r="C23" s="23" t="str">
        <f>VLOOKUP(B23,[1]Sheet4!$B:$C,2,0)</f>
        <v>K1三排单人座-中期 </v>
      </c>
      <c r="D23" s="24"/>
      <c r="E23" s="25" t="s">
        <v>26</v>
      </c>
      <c r="F23" s="26">
        <f>VLOOKUP(B23,[2]Sheet5!$C:$F,4,0)</f>
        <v>25.63</v>
      </c>
      <c r="G23" s="26">
        <f>VLOOKUP(B23,[3]Sheet1!$B:$D,3,0)</f>
        <v>21.32</v>
      </c>
      <c r="H23" s="24"/>
      <c r="I23" s="42"/>
      <c r="J23" s="43"/>
      <c r="K23" s="44">
        <v>21.32</v>
      </c>
      <c r="L23" s="45">
        <f t="shared" si="0"/>
        <v>2.7716</v>
      </c>
      <c r="M23" s="26">
        <f t="shared" si="1"/>
        <v>24.0916</v>
      </c>
      <c r="N23" s="46"/>
      <c r="O23" s="47"/>
      <c r="P23" s="48">
        <f t="shared" si="2"/>
        <v>0.168162309793211</v>
      </c>
      <c r="Q23" s="56">
        <v>0.03</v>
      </c>
      <c r="R23" s="57">
        <f t="shared" si="3"/>
        <v>0.198162309793211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</row>
    <row r="24" s="1" customFormat="1" ht="13.5" spans="1:205">
      <c r="A24" s="22">
        <v>16</v>
      </c>
      <c r="B24" s="23" t="s">
        <v>43</v>
      </c>
      <c r="C24" s="23" t="str">
        <f>VLOOKUP(B24,[1]Sheet4!$B:$C,2,0)</f>
        <v>侧翻左座椅座护面总成-中期 </v>
      </c>
      <c r="D24" s="24"/>
      <c r="E24" s="25" t="s">
        <v>26</v>
      </c>
      <c r="F24" s="26">
        <f>VLOOKUP(B24,[2]Sheet5!$C:$F,4,0)</f>
        <v>54.72</v>
      </c>
      <c r="G24" s="26">
        <f>VLOOKUP(B24,[3]Sheet1!$B:$D,3,0)</f>
        <v>35.72</v>
      </c>
      <c r="H24" s="24"/>
      <c r="I24" s="42"/>
      <c r="J24" s="43"/>
      <c r="K24" s="44">
        <v>35.72</v>
      </c>
      <c r="L24" s="45">
        <f t="shared" si="0"/>
        <v>4.6436</v>
      </c>
      <c r="M24" s="26">
        <f t="shared" si="1"/>
        <v>40.3636</v>
      </c>
      <c r="N24" s="46"/>
      <c r="O24" s="47"/>
      <c r="P24" s="48">
        <f t="shared" si="2"/>
        <v>0.347222222222222</v>
      </c>
      <c r="Q24" s="56">
        <v>0.03</v>
      </c>
      <c r="R24" s="57">
        <f t="shared" si="3"/>
        <v>0.377222222222222</v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</row>
    <row r="25" s="1" customFormat="1" ht="13.5" spans="1:205">
      <c r="A25" s="22">
        <v>17</v>
      </c>
      <c r="B25" s="23" t="s">
        <v>44</v>
      </c>
      <c r="C25" s="23" t="str">
        <f>VLOOKUP(B25,[1]Sheet4!$B:$C,2,0)</f>
        <v>侧翻左座椅背护面总成-中期 </v>
      </c>
      <c r="D25" s="24"/>
      <c r="E25" s="25" t="s">
        <v>26</v>
      </c>
      <c r="F25" s="26">
        <f>VLOOKUP(B25,[2]Sheet5!$C:$F,4,0)</f>
        <v>66.79</v>
      </c>
      <c r="G25" s="26">
        <f>VLOOKUP(B25,[3]Sheet1!$B:$D,3,0)</f>
        <v>43</v>
      </c>
      <c r="H25" s="24"/>
      <c r="I25" s="42"/>
      <c r="J25" s="43"/>
      <c r="K25" s="44">
        <v>43</v>
      </c>
      <c r="L25" s="45">
        <f t="shared" si="0"/>
        <v>5.59</v>
      </c>
      <c r="M25" s="26">
        <f t="shared" si="1"/>
        <v>48.59</v>
      </c>
      <c r="N25" s="46"/>
      <c r="O25" s="47"/>
      <c r="P25" s="48">
        <f t="shared" si="2"/>
        <v>0.356191046563857</v>
      </c>
      <c r="Q25" s="56">
        <v>0.03</v>
      </c>
      <c r="R25" s="57">
        <f t="shared" si="3"/>
        <v>0.386191046563857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</row>
    <row r="26" s="2" customFormat="1" spans="1:17">
      <c r="A26" s="28" t="s">
        <v>45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49"/>
      <c r="Q26" s="59"/>
    </row>
    <row r="27" s="2" customFormat="1" spans="1:16">
      <c r="A27" s="29" t="s">
        <v>46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49"/>
    </row>
    <row r="28" s="2" customFormat="1" spans="1:16">
      <c r="A28" s="30" t="s">
        <v>47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29"/>
      <c r="P28" s="49"/>
    </row>
    <row r="29" s="2" customFormat="1" spans="1:16">
      <c r="A29" s="28" t="s">
        <v>48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9"/>
      <c r="P29" s="49"/>
    </row>
    <row r="30" s="2" customFormat="1" spans="1:16">
      <c r="A30" s="29" t="s">
        <v>49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49"/>
    </row>
    <row r="31" s="2" customFormat="1" spans="1:16">
      <c r="A31" s="29" t="s">
        <v>50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49"/>
    </row>
    <row r="32" s="2" customFormat="1" spans="1:16">
      <c r="A32" s="29" t="s">
        <v>51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49"/>
    </row>
    <row r="33" s="2" customFormat="1" ht="23.25" customHeight="1" spans="1:16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49"/>
    </row>
    <row r="34" s="2" customFormat="1" spans="1:16">
      <c r="A34" s="32" t="s">
        <v>52</v>
      </c>
      <c r="B34" s="33"/>
      <c r="C34" s="34"/>
      <c r="H34" s="2" t="s">
        <v>53</v>
      </c>
      <c r="I34" s="50"/>
      <c r="J34" s="34"/>
      <c r="K34" s="36"/>
      <c r="L34" s="36"/>
      <c r="M34" s="36"/>
      <c r="N34" s="51"/>
      <c r="O34" s="52"/>
      <c r="P34" s="49"/>
    </row>
    <row r="35" s="2" customFormat="1" spans="1:16">
      <c r="A35" s="34" t="s">
        <v>54</v>
      </c>
      <c r="B35" s="33"/>
      <c r="C35" s="34"/>
      <c r="H35" s="2" t="s">
        <v>55</v>
      </c>
      <c r="I35" s="34"/>
      <c r="J35" s="34"/>
      <c r="K35" s="36"/>
      <c r="L35" s="34"/>
      <c r="M35" s="34"/>
      <c r="N35" s="53"/>
      <c r="O35" s="54"/>
      <c r="P35" s="49"/>
    </row>
    <row r="36" s="2" customFormat="1" spans="1:16">
      <c r="A36" s="34"/>
      <c r="B36" s="33"/>
      <c r="C36" s="34"/>
      <c r="I36" s="34"/>
      <c r="J36" s="34"/>
      <c r="K36" s="36"/>
      <c r="L36" s="34"/>
      <c r="M36" s="34"/>
      <c r="N36" s="53"/>
      <c r="O36" s="54"/>
      <c r="P36" s="49"/>
    </row>
    <row r="37" s="2" customFormat="1" spans="1:16">
      <c r="A37" s="32" t="s">
        <v>56</v>
      </c>
      <c r="B37" s="32"/>
      <c r="C37" s="35"/>
      <c r="H37" s="2" t="s">
        <v>57</v>
      </c>
      <c r="I37" s="32"/>
      <c r="J37" s="35"/>
      <c r="K37" s="36"/>
      <c r="L37" s="36"/>
      <c r="M37" s="36"/>
      <c r="N37" s="53"/>
      <c r="O37" s="54"/>
      <c r="P37" s="49"/>
    </row>
    <row r="38" s="2" customFormat="1" customHeight="1" spans="1:16">
      <c r="A38" s="36"/>
      <c r="B38" s="37" t="s">
        <v>58</v>
      </c>
      <c r="C38" s="36"/>
      <c r="I38" s="36" t="s">
        <v>59</v>
      </c>
      <c r="J38" s="36"/>
      <c r="K38" s="36"/>
      <c r="L38" s="36"/>
      <c r="M38" s="36"/>
      <c r="N38" s="53"/>
      <c r="O38" s="54"/>
      <c r="P38" s="49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6:N26"/>
    <mergeCell ref="A27:N27"/>
    <mergeCell ref="A28:N28"/>
    <mergeCell ref="A29:N29"/>
    <mergeCell ref="A30:N30"/>
    <mergeCell ref="A31:N31"/>
    <mergeCell ref="A32:N32"/>
    <mergeCell ref="A7:A8"/>
    <mergeCell ref="B7:B8"/>
    <mergeCell ref="C7:C8"/>
    <mergeCell ref="D7:D8"/>
    <mergeCell ref="E7:E8"/>
    <mergeCell ref="N7:N8"/>
  </mergeCells>
  <conditionalFormatting sqref="B25">
    <cfRule type="duplicateValues" dxfId="0" priority="1"/>
  </conditionalFormatting>
  <conditionalFormatting sqref="B9:B16">
    <cfRule type="duplicateValues" dxfId="0" priority="3"/>
  </conditionalFormatting>
  <conditionalFormatting sqref="B17:B24">
    <cfRule type="duplicateValues" dxfId="0" priority="2"/>
  </conditionalFormatting>
  <conditionalFormatting sqref="D1:D33 I34:I38 D39:D1048576">
    <cfRule type="duplicateValues" dxfId="1" priority="10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2021-10-13T07:11:00Z</cp:lastPrinted>
  <dcterms:modified xsi:type="dcterms:W3CDTF">2024-05-30T10:00:51Z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1BD1BEDC98A54A35A16A11FCFA838142_12</vt:lpwstr>
  </property>
</Properties>
</file>