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jdecontrols/jdecontrol1.xml" ContentType="application/vnd.wps-officedocument.jdeControl+xml"/>
  <Override PartName="/xl/jdecontrols/jdecontrol4.xml" ContentType="application/vnd.wps-officedocument.jdeControl+xml"/>
  <Override PartName="/xl/jdecontrols/jdecontrol3.xml" ContentType="application/vnd.wps-officedocument.jdeControl+xml"/>
  <Override PartName="/xl/jdecontrols/jdecontrol2.xml" ContentType="application/vnd.wps-officedocument.jdeContro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座椅事业部一部采购工作-2024.1.1\管理工作\重点工作\采购三级计划\3-B点开发\黄骅鑫祺\B点报价\模具与产品报价单\"/>
    </mc:Choice>
  </mc:AlternateContent>
  <xr:revisionPtr revIDLastSave="0" documentId="13_ncr:1_{B4B32AD4-9CF4-4AFE-A330-96013933863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3" sheetId="3" state="hidden" r:id="rId1"/>
    <sheet name="Sheet1" sheetId="4" state="hidden" r:id="rId2"/>
    <sheet name="Sheet2" sheetId="5" r:id="rId3"/>
    <sheet name="Sheet4" sheetId="6" r:id="rId4"/>
  </sheets>
  <definedNames>
    <definedName name="_xlnm._FilterDatabase" localSheetId="0" hidden="1">Sheet3!$A$2:$S$51</definedName>
    <definedName name="_xlnm.Print_Area" localSheetId="0">Sheet3!$A$1:$J$2</definedName>
  </definedNames>
  <calcPr calcId="191029"/>
</workbook>
</file>

<file path=xl/calcChain.xml><?xml version="1.0" encoding="utf-8"?>
<calcChain xmlns="http://schemas.openxmlformats.org/spreadsheetml/2006/main">
  <c r="P5" i="5" l="1"/>
  <c r="P6" i="5"/>
  <c r="P7" i="5"/>
  <c r="P8" i="5"/>
  <c r="P9" i="5"/>
  <c r="P10" i="5"/>
  <c r="P11" i="5"/>
  <c r="P4" i="5"/>
  <c r="O12" i="5"/>
  <c r="O4" i="5"/>
  <c r="O5" i="5"/>
  <c r="O6" i="5"/>
  <c r="O7" i="5"/>
  <c r="O8" i="5"/>
  <c r="O9" i="5"/>
  <c r="O10" i="5"/>
  <c r="O11" i="5"/>
  <c r="L4" i="5" l="1"/>
  <c r="M4" i="5" s="1"/>
  <c r="L5" i="5"/>
  <c r="M5" i="5" s="1"/>
  <c r="L7" i="5"/>
  <c r="M7" i="5" s="1"/>
  <c r="L9" i="5"/>
  <c r="M9" i="5" s="1"/>
  <c r="L6" i="5"/>
  <c r="M6" i="5" s="1"/>
  <c r="L8" i="5"/>
  <c r="M8" i="5" s="1"/>
  <c r="L10" i="5"/>
  <c r="M10" i="5" s="1"/>
  <c r="L11" i="5"/>
  <c r="M11" i="5" s="1"/>
  <c r="Q5" i="5"/>
  <c r="Q6" i="5"/>
  <c r="Q7" i="5"/>
  <c r="Q8" i="5"/>
  <c r="Q9" i="5"/>
  <c r="Q10" i="5"/>
  <c r="Q11" i="5"/>
  <c r="Q4" i="5"/>
  <c r="F9" i="4"/>
  <c r="F8" i="4"/>
  <c r="F7" i="4"/>
  <c r="F6" i="4"/>
  <c r="F5" i="4"/>
  <c r="F4" i="4"/>
  <c r="F3" i="4"/>
  <c r="O51" i="3"/>
  <c r="M51" i="3"/>
  <c r="J51" i="3"/>
  <c r="O50" i="3"/>
  <c r="L50" i="3"/>
  <c r="J50" i="3"/>
  <c r="O49" i="3"/>
  <c r="M49" i="3"/>
  <c r="J49" i="3"/>
  <c r="O48" i="3"/>
  <c r="M48" i="3"/>
  <c r="J48" i="3"/>
  <c r="O47" i="3"/>
  <c r="L47" i="3"/>
  <c r="J47" i="3"/>
  <c r="O46" i="3"/>
  <c r="L46" i="3"/>
  <c r="I46" i="3"/>
  <c r="O45" i="3"/>
  <c r="L45" i="3"/>
  <c r="J45" i="3"/>
  <c r="O44" i="3"/>
  <c r="L44" i="3"/>
  <c r="I44" i="3"/>
  <c r="O43" i="3"/>
  <c r="L43" i="3"/>
  <c r="J43" i="3"/>
  <c r="O42" i="3"/>
  <c r="L42" i="3"/>
  <c r="I42" i="3"/>
  <c r="O41" i="3"/>
  <c r="L41" i="3"/>
  <c r="I41" i="3"/>
  <c r="O40" i="3"/>
  <c r="L40" i="3"/>
  <c r="I40" i="3"/>
  <c r="O39" i="3"/>
  <c r="L39" i="3"/>
  <c r="I39" i="3"/>
  <c r="O38" i="3"/>
  <c r="L38" i="3"/>
  <c r="I38" i="3"/>
  <c r="O37" i="3"/>
  <c r="L37" i="3"/>
  <c r="J37" i="3"/>
  <c r="O36" i="3"/>
  <c r="L36" i="3"/>
  <c r="J36" i="3"/>
  <c r="O35" i="3"/>
  <c r="M35" i="3"/>
  <c r="J35" i="3"/>
  <c r="O34" i="3"/>
  <c r="L34" i="3"/>
  <c r="J34" i="3"/>
  <c r="O33" i="3"/>
  <c r="M33" i="3"/>
  <c r="J33" i="3"/>
  <c r="L32" i="3"/>
  <c r="J32" i="3"/>
  <c r="O31" i="3"/>
  <c r="L31" i="3"/>
  <c r="I31" i="3"/>
  <c r="O30" i="3"/>
  <c r="M30" i="3"/>
  <c r="J30" i="3"/>
  <c r="O29" i="3"/>
  <c r="M29" i="3"/>
  <c r="J29" i="3"/>
  <c r="O28" i="3"/>
  <c r="M28" i="3"/>
  <c r="J28" i="3"/>
  <c r="O27" i="3"/>
  <c r="L27" i="3"/>
  <c r="J27" i="3"/>
  <c r="O26" i="3"/>
  <c r="L26" i="3"/>
  <c r="J26" i="3"/>
  <c r="O25" i="3"/>
  <c r="L25" i="3"/>
  <c r="I25" i="3"/>
  <c r="L24" i="3"/>
  <c r="J24" i="3"/>
  <c r="L23" i="3"/>
  <c r="J23" i="3"/>
  <c r="O22" i="3"/>
  <c r="L22" i="3"/>
  <c r="I22" i="3"/>
  <c r="O21" i="3"/>
  <c r="L21" i="3"/>
  <c r="I21" i="3"/>
  <c r="O20" i="3"/>
  <c r="L20" i="3"/>
  <c r="J20" i="3"/>
  <c r="I19" i="3"/>
  <c r="O18" i="3"/>
  <c r="M18" i="3"/>
  <c r="J18" i="3"/>
  <c r="O17" i="3"/>
  <c r="L17" i="3"/>
  <c r="J17" i="3"/>
  <c r="O16" i="3"/>
  <c r="L16" i="3"/>
  <c r="I16" i="3"/>
  <c r="O15" i="3"/>
  <c r="L15" i="3"/>
  <c r="I15" i="3"/>
  <c r="O14" i="3"/>
  <c r="L14" i="3"/>
  <c r="I14" i="3"/>
  <c r="O13" i="3"/>
  <c r="L13" i="3"/>
  <c r="I13" i="3"/>
  <c r="O12" i="3"/>
  <c r="L12" i="3"/>
  <c r="J12" i="3"/>
  <c r="O11" i="3"/>
  <c r="M11" i="3"/>
  <c r="J11" i="3"/>
  <c r="O10" i="3"/>
  <c r="M10" i="3"/>
  <c r="J10" i="3"/>
  <c r="O9" i="3"/>
  <c r="M9" i="3"/>
  <c r="J9" i="3"/>
  <c r="O8" i="3"/>
  <c r="L8" i="3"/>
  <c r="J8" i="3"/>
  <c r="O7" i="3"/>
  <c r="M7" i="3"/>
  <c r="L7" i="3"/>
  <c r="J7" i="3"/>
  <c r="O6" i="3"/>
  <c r="L6" i="3"/>
  <c r="J6" i="3"/>
  <c r="O5" i="3"/>
  <c r="M5" i="3"/>
  <c r="L5" i="3"/>
  <c r="J5" i="3"/>
  <c r="O4" i="3"/>
  <c r="L4" i="3"/>
  <c r="I4" i="3"/>
  <c r="O3" i="3"/>
  <c r="L3" i="3"/>
  <c r="I3" i="3"/>
</calcChain>
</file>

<file path=xl/sharedStrings.xml><?xml version="1.0" encoding="utf-8"?>
<sst xmlns="http://schemas.openxmlformats.org/spreadsheetml/2006/main" count="292" uniqueCount="178">
  <si>
    <t>6.3--6.5缺料明细</t>
  </si>
  <si>
    <t>QAD号</t>
  </si>
  <si>
    <t>物料名称</t>
  </si>
  <si>
    <t>项目</t>
  </si>
  <si>
    <t>供应商</t>
  </si>
  <si>
    <t>到货数量</t>
  </si>
  <si>
    <t>总缺料</t>
  </si>
  <si>
    <t>库存数</t>
  </si>
  <si>
    <t>计划用量</t>
  </si>
  <si>
    <t>短缺数</t>
  </si>
  <si>
    <t>BFA0000167</t>
  </si>
  <si>
    <t>10*30外六角黑</t>
  </si>
  <si>
    <t>标准件</t>
  </si>
  <si>
    <t>北京浦东三浦</t>
  </si>
  <si>
    <t>BFA0000047</t>
  </si>
  <si>
    <t>弹簧钢丝</t>
  </si>
  <si>
    <t>轻卡</t>
  </si>
  <si>
    <t>海兴中盛</t>
  </si>
  <si>
    <t>SHT0000488</t>
  </si>
  <si>
    <t>H4上卧铺总成包装袋(膜)</t>
  </si>
  <si>
    <t>重卡</t>
  </si>
  <si>
    <t>黄骅建昌</t>
  </si>
  <si>
    <t>SLT0000340</t>
  </si>
  <si>
    <t>窄车司机背包装</t>
  </si>
  <si>
    <t>SLT0000322</t>
  </si>
  <si>
    <t>K1宽车司机背包装</t>
  </si>
  <si>
    <t>SLT0000323</t>
  </si>
  <si>
    <t>K1宽车司机座包装</t>
  </si>
  <si>
    <t>SLT0000011</t>
  </si>
  <si>
    <t>副司机座包装膜（2060）</t>
  </si>
  <si>
    <t>SCS0004181</t>
  </si>
  <si>
    <t>座垫织带组合件（长）</t>
  </si>
  <si>
    <t>B40</t>
  </si>
  <si>
    <t>SCS0004191</t>
  </si>
  <si>
    <t>地锁解锁拉带总成（短）</t>
  </si>
  <si>
    <t>SCS0004196</t>
  </si>
  <si>
    <t>侧头枕防护罩</t>
  </si>
  <si>
    <t>SCS0004182</t>
  </si>
  <si>
    <t>左座椅靠背防护罩</t>
  </si>
  <si>
    <t>SCS0004183</t>
  </si>
  <si>
    <t>左座椅坐垫防护罩</t>
  </si>
  <si>
    <t>SCS0004246</t>
  </si>
  <si>
    <t>右座椅靠背防护罩</t>
  </si>
  <si>
    <t>SCS0004245</t>
  </si>
  <si>
    <t>右座椅坐垫防护罩</t>
  </si>
  <si>
    <t>SLT0000800</t>
  </si>
  <si>
    <t>M4小背包装</t>
  </si>
  <si>
    <t>SLT0000780</t>
  </si>
  <si>
    <t>正背包装（2060）</t>
  </si>
  <si>
    <t>SLT0000550</t>
  </si>
  <si>
    <t>中卡卧铺包装（膜）</t>
  </si>
  <si>
    <t>SLT0010446</t>
  </si>
  <si>
    <t>无纺布（副背）</t>
  </si>
  <si>
    <t>SHT0000495</t>
  </si>
  <si>
    <t>H4正副背包装袋</t>
  </si>
  <si>
    <t>SHT0000501</t>
  </si>
  <si>
    <t>H4正副座包装袋</t>
  </si>
  <si>
    <t>SHT0013881</t>
  </si>
  <si>
    <t>T5-20背包装(新)</t>
  </si>
  <si>
    <t>T5</t>
  </si>
  <si>
    <t>SHT0013883</t>
  </si>
  <si>
    <t>T5-20座包装（新）</t>
  </si>
  <si>
    <t>SCS0004172</t>
  </si>
  <si>
    <t>靠背扣手底座2</t>
  </si>
  <si>
    <t>黄骅雍丰</t>
  </si>
  <si>
    <t>SCS0004176</t>
  </si>
  <si>
    <t>靠背扣手转体2</t>
  </si>
  <si>
    <t>SCS0004187</t>
  </si>
  <si>
    <t>座垫挂钩2</t>
  </si>
  <si>
    <t>SCS0004036</t>
  </si>
  <si>
    <t>B40头枕副插管黑色/600</t>
  </si>
  <si>
    <t>SCS0004029</t>
  </si>
  <si>
    <t>B40头枕主插管黑色/600</t>
  </si>
  <si>
    <t>SLT0010632</t>
  </si>
  <si>
    <t>驾驶员右侧护板</t>
  </si>
  <si>
    <t>SHT0000100</t>
  </si>
  <si>
    <t>M4司机左</t>
  </si>
  <si>
    <t>SHT0000091</t>
  </si>
  <si>
    <t>M4右舵主边罩壳</t>
  </si>
  <si>
    <t>SHT0000101</t>
  </si>
  <si>
    <t>M4副司机总座</t>
  </si>
  <si>
    <t>SLT0000830</t>
  </si>
  <si>
    <t>M4司机总座</t>
  </si>
  <si>
    <t>SLT0000831</t>
  </si>
  <si>
    <t>M4司机副边右</t>
  </si>
  <si>
    <t>scs0004173</t>
  </si>
  <si>
    <t>自由头枕导套</t>
  </si>
  <si>
    <t>scs0004184</t>
  </si>
  <si>
    <t>主动头枕导套</t>
  </si>
  <si>
    <t>SLT0010873</t>
  </si>
  <si>
    <t>靠背加热垫总成</t>
  </si>
  <si>
    <t>欧马可</t>
  </si>
  <si>
    <t>吉林德邦</t>
  </si>
  <si>
    <t>SLT0010992</t>
  </si>
  <si>
    <t>减震座椅座垫加热垫总成</t>
  </si>
  <si>
    <t>SLT0011301</t>
  </si>
  <si>
    <t>24V座垫通风轴流风扇总成</t>
  </si>
  <si>
    <t>SLT0011273</t>
  </si>
  <si>
    <t>靠背通风袋体</t>
  </si>
  <si>
    <t>scs0004174</t>
  </si>
  <si>
    <t>B40L中改杯托</t>
  </si>
  <si>
    <t>旗锐</t>
  </si>
  <si>
    <t>scs0004186</t>
  </si>
  <si>
    <t>B40L中改左座椅左侧内饰盖</t>
  </si>
  <si>
    <t>scs0004198</t>
  </si>
  <si>
    <t>B40L座椅扶手外侧饰板</t>
  </si>
  <si>
    <t>scs0004200</t>
  </si>
  <si>
    <t>B40L中改左座椅右侧内饰盖</t>
  </si>
  <si>
    <t>sht0010982</t>
  </si>
  <si>
    <t>X3000正司机调角器手柄</t>
  </si>
  <si>
    <t>sht0010983</t>
  </si>
  <si>
    <t>X3000副司机调角器手柄</t>
  </si>
  <si>
    <t>sht0010985</t>
  </si>
  <si>
    <t>X3000正司机仰角手柄</t>
  </si>
  <si>
    <t>slt0000826</t>
  </si>
  <si>
    <t>M4正司机升降把手</t>
  </si>
  <si>
    <t>slt0000828</t>
  </si>
  <si>
    <t>M4主驾驶座调节把手</t>
  </si>
  <si>
    <t>slt0000834</t>
  </si>
  <si>
    <t>M4副驾驶座调节把手</t>
  </si>
  <si>
    <t>QAD代码</t>
  </si>
  <si>
    <t>物料描述</t>
  </si>
  <si>
    <t>单价</t>
  </si>
  <si>
    <t>税点</t>
  </si>
  <si>
    <t>要货数</t>
  </si>
  <si>
    <t>合计金额</t>
  </si>
  <si>
    <t>SLT0011861</t>
  </si>
  <si>
    <t>线束ECU总成</t>
  </si>
  <si>
    <t>BEC0010141</t>
  </si>
  <si>
    <t>ECU及通风加热线束总成</t>
  </si>
  <si>
    <t>合计：</t>
  </si>
  <si>
    <t>产品报价明细表</t>
  </si>
  <si>
    <t>简图</t>
  </si>
  <si>
    <t>司机靠背骨架总成</t>
  </si>
  <si>
    <t>SLT0000807</t>
  </si>
  <si>
    <t>SLT0000801</t>
  </si>
  <si>
    <t>M4小背骨架(2060)</t>
  </si>
  <si>
    <t>SLT0000817</t>
  </si>
  <si>
    <t>M4小背骨架(1880)</t>
  </si>
  <si>
    <t>SLT0000781</t>
  </si>
  <si>
    <t>M4司机座框总成</t>
  </si>
  <si>
    <t>SCS0005306</t>
  </si>
  <si>
    <t>扶手骨架组合B40L中改</t>
  </si>
  <si>
    <t>SHT0000544</t>
  </si>
  <si>
    <t>H4副司机座框总成</t>
  </si>
  <si>
    <t>SLT0002149</t>
  </si>
  <si>
    <t>中间座靠背骨架总成</t>
  </si>
  <si>
    <t>名称</t>
    <phoneticPr fontId="8" type="noConversion"/>
  </si>
  <si>
    <t>图号</t>
    <phoneticPr fontId="8" type="noConversion"/>
  </si>
  <si>
    <t>QAD</t>
    <phoneticPr fontId="8" type="noConversion"/>
  </si>
  <si>
    <t>330102302000</t>
    <phoneticPr fontId="8" type="noConversion"/>
  </si>
  <si>
    <t>330102301700</t>
    <phoneticPr fontId="8" type="noConversion"/>
  </si>
  <si>
    <t>330104301700</t>
    <phoneticPr fontId="8" type="noConversion"/>
  </si>
  <si>
    <t>322122511000</t>
    <phoneticPr fontId="8" type="noConversion"/>
  </si>
  <si>
    <t>M4-6802100</t>
    <phoneticPr fontId="8" type="noConversion"/>
  </si>
  <si>
    <t>B点</t>
    <phoneticPr fontId="8" type="noConversion"/>
  </si>
  <si>
    <t>模具费</t>
    <phoneticPr fontId="8" type="noConversion"/>
  </si>
  <si>
    <t>厂家</t>
    <phoneticPr fontId="8" type="noConversion"/>
  </si>
  <si>
    <t>新强力</t>
    <phoneticPr fontId="8" type="noConversion"/>
  </si>
  <si>
    <t>黄骅鑫祺</t>
    <phoneticPr fontId="8" type="noConversion"/>
  </si>
  <si>
    <t>恒伟五金</t>
    <phoneticPr fontId="8" type="noConversion"/>
  </si>
  <si>
    <t>二次报价</t>
    <phoneticPr fontId="8" type="noConversion"/>
  </si>
  <si>
    <t>初次报价</t>
    <phoneticPr fontId="8" type="noConversion"/>
  </si>
  <si>
    <t>A点</t>
    <phoneticPr fontId="8" type="noConversion"/>
  </si>
  <si>
    <t>未税价</t>
    <phoneticPr fontId="8" type="noConversion"/>
  </si>
  <si>
    <t>模摊费</t>
    <phoneticPr fontId="8" type="noConversion"/>
  </si>
  <si>
    <t>月均用量</t>
    <phoneticPr fontId="8" type="noConversion"/>
  </si>
  <si>
    <t>含模摊费用</t>
    <phoneticPr fontId="8" type="noConversion"/>
  </si>
  <si>
    <t>330101400200</t>
    <phoneticPr fontId="8" type="noConversion"/>
  </si>
  <si>
    <t>330103301700</t>
    <phoneticPr fontId="8" type="noConversion"/>
  </si>
  <si>
    <t>每月降本金额（不含模摊）</t>
    <phoneticPr fontId="8" type="noConversion"/>
  </si>
  <si>
    <t>摊销数量（2年）</t>
    <phoneticPr fontId="8" type="noConversion"/>
  </si>
  <si>
    <t>厂家</t>
    <phoneticPr fontId="8" type="noConversion"/>
  </si>
  <si>
    <t>沧州浩源悦盛模具科技有限公司</t>
    <phoneticPr fontId="8" type="noConversion"/>
  </si>
  <si>
    <t>黄骅天硕（22元）/黄骅鑫祺（20元）</t>
    <phoneticPr fontId="8" type="noConversion"/>
  </si>
  <si>
    <t>M4中连接板</t>
    <phoneticPr fontId="8" type="noConversion"/>
  </si>
  <si>
    <t>黄骅鑫祺（5.75电泳，按照不含电泳4元计算）</t>
    <phoneticPr fontId="8" type="noConversion"/>
  </si>
  <si>
    <t>SHT0000088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</si>
</sst>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4]aaa;@"/>
    <numFmt numFmtId="180" formatCode="0.0"/>
    <numFmt numFmtId="182" formatCode="0.00_ 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176" fontId="6" fillId="0" borderId="0"/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0" fillId="0" borderId="0" xfId="1" applyNumberFormat="1" applyFont="1">
      <alignment vertical="center"/>
    </xf>
    <xf numFmtId="2" fontId="0" fillId="0" borderId="0" xfId="0" applyNumberFormat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>
      <alignment vertical="center"/>
    </xf>
    <xf numFmtId="2" fontId="0" fillId="0" borderId="1" xfId="0" applyNumberFormat="1" applyBorder="1" applyAlignment="1">
      <alignment horizontal="center" vertical="center"/>
    </xf>
    <xf numFmtId="180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3">
    <cellStyle name="百分比" xfId="1" builtinId="5"/>
    <cellStyle name="常规" xfId="0" builtinId="0"/>
    <cellStyle name="常规 2" xfId="2" xr:uid="{00000000-0005-0000-0000-00003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www.wps.cn/officeDocument/2020/jdeControlExtension" Target="../jdecontrols/jdecontrol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www.wps.cn/officeDocument/2020/jdeControlExtension" Target="../jdecontrols/jdecontrol4.xml"/><Relationship Id="rId5" Type="http://www.wps.cn/officeDocument/2020/jdeControlExtension" Target="../jdecontrols/jdecontrol3.xml"/><Relationship Id="rId4" Type="http://www.wps.cn/officeDocument/2020/jdeControlExtension" Target="../jdecontrols/jdecontrol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0</xdr:rowOff>
    </xdr:from>
    <xdr:to>
      <xdr:col>1</xdr:col>
      <xdr:colOff>276225</xdr:colOff>
      <xdr:row>3</xdr:row>
      <xdr:rowOff>0</xdr:rowOff>
    </xdr:to>
    <xdr:pic>
      <xdr:nvPicPr>
        <xdr:cNvPr id="2" name="SpinButton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10" y="533400"/>
          <a:ext cx="19050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276225</xdr:colOff>
      <xdr:row>3</xdr:row>
      <xdr:rowOff>0</xdr:rowOff>
    </xdr:to>
    <xdr:pic>
      <xdr:nvPicPr>
        <xdr:cNvPr id="3" name="SpinButton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010" y="533400"/>
          <a:ext cx="19050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</xdr:row>
      <xdr:rowOff>0</xdr:rowOff>
    </xdr:from>
    <xdr:to>
      <xdr:col>1</xdr:col>
      <xdr:colOff>276225</xdr:colOff>
      <xdr:row>3</xdr:row>
      <xdr:rowOff>0</xdr:rowOff>
    </xdr:to>
    <xdr:pic>
      <xdr:nvPicPr>
        <xdr:cNvPr id="4" name="SpinButton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10" y="533400"/>
          <a:ext cx="190500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276225</xdr:colOff>
      <xdr:row>1</xdr:row>
      <xdr:rowOff>0</xdr:rowOff>
    </xdr:to>
    <xdr:pic>
      <xdr:nvPicPr>
        <xdr:cNvPr id="5" name="SpinButton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9010" y="0"/>
          <a:ext cx="1905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154940</xdr:colOff>
      <xdr:row>5</xdr:row>
      <xdr:rowOff>58427</xdr:rowOff>
    </xdr:from>
    <xdr:to>
      <xdr:col>3</xdr:col>
      <xdr:colOff>857892</xdr:colOff>
      <xdr:row>5</xdr:row>
      <xdr:rowOff>342900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808419" y="1517968"/>
          <a:ext cx="284473" cy="7029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114301</xdr:colOff>
      <xdr:row>9</xdr:row>
      <xdr:rowOff>54610</xdr:rowOff>
    </xdr:from>
    <xdr:to>
      <xdr:col>3</xdr:col>
      <xdr:colOff>868681</xdr:colOff>
      <xdr:row>9</xdr:row>
      <xdr:rowOff>351790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8541" y="3338830"/>
          <a:ext cx="75438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129540</xdr:colOff>
      <xdr:row>8</xdr:row>
      <xdr:rowOff>47625</xdr:rowOff>
    </xdr:from>
    <xdr:to>
      <xdr:col>3</xdr:col>
      <xdr:colOff>861060</xdr:colOff>
      <xdr:row>8</xdr:row>
      <xdr:rowOff>393700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73780" y="2927985"/>
          <a:ext cx="731520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124141</xdr:colOff>
      <xdr:row>6</xdr:row>
      <xdr:rowOff>43501</xdr:rowOff>
    </xdr:from>
    <xdr:to>
      <xdr:col>3</xdr:col>
      <xdr:colOff>864706</xdr:colOff>
      <xdr:row>6</xdr:row>
      <xdr:rowOff>365763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777533" y="1906989"/>
          <a:ext cx="322262" cy="74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215900</xdr:colOff>
      <xdr:row>3</xdr:row>
      <xdr:rowOff>30480</xdr:rowOff>
    </xdr:from>
    <xdr:to>
      <xdr:col>3</xdr:col>
      <xdr:colOff>853440</xdr:colOff>
      <xdr:row>3</xdr:row>
      <xdr:rowOff>342900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0140" y="891540"/>
          <a:ext cx="637540" cy="312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117474</xdr:colOff>
      <xdr:row>10</xdr:row>
      <xdr:rowOff>47625</xdr:rowOff>
    </xdr:from>
    <xdr:to>
      <xdr:col>3</xdr:col>
      <xdr:colOff>861059</xdr:colOff>
      <xdr:row>10</xdr:row>
      <xdr:rowOff>348615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61714" y="3735705"/>
          <a:ext cx="74358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153670</xdr:colOff>
      <xdr:row>4</xdr:row>
      <xdr:rowOff>40640</xdr:rowOff>
    </xdr:from>
    <xdr:to>
      <xdr:col>3</xdr:col>
      <xdr:colOff>876300</xdr:colOff>
      <xdr:row>4</xdr:row>
      <xdr:rowOff>353695</xdr:rowOff>
    </xdr:to>
    <xdr:pic>
      <xdr:nvPicPr>
        <xdr:cNvPr id="8" name="图片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97910" y="1305560"/>
          <a:ext cx="72263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111759</xdr:colOff>
      <xdr:row>7</xdr:row>
      <xdr:rowOff>49530</xdr:rowOff>
    </xdr:from>
    <xdr:to>
      <xdr:col>3</xdr:col>
      <xdr:colOff>941566</xdr:colOff>
      <xdr:row>7</xdr:row>
      <xdr:rowOff>396240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55999" y="2526030"/>
          <a:ext cx="829807" cy="346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jdecontrols/jdecontrol1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SpinButton4</name>
      <back_color>4292401368</back_color>
      <fore_color>4278190080</fore_color>
      <visible>true</visible>
      <min_value>0</min_value>
      <max_value>1000</max_value>
      <value>9</value>
    </property>
    <property type="geometry">
      <left>969010</left>
      <top>533400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2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SpinButton2</name>
      <back_color>4292401368</back_color>
      <fore_color>4278190080</fore_color>
      <visible>true</visible>
      <min_value>0</min_value>
      <max_value>1000</max_value>
      <value>4</value>
    </property>
    <property type="geometry">
      <left>969010</left>
      <top>533400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3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SpinButton1</name>
      <back_color>4292401368</back_color>
      <fore_color>4278190080</fore_color>
      <visible>true</visible>
      <min_value>0</min_value>
      <max_value>1000</max_value>
      <value>9</value>
    </property>
    <property type="geometry">
      <left>969010</left>
      <top>533400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jdecontrols/jdecontrol4.xml><?xml version="1.0" encoding="utf-8"?>
<wpsjdecontrol:jdecontrol xmlns:wpsjdecontrol="http://www.wps.cn/officeDocument/2020/jdeControlExtension">
  <control type="spinbutton">
    <property type="actions">
      <enabled>true</enabled>
    </property>
    <property type="data">
      <control_source/>
    </property>
    <property type="facade">
      <name>SpinButton3</name>
      <back_color>4292401368</back_color>
      <fore_color>4278190080</fore_color>
      <visible>true</visible>
      <min_value>0</min_value>
      <max_value>1000</max_value>
      <value>4</value>
    </property>
    <property type="geometry">
      <left>969010</left>
      <top>0</top>
      <width>190500</width>
      <height>266700</height>
    </property>
    <property type="scroll">
      <small_change>1</small_change>
    </property>
    <property type="font">
      <font>
        <family>宋体</family>
        <pointsize>10</pointsize>
        <weight>50</weight>
        <italic>false</italic>
        <underline>false</underline>
        <strickout>false</strickout>
      </font>
    </property>
  </control>
</wpsjdecontrol:jdecontrol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workbookViewId="0">
      <pane xSplit="4" ySplit="2" topLeftCell="E31" activePane="bottomRight" state="frozen"/>
      <selection pane="topRight"/>
      <selection pane="bottomLeft"/>
      <selection pane="bottomRight" activeCell="E34" sqref="E34"/>
    </sheetView>
  </sheetViews>
  <sheetFormatPr defaultColWidth="9" defaultRowHeight="21" customHeight="1" x14ac:dyDescent="0.25"/>
  <cols>
    <col min="1" max="1" width="12.88671875" style="3" customWidth="1"/>
    <col min="2" max="2" width="31.44140625" style="3" customWidth="1"/>
    <col min="3" max="3" width="9" style="3"/>
    <col min="4" max="5" width="16.109375" style="3" customWidth="1"/>
    <col min="6" max="6" width="7.88671875" style="3" customWidth="1"/>
    <col min="7" max="7" width="9.109375" style="3" customWidth="1"/>
    <col min="8" max="14" width="9" style="3" customWidth="1"/>
    <col min="15" max="15" width="8.88671875" style="3" customWidth="1"/>
    <col min="16" max="20" width="9" style="3" hidden="1" customWidth="1"/>
    <col min="21" max="16384" width="9" style="3"/>
  </cols>
  <sheetData>
    <row r="1" spans="1:19" ht="21" customHeight="1" x14ac:dyDescent="0.25">
      <c r="A1" s="15" t="s">
        <v>0</v>
      </c>
      <c r="B1" s="15"/>
      <c r="C1" s="15"/>
      <c r="D1" s="15"/>
      <c r="E1" s="4"/>
      <c r="F1" s="4"/>
      <c r="G1" s="5">
        <v>45442</v>
      </c>
      <c r="H1" s="16">
        <v>45446</v>
      </c>
      <c r="I1" s="16"/>
      <c r="J1" s="16"/>
      <c r="K1" s="16">
        <v>45447</v>
      </c>
      <c r="L1" s="16"/>
      <c r="M1" s="16"/>
      <c r="N1" s="16">
        <v>45448</v>
      </c>
      <c r="O1" s="16"/>
      <c r="P1" s="16"/>
      <c r="Q1" s="16">
        <v>45439</v>
      </c>
      <c r="R1" s="16"/>
      <c r="S1" s="16"/>
    </row>
    <row r="2" spans="1:19" ht="21" customHeight="1" x14ac:dyDescent="0.2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9" t="s">
        <v>9</v>
      </c>
      <c r="J2" s="6" t="s">
        <v>7</v>
      </c>
      <c r="K2" s="8" t="s">
        <v>8</v>
      </c>
      <c r="L2" s="9" t="s">
        <v>9</v>
      </c>
      <c r="M2" s="6" t="s">
        <v>7</v>
      </c>
      <c r="N2" s="8" t="s">
        <v>8</v>
      </c>
      <c r="O2" s="9" t="s">
        <v>9</v>
      </c>
      <c r="P2" s="6" t="s">
        <v>7</v>
      </c>
      <c r="Q2" s="8" t="s">
        <v>8</v>
      </c>
      <c r="R2" s="9" t="s">
        <v>9</v>
      </c>
      <c r="S2" s="6" t="s">
        <v>7</v>
      </c>
    </row>
    <row r="3" spans="1:19" ht="21" customHeight="1" x14ac:dyDescent="0.25">
      <c r="A3" s="8" t="s">
        <v>10</v>
      </c>
      <c r="B3" s="8" t="s">
        <v>11</v>
      </c>
      <c r="C3" s="8" t="s">
        <v>12</v>
      </c>
      <c r="D3" s="8" t="s">
        <v>13</v>
      </c>
      <c r="E3" s="8"/>
      <c r="F3" s="8">
        <v>-3200</v>
      </c>
      <c r="G3" s="8">
        <v>0</v>
      </c>
      <c r="H3" s="8">
        <v>960</v>
      </c>
      <c r="I3" s="8">
        <f>G3-H3</f>
        <v>-960</v>
      </c>
      <c r="J3" s="8"/>
      <c r="K3" s="8">
        <v>960</v>
      </c>
      <c r="L3" s="8">
        <f>J3-K3</f>
        <v>-960</v>
      </c>
      <c r="M3" s="8"/>
      <c r="N3" s="8">
        <v>1280</v>
      </c>
      <c r="O3" s="8">
        <f>M3-N3</f>
        <v>-1280</v>
      </c>
    </row>
    <row r="4" spans="1:19" ht="21" customHeight="1" x14ac:dyDescent="0.25">
      <c r="A4" s="8" t="s">
        <v>14</v>
      </c>
      <c r="B4" s="8" t="s">
        <v>15</v>
      </c>
      <c r="C4" s="8" t="s">
        <v>16</v>
      </c>
      <c r="D4" s="8" t="s">
        <v>17</v>
      </c>
      <c r="E4" s="8"/>
      <c r="F4" s="8">
        <v>-1156</v>
      </c>
      <c r="G4" s="8">
        <v>0</v>
      </c>
      <c r="H4" s="8">
        <v>366</v>
      </c>
      <c r="I4" s="8">
        <f>G4-H4</f>
        <v>-366</v>
      </c>
      <c r="J4" s="8"/>
      <c r="K4" s="8">
        <v>446</v>
      </c>
      <c r="L4" s="8">
        <f t="shared" ref="L4:L27" si="0">J4-K4</f>
        <v>-446</v>
      </c>
      <c r="M4" s="8"/>
      <c r="N4" s="8">
        <v>344</v>
      </c>
      <c r="O4" s="8">
        <f t="shared" ref="O4:O22" si="1">M4-N4</f>
        <v>-344</v>
      </c>
    </row>
    <row r="5" spans="1:19" ht="21" customHeight="1" x14ac:dyDescent="0.25">
      <c r="A5" s="8" t="s">
        <v>18</v>
      </c>
      <c r="B5" s="8" t="s">
        <v>19</v>
      </c>
      <c r="C5" s="8" t="s">
        <v>20</v>
      </c>
      <c r="D5" s="8" t="s">
        <v>21</v>
      </c>
      <c r="E5" s="8"/>
      <c r="F5" s="8">
        <v>-2</v>
      </c>
      <c r="G5" s="8">
        <v>107</v>
      </c>
      <c r="H5" s="8">
        <v>0</v>
      </c>
      <c r="I5" s="8"/>
      <c r="J5" s="8">
        <f t="shared" ref="J5:J24" si="2">G5-H5</f>
        <v>107</v>
      </c>
      <c r="K5" s="8">
        <v>90</v>
      </c>
      <c r="L5" s="8">
        <f t="shared" si="0"/>
        <v>17</v>
      </c>
      <c r="M5" s="8">
        <f>J5-K5</f>
        <v>17</v>
      </c>
      <c r="N5" s="8">
        <v>36</v>
      </c>
      <c r="O5" s="8">
        <f t="shared" si="1"/>
        <v>-19</v>
      </c>
    </row>
    <row r="6" spans="1:19" ht="21" customHeight="1" x14ac:dyDescent="0.25">
      <c r="A6" s="8" t="s">
        <v>22</v>
      </c>
      <c r="B6" s="8" t="s">
        <v>23</v>
      </c>
      <c r="C6" s="8" t="s">
        <v>16</v>
      </c>
      <c r="D6" s="8" t="s">
        <v>21</v>
      </c>
      <c r="E6" s="8"/>
      <c r="F6" s="8">
        <v>-236</v>
      </c>
      <c r="G6" s="8">
        <v>550</v>
      </c>
      <c r="H6" s="8">
        <v>324</v>
      </c>
      <c r="I6" s="8"/>
      <c r="J6" s="8">
        <f t="shared" si="2"/>
        <v>226</v>
      </c>
      <c r="K6" s="8">
        <v>246</v>
      </c>
      <c r="L6" s="8">
        <f t="shared" si="0"/>
        <v>-20</v>
      </c>
      <c r="M6" s="8"/>
      <c r="N6" s="8">
        <v>216</v>
      </c>
      <c r="O6" s="8">
        <f t="shared" si="1"/>
        <v>-216</v>
      </c>
    </row>
    <row r="7" spans="1:19" ht="21" customHeight="1" x14ac:dyDescent="0.25">
      <c r="A7" s="8" t="s">
        <v>24</v>
      </c>
      <c r="B7" s="8" t="s">
        <v>25</v>
      </c>
      <c r="C7" s="8" t="s">
        <v>16</v>
      </c>
      <c r="D7" s="8" t="s">
        <v>21</v>
      </c>
      <c r="E7" s="8"/>
      <c r="F7" s="8">
        <v>-60</v>
      </c>
      <c r="G7" s="8">
        <v>500</v>
      </c>
      <c r="H7" s="8">
        <v>192</v>
      </c>
      <c r="I7" s="8"/>
      <c r="J7" s="8">
        <f t="shared" si="2"/>
        <v>308</v>
      </c>
      <c r="K7" s="8">
        <v>224</v>
      </c>
      <c r="L7" s="8">
        <f t="shared" si="0"/>
        <v>84</v>
      </c>
      <c r="M7" s="8">
        <f>J7-K7</f>
        <v>84</v>
      </c>
      <c r="N7" s="8">
        <v>228</v>
      </c>
      <c r="O7" s="8">
        <f t="shared" si="1"/>
        <v>-144</v>
      </c>
    </row>
    <row r="8" spans="1:19" ht="21" customHeight="1" x14ac:dyDescent="0.25">
      <c r="A8" s="8" t="s">
        <v>26</v>
      </c>
      <c r="B8" s="8" t="s">
        <v>27</v>
      </c>
      <c r="C8" s="8" t="s">
        <v>16</v>
      </c>
      <c r="D8" s="8" t="s">
        <v>21</v>
      </c>
      <c r="E8" s="8"/>
      <c r="F8" s="8">
        <v>-294</v>
      </c>
      <c r="G8" s="8">
        <v>350</v>
      </c>
      <c r="H8" s="8">
        <v>192</v>
      </c>
      <c r="I8" s="8"/>
      <c r="J8" s="8">
        <f t="shared" si="2"/>
        <v>158</v>
      </c>
      <c r="K8" s="8">
        <v>224</v>
      </c>
      <c r="L8" s="8">
        <f t="shared" si="0"/>
        <v>-66</v>
      </c>
      <c r="M8" s="8"/>
      <c r="N8" s="8">
        <v>228</v>
      </c>
      <c r="O8" s="8">
        <f t="shared" si="1"/>
        <v>-228</v>
      </c>
    </row>
    <row r="9" spans="1:19" ht="21" customHeight="1" x14ac:dyDescent="0.25">
      <c r="A9" s="8" t="s">
        <v>28</v>
      </c>
      <c r="B9" s="8" t="s">
        <v>29</v>
      </c>
      <c r="C9" s="8" t="s">
        <v>16</v>
      </c>
      <c r="D9" s="8" t="s">
        <v>21</v>
      </c>
      <c r="E9" s="8"/>
      <c r="F9" s="8">
        <v>-379</v>
      </c>
      <c r="G9" s="8">
        <v>650</v>
      </c>
      <c r="H9" s="8">
        <v>229</v>
      </c>
      <c r="I9" s="8"/>
      <c r="J9" s="8">
        <f t="shared" si="2"/>
        <v>421</v>
      </c>
      <c r="K9" s="8">
        <v>414</v>
      </c>
      <c r="L9" s="8"/>
      <c r="M9" s="8">
        <f>J9-K9</f>
        <v>7</v>
      </c>
      <c r="N9" s="8">
        <v>386</v>
      </c>
      <c r="O9" s="8">
        <f t="shared" si="1"/>
        <v>-379</v>
      </c>
    </row>
    <row r="10" spans="1:19" ht="21" customHeight="1" x14ac:dyDescent="0.25">
      <c r="A10" s="8" t="s">
        <v>30</v>
      </c>
      <c r="B10" s="8" t="s">
        <v>31</v>
      </c>
      <c r="C10" s="8" t="s">
        <v>32</v>
      </c>
      <c r="D10" s="8" t="s">
        <v>21</v>
      </c>
      <c r="E10" s="8">
        <v>600</v>
      </c>
      <c r="F10" s="8">
        <v>-274</v>
      </c>
      <c r="G10" s="8">
        <v>530</v>
      </c>
      <c r="H10" s="8">
        <v>240</v>
      </c>
      <c r="I10" s="8"/>
      <c r="J10" s="8">
        <f t="shared" si="2"/>
        <v>290</v>
      </c>
      <c r="K10" s="8">
        <v>284</v>
      </c>
      <c r="L10" s="8"/>
      <c r="M10" s="8">
        <f>J10-K10</f>
        <v>6</v>
      </c>
      <c r="N10" s="8">
        <v>280</v>
      </c>
      <c r="O10" s="8">
        <f t="shared" si="1"/>
        <v>-274</v>
      </c>
    </row>
    <row r="11" spans="1:19" ht="21" customHeight="1" x14ac:dyDescent="0.25">
      <c r="A11" s="8" t="s">
        <v>33</v>
      </c>
      <c r="B11" s="8" t="s">
        <v>34</v>
      </c>
      <c r="C11" s="8" t="s">
        <v>32</v>
      </c>
      <c r="D11" s="8" t="s">
        <v>21</v>
      </c>
      <c r="E11" s="8">
        <v>600</v>
      </c>
      <c r="F11" s="8">
        <v>-86</v>
      </c>
      <c r="G11" s="8">
        <v>718</v>
      </c>
      <c r="H11" s="8">
        <v>240</v>
      </c>
      <c r="I11" s="8"/>
      <c r="J11" s="8">
        <f t="shared" si="2"/>
        <v>478</v>
      </c>
      <c r="K11" s="8">
        <v>284</v>
      </c>
      <c r="L11" s="8"/>
      <c r="M11" s="8">
        <f>J11-K11</f>
        <v>194</v>
      </c>
      <c r="N11" s="8">
        <v>280</v>
      </c>
      <c r="O11" s="8">
        <f t="shared" si="1"/>
        <v>-86</v>
      </c>
    </row>
    <row r="12" spans="1:19" ht="21" customHeight="1" x14ac:dyDescent="0.25">
      <c r="A12" s="8" t="s">
        <v>35</v>
      </c>
      <c r="B12" s="8" t="s">
        <v>36</v>
      </c>
      <c r="C12" s="8" t="s">
        <v>32</v>
      </c>
      <c r="D12" s="8" t="s">
        <v>21</v>
      </c>
      <c r="E12" s="8">
        <v>900</v>
      </c>
      <c r="F12" s="8">
        <v>-732</v>
      </c>
      <c r="G12" s="8">
        <v>476</v>
      </c>
      <c r="H12" s="8">
        <v>360</v>
      </c>
      <c r="I12" s="8"/>
      <c r="J12" s="8">
        <f t="shared" si="2"/>
        <v>116</v>
      </c>
      <c r="K12" s="8">
        <v>428</v>
      </c>
      <c r="L12" s="8">
        <f t="shared" si="0"/>
        <v>-312</v>
      </c>
      <c r="M12" s="8"/>
      <c r="N12" s="8">
        <v>420</v>
      </c>
      <c r="O12" s="8">
        <f t="shared" si="1"/>
        <v>-420</v>
      </c>
    </row>
    <row r="13" spans="1:19" ht="21" customHeight="1" x14ac:dyDescent="0.25">
      <c r="A13" s="8" t="s">
        <v>37</v>
      </c>
      <c r="B13" s="8" t="s">
        <v>38</v>
      </c>
      <c r="C13" s="8" t="s">
        <v>32</v>
      </c>
      <c r="D13" s="8" t="s">
        <v>21</v>
      </c>
      <c r="E13" s="8">
        <v>300</v>
      </c>
      <c r="F13" s="8">
        <v>-379</v>
      </c>
      <c r="G13" s="8">
        <v>25</v>
      </c>
      <c r="H13" s="8">
        <v>120</v>
      </c>
      <c r="I13" s="8">
        <f>G13-H13</f>
        <v>-95</v>
      </c>
      <c r="J13" s="8"/>
      <c r="K13" s="8">
        <v>144</v>
      </c>
      <c r="L13" s="8">
        <f t="shared" si="0"/>
        <v>-144</v>
      </c>
      <c r="M13" s="8"/>
      <c r="N13" s="8">
        <v>140</v>
      </c>
      <c r="O13" s="8">
        <f t="shared" si="1"/>
        <v>-140</v>
      </c>
    </row>
    <row r="14" spans="1:19" ht="21" customHeight="1" x14ac:dyDescent="0.25">
      <c r="A14" s="8" t="s">
        <v>39</v>
      </c>
      <c r="B14" s="8" t="s">
        <v>40</v>
      </c>
      <c r="C14" s="8" t="s">
        <v>32</v>
      </c>
      <c r="D14" s="8" t="s">
        <v>21</v>
      </c>
      <c r="E14" s="8">
        <v>300</v>
      </c>
      <c r="F14" s="8">
        <v>-290</v>
      </c>
      <c r="G14" s="8">
        <v>114</v>
      </c>
      <c r="H14" s="8">
        <v>120</v>
      </c>
      <c r="I14" s="8">
        <f>G14-H14</f>
        <v>-6</v>
      </c>
      <c r="J14" s="8"/>
      <c r="K14" s="8">
        <v>144</v>
      </c>
      <c r="L14" s="8">
        <f t="shared" si="0"/>
        <v>-144</v>
      </c>
      <c r="M14" s="8"/>
      <c r="N14" s="8">
        <v>140</v>
      </c>
      <c r="O14" s="8">
        <f t="shared" si="1"/>
        <v>-140</v>
      </c>
    </row>
    <row r="15" spans="1:19" ht="21" customHeight="1" x14ac:dyDescent="0.25">
      <c r="A15" s="8" t="s">
        <v>41</v>
      </c>
      <c r="B15" s="8" t="s">
        <v>42</v>
      </c>
      <c r="C15" s="8" t="s">
        <v>32</v>
      </c>
      <c r="D15" s="8" t="s">
        <v>21</v>
      </c>
      <c r="E15" s="8">
        <v>300</v>
      </c>
      <c r="F15" s="8">
        <v>-334</v>
      </c>
      <c r="G15" s="8">
        <v>66</v>
      </c>
      <c r="H15" s="8">
        <v>120</v>
      </c>
      <c r="I15" s="8">
        <f>G15-H15</f>
        <v>-54</v>
      </c>
      <c r="J15" s="8"/>
      <c r="K15" s="8">
        <v>140</v>
      </c>
      <c r="L15" s="8">
        <f t="shared" si="0"/>
        <v>-140</v>
      </c>
      <c r="M15" s="8"/>
      <c r="N15" s="8">
        <v>140</v>
      </c>
      <c r="O15" s="8">
        <f t="shared" si="1"/>
        <v>-140</v>
      </c>
    </row>
    <row r="16" spans="1:19" ht="21" customHeight="1" x14ac:dyDescent="0.25">
      <c r="A16" s="8" t="s">
        <v>43</v>
      </c>
      <c r="B16" s="8" t="s">
        <v>44</v>
      </c>
      <c r="C16" s="8" t="s">
        <v>32</v>
      </c>
      <c r="D16" s="8" t="s">
        <v>21</v>
      </c>
      <c r="E16" s="8">
        <v>300</v>
      </c>
      <c r="F16" s="8">
        <v>-400</v>
      </c>
      <c r="G16" s="8">
        <v>0</v>
      </c>
      <c r="H16" s="8">
        <v>120</v>
      </c>
      <c r="I16" s="8">
        <f>G16-H16</f>
        <v>-120</v>
      </c>
      <c r="J16" s="8"/>
      <c r="K16" s="8">
        <v>140</v>
      </c>
      <c r="L16" s="8">
        <f t="shared" si="0"/>
        <v>-140</v>
      </c>
      <c r="M16" s="8"/>
      <c r="N16" s="8">
        <v>140</v>
      </c>
      <c r="O16" s="8">
        <f t="shared" si="1"/>
        <v>-140</v>
      </c>
    </row>
    <row r="17" spans="1:15" ht="21" customHeight="1" x14ac:dyDescent="0.25">
      <c r="A17" s="8" t="s">
        <v>45</v>
      </c>
      <c r="B17" s="8" t="s">
        <v>46</v>
      </c>
      <c r="C17" s="8" t="s">
        <v>16</v>
      </c>
      <c r="D17" s="8" t="s">
        <v>21</v>
      </c>
      <c r="E17" s="8"/>
      <c r="F17" s="8">
        <v>-709</v>
      </c>
      <c r="G17" s="8">
        <v>350</v>
      </c>
      <c r="H17" s="8">
        <v>239</v>
      </c>
      <c r="I17" s="8"/>
      <c r="J17" s="8">
        <f t="shared" si="2"/>
        <v>111</v>
      </c>
      <c r="K17" s="8">
        <v>414</v>
      </c>
      <c r="L17" s="8">
        <f t="shared" si="0"/>
        <v>-303</v>
      </c>
      <c r="M17" s="8"/>
      <c r="N17" s="8">
        <v>406</v>
      </c>
      <c r="O17" s="8">
        <f t="shared" si="1"/>
        <v>-406</v>
      </c>
    </row>
    <row r="18" spans="1:15" ht="21" customHeight="1" x14ac:dyDescent="0.25">
      <c r="A18" s="8" t="s">
        <v>47</v>
      </c>
      <c r="B18" s="8" t="s">
        <v>48</v>
      </c>
      <c r="C18" s="8" t="s">
        <v>16</v>
      </c>
      <c r="D18" s="8" t="s">
        <v>21</v>
      </c>
      <c r="E18" s="8"/>
      <c r="F18" s="8">
        <v>-157</v>
      </c>
      <c r="G18" s="8">
        <v>750</v>
      </c>
      <c r="H18" s="8">
        <v>165</v>
      </c>
      <c r="I18" s="8"/>
      <c r="J18" s="8">
        <f t="shared" si="2"/>
        <v>585</v>
      </c>
      <c r="K18" s="8">
        <v>472</v>
      </c>
      <c r="L18" s="8"/>
      <c r="M18" s="8">
        <f>J18-K18</f>
        <v>113</v>
      </c>
      <c r="N18" s="8">
        <v>270</v>
      </c>
      <c r="O18" s="8">
        <f t="shared" si="1"/>
        <v>-157</v>
      </c>
    </row>
    <row r="19" spans="1:15" ht="21" customHeight="1" x14ac:dyDescent="0.25">
      <c r="A19" s="8" t="s">
        <v>49</v>
      </c>
      <c r="B19" s="8" t="s">
        <v>50</v>
      </c>
      <c r="C19" s="8" t="s">
        <v>16</v>
      </c>
      <c r="D19" s="8" t="s">
        <v>21</v>
      </c>
      <c r="E19" s="8"/>
      <c r="F19" s="8">
        <v>-200</v>
      </c>
      <c r="G19" s="8">
        <v>0</v>
      </c>
      <c r="H19" s="8">
        <v>200</v>
      </c>
      <c r="I19" s="8">
        <f>G19-H19</f>
        <v>-200</v>
      </c>
      <c r="J19" s="8"/>
      <c r="K19" s="8">
        <v>0</v>
      </c>
      <c r="L19" s="8"/>
      <c r="M19" s="8"/>
      <c r="N19" s="8">
        <v>0</v>
      </c>
      <c r="O19" s="8"/>
    </row>
    <row r="20" spans="1:15" ht="21" customHeight="1" x14ac:dyDescent="0.25">
      <c r="A20" s="8" t="s">
        <v>51</v>
      </c>
      <c r="B20" s="8" t="s">
        <v>52</v>
      </c>
      <c r="C20" s="8" t="s">
        <v>16</v>
      </c>
      <c r="D20" s="8" t="s">
        <v>21</v>
      </c>
      <c r="E20" s="8"/>
      <c r="F20" s="8">
        <v>-114</v>
      </c>
      <c r="G20" s="8">
        <v>48</v>
      </c>
      <c r="H20" s="8">
        <v>0</v>
      </c>
      <c r="I20" s="8"/>
      <c r="J20" s="8">
        <f t="shared" si="2"/>
        <v>48</v>
      </c>
      <c r="K20" s="8">
        <v>72</v>
      </c>
      <c r="L20" s="8">
        <f t="shared" si="0"/>
        <v>-24</v>
      </c>
      <c r="M20" s="8"/>
      <c r="N20" s="8">
        <v>90</v>
      </c>
      <c r="O20" s="8">
        <f t="shared" si="1"/>
        <v>-90</v>
      </c>
    </row>
    <row r="21" spans="1:15" ht="21" customHeight="1" x14ac:dyDescent="0.25">
      <c r="A21" s="8" t="s">
        <v>53</v>
      </c>
      <c r="B21" s="8" t="s">
        <v>54</v>
      </c>
      <c r="C21" s="8" t="s">
        <v>20</v>
      </c>
      <c r="D21" s="8" t="s">
        <v>21</v>
      </c>
      <c r="E21" s="8"/>
      <c r="F21" s="8">
        <v>-700</v>
      </c>
      <c r="G21" s="8">
        <v>300</v>
      </c>
      <c r="H21" s="8">
        <v>344</v>
      </c>
      <c r="I21" s="8">
        <f>G21-H21</f>
        <v>-44</v>
      </c>
      <c r="J21" s="8"/>
      <c r="K21" s="8">
        <v>300</v>
      </c>
      <c r="L21" s="8">
        <f t="shared" si="0"/>
        <v>-300</v>
      </c>
      <c r="M21" s="8"/>
      <c r="N21" s="8">
        <v>356</v>
      </c>
      <c r="O21" s="8">
        <f t="shared" si="1"/>
        <v>-356</v>
      </c>
    </row>
    <row r="22" spans="1:15" ht="21" customHeight="1" x14ac:dyDescent="0.25">
      <c r="A22" s="8" t="s">
        <v>55</v>
      </c>
      <c r="B22" s="8" t="s">
        <v>56</v>
      </c>
      <c r="C22" s="8" t="s">
        <v>20</v>
      </c>
      <c r="D22" s="8" t="s">
        <v>21</v>
      </c>
      <c r="E22" s="8"/>
      <c r="F22" s="8">
        <v>-740</v>
      </c>
      <c r="G22" s="8">
        <v>200</v>
      </c>
      <c r="H22" s="8">
        <v>304</v>
      </c>
      <c r="I22" s="8">
        <f>G22-H22</f>
        <v>-104</v>
      </c>
      <c r="J22" s="8"/>
      <c r="K22" s="8">
        <v>280</v>
      </c>
      <c r="L22" s="8">
        <f t="shared" si="0"/>
        <v>-280</v>
      </c>
      <c r="M22" s="8"/>
      <c r="N22" s="8">
        <v>356</v>
      </c>
      <c r="O22" s="8">
        <f t="shared" si="1"/>
        <v>-356</v>
      </c>
    </row>
    <row r="23" spans="1:15" ht="21" customHeight="1" x14ac:dyDescent="0.25">
      <c r="A23" s="8" t="s">
        <v>57</v>
      </c>
      <c r="B23" s="8" t="s">
        <v>58</v>
      </c>
      <c r="C23" s="8" t="s">
        <v>59</v>
      </c>
      <c r="D23" s="8" t="s">
        <v>21</v>
      </c>
      <c r="E23" s="8"/>
      <c r="F23" s="8">
        <v>-13</v>
      </c>
      <c r="G23" s="8">
        <v>139</v>
      </c>
      <c r="H23" s="8">
        <v>24</v>
      </c>
      <c r="I23" s="8"/>
      <c r="J23" s="8">
        <f t="shared" si="2"/>
        <v>115</v>
      </c>
      <c r="K23" s="8">
        <v>128</v>
      </c>
      <c r="L23" s="8">
        <f t="shared" si="0"/>
        <v>-13</v>
      </c>
      <c r="M23" s="8"/>
      <c r="N23" s="8">
        <v>0</v>
      </c>
      <c r="O23" s="8"/>
    </row>
    <row r="24" spans="1:15" ht="21" customHeight="1" x14ac:dyDescent="0.25">
      <c r="A24" s="8" t="s">
        <v>60</v>
      </c>
      <c r="B24" s="8" t="s">
        <v>61</v>
      </c>
      <c r="C24" s="8" t="s">
        <v>59</v>
      </c>
      <c r="D24" s="8" t="s">
        <v>21</v>
      </c>
      <c r="E24" s="8"/>
      <c r="F24" s="8">
        <v>-54</v>
      </c>
      <c r="G24" s="8">
        <v>98</v>
      </c>
      <c r="H24" s="8">
        <v>24</v>
      </c>
      <c r="I24" s="8"/>
      <c r="J24" s="8">
        <f t="shared" si="2"/>
        <v>74</v>
      </c>
      <c r="K24" s="8">
        <v>128</v>
      </c>
      <c r="L24" s="8">
        <f t="shared" si="0"/>
        <v>-54</v>
      </c>
      <c r="M24" s="8"/>
      <c r="N24" s="8">
        <v>0</v>
      </c>
      <c r="O24" s="8"/>
    </row>
    <row r="25" spans="1:15" ht="21" customHeight="1" x14ac:dyDescent="0.25">
      <c r="A25" s="8" t="s">
        <v>62</v>
      </c>
      <c r="B25" s="8" t="s">
        <v>63</v>
      </c>
      <c r="C25" s="8" t="s">
        <v>32</v>
      </c>
      <c r="D25" s="8" t="s">
        <v>64</v>
      </c>
      <c r="E25" s="8">
        <v>400</v>
      </c>
      <c r="F25" s="8">
        <v>-652</v>
      </c>
      <c r="G25" s="8">
        <v>152</v>
      </c>
      <c r="H25" s="8">
        <v>240</v>
      </c>
      <c r="I25" s="8">
        <f>G25-H25</f>
        <v>-88</v>
      </c>
      <c r="J25" s="8"/>
      <c r="K25" s="8">
        <v>284</v>
      </c>
      <c r="L25" s="8">
        <f t="shared" si="0"/>
        <v>-284</v>
      </c>
      <c r="M25" s="8"/>
      <c r="N25" s="8">
        <v>280</v>
      </c>
      <c r="O25" s="8">
        <f t="shared" ref="O25:O31" si="3">M25-N25</f>
        <v>-280</v>
      </c>
    </row>
    <row r="26" spans="1:15" ht="21" customHeight="1" x14ac:dyDescent="0.25">
      <c r="A26" s="8" t="s">
        <v>65</v>
      </c>
      <c r="B26" s="8" t="s">
        <v>66</v>
      </c>
      <c r="C26" s="8" t="s">
        <v>32</v>
      </c>
      <c r="D26" s="8" t="s">
        <v>64</v>
      </c>
      <c r="E26" s="8">
        <v>450</v>
      </c>
      <c r="F26" s="8">
        <v>-318</v>
      </c>
      <c r="G26" s="8">
        <v>486</v>
      </c>
      <c r="H26" s="8">
        <v>240</v>
      </c>
      <c r="I26" s="8"/>
      <c r="J26" s="8">
        <f>G26-H26</f>
        <v>246</v>
      </c>
      <c r="K26" s="8">
        <v>284</v>
      </c>
      <c r="L26" s="8">
        <f t="shared" si="0"/>
        <v>-38</v>
      </c>
      <c r="M26" s="8"/>
      <c r="N26" s="8">
        <v>280</v>
      </c>
      <c r="O26" s="8">
        <f t="shared" si="3"/>
        <v>-280</v>
      </c>
    </row>
    <row r="27" spans="1:15" ht="21" customHeight="1" x14ac:dyDescent="0.25">
      <c r="A27" s="8" t="s">
        <v>67</v>
      </c>
      <c r="B27" s="8" t="s">
        <v>68</v>
      </c>
      <c r="C27" s="8" t="s">
        <v>32</v>
      </c>
      <c r="D27" s="8" t="s">
        <v>64</v>
      </c>
      <c r="E27" s="8">
        <v>500</v>
      </c>
      <c r="F27" s="8">
        <v>-304</v>
      </c>
      <c r="G27" s="8">
        <v>500</v>
      </c>
      <c r="H27" s="8">
        <v>240</v>
      </c>
      <c r="I27" s="8"/>
      <c r="J27" s="8">
        <f>G27-H27</f>
        <v>260</v>
      </c>
      <c r="K27" s="8">
        <v>284</v>
      </c>
      <c r="L27" s="8">
        <f t="shared" si="0"/>
        <v>-24</v>
      </c>
      <c r="M27" s="8"/>
      <c r="N27" s="8">
        <v>280</v>
      </c>
      <c r="O27" s="8">
        <f t="shared" si="3"/>
        <v>-280</v>
      </c>
    </row>
    <row r="28" spans="1:15" ht="21" customHeight="1" x14ac:dyDescent="0.25">
      <c r="A28" s="8" t="s">
        <v>69</v>
      </c>
      <c r="B28" s="8" t="s">
        <v>70</v>
      </c>
      <c r="C28" s="8" t="s">
        <v>16</v>
      </c>
      <c r="D28" s="8" t="s">
        <v>64</v>
      </c>
      <c r="E28" s="8"/>
      <c r="F28" s="8">
        <v>-83</v>
      </c>
      <c r="G28" s="8">
        <v>621</v>
      </c>
      <c r="H28" s="8">
        <v>260</v>
      </c>
      <c r="I28" s="8"/>
      <c r="J28" s="8">
        <f>G28-H28</f>
        <v>361</v>
      </c>
      <c r="K28" s="8">
        <v>244</v>
      </c>
      <c r="L28" s="8"/>
      <c r="M28" s="8">
        <f>J28-K28</f>
        <v>117</v>
      </c>
      <c r="N28" s="8">
        <v>200</v>
      </c>
      <c r="O28" s="8">
        <f t="shared" si="3"/>
        <v>-83</v>
      </c>
    </row>
    <row r="29" spans="1:15" ht="21" customHeight="1" x14ac:dyDescent="0.25">
      <c r="A29" s="8" t="s">
        <v>71</v>
      </c>
      <c r="B29" s="8" t="s">
        <v>72</v>
      </c>
      <c r="C29" s="8" t="s">
        <v>16</v>
      </c>
      <c r="D29" s="8" t="s">
        <v>64</v>
      </c>
      <c r="E29" s="8"/>
      <c r="F29" s="8">
        <v>-84</v>
      </c>
      <c r="G29" s="8">
        <v>620</v>
      </c>
      <c r="H29" s="8">
        <v>260</v>
      </c>
      <c r="I29" s="8"/>
      <c r="J29" s="8">
        <f>G29-H29</f>
        <v>360</v>
      </c>
      <c r="K29" s="8">
        <v>244</v>
      </c>
      <c r="L29" s="8"/>
      <c r="M29" s="8">
        <f>J29-K29</f>
        <v>116</v>
      </c>
      <c r="N29" s="8">
        <v>200</v>
      </c>
      <c r="O29" s="8">
        <f t="shared" si="3"/>
        <v>-84</v>
      </c>
    </row>
    <row r="30" spans="1:15" ht="21" customHeight="1" x14ac:dyDescent="0.25">
      <c r="A30" s="8" t="s">
        <v>73</v>
      </c>
      <c r="B30" s="8" t="s">
        <v>74</v>
      </c>
      <c r="C30" s="8" t="s">
        <v>16</v>
      </c>
      <c r="D30" s="8" t="s">
        <v>64</v>
      </c>
      <c r="E30" s="8"/>
      <c r="F30" s="8">
        <v>-60</v>
      </c>
      <c r="G30" s="8">
        <v>216</v>
      </c>
      <c r="H30" s="8">
        <v>60</v>
      </c>
      <c r="I30" s="8"/>
      <c r="J30" s="8">
        <f>G30-H30</f>
        <v>156</v>
      </c>
      <c r="K30" s="8">
        <v>116</v>
      </c>
      <c r="L30" s="8"/>
      <c r="M30" s="8">
        <f>J30-K30</f>
        <v>40</v>
      </c>
      <c r="N30" s="8">
        <v>100</v>
      </c>
      <c r="O30" s="8">
        <f t="shared" si="3"/>
        <v>-60</v>
      </c>
    </row>
    <row r="31" spans="1:15" ht="21" customHeight="1" x14ac:dyDescent="0.25">
      <c r="A31" s="8" t="s">
        <v>75</v>
      </c>
      <c r="B31" s="8" t="s">
        <v>76</v>
      </c>
      <c r="C31" s="8" t="s">
        <v>20</v>
      </c>
      <c r="D31" s="8" t="s">
        <v>64</v>
      </c>
      <c r="E31" s="8"/>
      <c r="F31" s="8">
        <v>-152</v>
      </c>
      <c r="G31" s="8">
        <v>48</v>
      </c>
      <c r="H31" s="8">
        <v>60</v>
      </c>
      <c r="I31" s="8">
        <f>G31-H31</f>
        <v>-12</v>
      </c>
      <c r="J31" s="8"/>
      <c r="K31" s="8">
        <v>60</v>
      </c>
      <c r="L31" s="8">
        <f>J31-K31</f>
        <v>-60</v>
      </c>
      <c r="M31" s="8"/>
      <c r="N31" s="8">
        <v>80</v>
      </c>
      <c r="O31" s="8">
        <f t="shared" si="3"/>
        <v>-80</v>
      </c>
    </row>
    <row r="32" spans="1:15" ht="21" customHeight="1" x14ac:dyDescent="0.25">
      <c r="A32" s="8" t="s">
        <v>77</v>
      </c>
      <c r="B32" s="8" t="s">
        <v>78</v>
      </c>
      <c r="C32" s="8" t="s">
        <v>20</v>
      </c>
      <c r="D32" s="8" t="s">
        <v>64</v>
      </c>
      <c r="E32" s="8"/>
      <c r="F32" s="8">
        <v>-18</v>
      </c>
      <c r="G32" s="8">
        <v>2</v>
      </c>
      <c r="H32" s="8">
        <v>0</v>
      </c>
      <c r="I32" s="8"/>
      <c r="J32" s="8">
        <f>G32-H32</f>
        <v>2</v>
      </c>
      <c r="K32" s="8">
        <v>20</v>
      </c>
      <c r="L32" s="8">
        <f>J32-K32</f>
        <v>-18</v>
      </c>
      <c r="M32" s="8"/>
      <c r="N32" s="8">
        <v>0</v>
      </c>
      <c r="O32" s="8"/>
    </row>
    <row r="33" spans="1:15" ht="21" customHeight="1" x14ac:dyDescent="0.25">
      <c r="A33" s="8" t="s">
        <v>79</v>
      </c>
      <c r="B33" s="8" t="s">
        <v>80</v>
      </c>
      <c r="C33" s="8" t="s">
        <v>20</v>
      </c>
      <c r="D33" s="8" t="s">
        <v>64</v>
      </c>
      <c r="E33" s="8"/>
      <c r="F33" s="8">
        <v>-76</v>
      </c>
      <c r="G33" s="8">
        <v>104</v>
      </c>
      <c r="H33" s="8">
        <v>60</v>
      </c>
      <c r="I33" s="8"/>
      <c r="J33" s="8">
        <f>G33-H33</f>
        <v>44</v>
      </c>
      <c r="K33" s="8">
        <v>40</v>
      </c>
      <c r="L33" s="8"/>
      <c r="M33" s="8">
        <f>J33-K33</f>
        <v>4</v>
      </c>
      <c r="N33" s="8">
        <v>80</v>
      </c>
      <c r="O33" s="8">
        <f>M33-N33</f>
        <v>-76</v>
      </c>
    </row>
    <row r="34" spans="1:15" ht="21" customHeight="1" x14ac:dyDescent="0.25">
      <c r="A34" s="8" t="s">
        <v>81</v>
      </c>
      <c r="B34" s="8" t="s">
        <v>82</v>
      </c>
      <c r="C34" s="8" t="s">
        <v>20</v>
      </c>
      <c r="D34" s="8" t="s">
        <v>64</v>
      </c>
      <c r="E34" s="8"/>
      <c r="F34" s="8">
        <v>-92</v>
      </c>
      <c r="G34" s="8">
        <v>88</v>
      </c>
      <c r="H34" s="8">
        <v>60</v>
      </c>
      <c r="I34" s="8"/>
      <c r="J34" s="8">
        <f t="shared" ref="J34:J51" si="4">G34-H34</f>
        <v>28</v>
      </c>
      <c r="K34" s="8">
        <v>40</v>
      </c>
      <c r="L34" s="8">
        <f t="shared" ref="L34:L50" si="5">J34-K34</f>
        <v>-12</v>
      </c>
      <c r="M34" s="8"/>
      <c r="N34" s="8">
        <v>80</v>
      </c>
      <c r="O34" s="8">
        <f t="shared" ref="O34:O51" si="6">M34-N34</f>
        <v>-80</v>
      </c>
    </row>
    <row r="35" spans="1:15" ht="21" customHeight="1" x14ac:dyDescent="0.25">
      <c r="A35" s="8" t="s">
        <v>83</v>
      </c>
      <c r="B35" s="8" t="s">
        <v>84</v>
      </c>
      <c r="C35" s="8" t="s">
        <v>20</v>
      </c>
      <c r="D35" s="8" t="s">
        <v>64</v>
      </c>
      <c r="E35" s="8"/>
      <c r="F35" s="8">
        <v>-9</v>
      </c>
      <c r="G35" s="8">
        <v>191</v>
      </c>
      <c r="H35" s="8">
        <v>60</v>
      </c>
      <c r="I35" s="8"/>
      <c r="J35" s="8">
        <f t="shared" si="4"/>
        <v>131</v>
      </c>
      <c r="K35" s="8">
        <v>60</v>
      </c>
      <c r="L35" s="8"/>
      <c r="M35" s="8">
        <f>J35-K35</f>
        <v>71</v>
      </c>
      <c r="N35" s="8">
        <v>80</v>
      </c>
      <c r="O35" s="8">
        <f t="shared" si="6"/>
        <v>-9</v>
      </c>
    </row>
    <row r="36" spans="1:15" ht="21" customHeight="1" x14ac:dyDescent="0.25">
      <c r="A36" s="8" t="s">
        <v>85</v>
      </c>
      <c r="B36" s="8" t="s">
        <v>86</v>
      </c>
      <c r="C36" s="8" t="s">
        <v>32</v>
      </c>
      <c r="D36" s="8" t="s">
        <v>64</v>
      </c>
      <c r="E36" s="8"/>
      <c r="F36" s="8">
        <v>-775</v>
      </c>
      <c r="G36" s="8">
        <v>1159</v>
      </c>
      <c r="H36" s="8">
        <v>616</v>
      </c>
      <c r="I36" s="8"/>
      <c r="J36" s="8">
        <f t="shared" si="4"/>
        <v>543</v>
      </c>
      <c r="K36" s="8">
        <v>654</v>
      </c>
      <c r="L36" s="8">
        <f t="shared" si="5"/>
        <v>-111</v>
      </c>
      <c r="M36" s="8"/>
      <c r="N36" s="8">
        <v>664</v>
      </c>
      <c r="O36" s="8">
        <f t="shared" si="6"/>
        <v>-664</v>
      </c>
    </row>
    <row r="37" spans="1:15" ht="21" customHeight="1" x14ac:dyDescent="0.25">
      <c r="A37" s="8" t="s">
        <v>87</v>
      </c>
      <c r="B37" s="8" t="s">
        <v>88</v>
      </c>
      <c r="C37" s="8" t="s">
        <v>32</v>
      </c>
      <c r="D37" s="8" t="s">
        <v>64</v>
      </c>
      <c r="E37" s="8"/>
      <c r="F37" s="8">
        <v>-775</v>
      </c>
      <c r="G37" s="8">
        <v>1159</v>
      </c>
      <c r="H37" s="8">
        <v>616</v>
      </c>
      <c r="I37" s="8"/>
      <c r="J37" s="8">
        <f t="shared" si="4"/>
        <v>543</v>
      </c>
      <c r="K37" s="8">
        <v>654</v>
      </c>
      <c r="L37" s="8">
        <f t="shared" si="5"/>
        <v>-111</v>
      </c>
      <c r="M37" s="8"/>
      <c r="N37" s="8">
        <v>664</v>
      </c>
      <c r="O37" s="8">
        <f t="shared" si="6"/>
        <v>-664</v>
      </c>
    </row>
    <row r="38" spans="1:15" ht="21" customHeight="1" x14ac:dyDescent="0.25">
      <c r="A38" s="8" t="s">
        <v>89</v>
      </c>
      <c r="B38" s="8" t="s">
        <v>90</v>
      </c>
      <c r="C38" s="8" t="s">
        <v>91</v>
      </c>
      <c r="D38" s="8" t="s">
        <v>92</v>
      </c>
      <c r="E38" s="8"/>
      <c r="F38" s="8">
        <v>-24</v>
      </c>
      <c r="G38" s="8">
        <v>4</v>
      </c>
      <c r="H38" s="8">
        <v>12</v>
      </c>
      <c r="I38" s="8">
        <f>G38-H38</f>
        <v>-8</v>
      </c>
      <c r="J38" s="8"/>
      <c r="K38" s="8">
        <v>8</v>
      </c>
      <c r="L38" s="8">
        <f t="shared" si="5"/>
        <v>-8</v>
      </c>
      <c r="M38" s="8"/>
      <c r="N38" s="8">
        <v>8</v>
      </c>
      <c r="O38" s="8">
        <f t="shared" si="6"/>
        <v>-8</v>
      </c>
    </row>
    <row r="39" spans="1:15" ht="21" customHeight="1" x14ac:dyDescent="0.25">
      <c r="A39" s="8" t="s">
        <v>93</v>
      </c>
      <c r="B39" s="8" t="s">
        <v>94</v>
      </c>
      <c r="C39" s="8" t="s">
        <v>91</v>
      </c>
      <c r="D39" s="8" t="s">
        <v>92</v>
      </c>
      <c r="E39" s="8"/>
      <c r="F39" s="8">
        <v>-28</v>
      </c>
      <c r="G39" s="8">
        <v>0</v>
      </c>
      <c r="H39" s="8">
        <v>12</v>
      </c>
      <c r="I39" s="8">
        <f>G39-H39</f>
        <v>-12</v>
      </c>
      <c r="J39" s="8"/>
      <c r="K39" s="8">
        <v>8</v>
      </c>
      <c r="L39" s="8">
        <f t="shared" si="5"/>
        <v>-8</v>
      </c>
      <c r="M39" s="8"/>
      <c r="N39" s="8">
        <v>8</v>
      </c>
      <c r="O39" s="8">
        <f t="shared" si="6"/>
        <v>-8</v>
      </c>
    </row>
    <row r="40" spans="1:15" ht="21" customHeight="1" x14ac:dyDescent="0.25">
      <c r="A40" s="8" t="s">
        <v>95</v>
      </c>
      <c r="B40" s="8" t="s">
        <v>96</v>
      </c>
      <c r="C40" s="8" t="s">
        <v>91</v>
      </c>
      <c r="D40" s="8" t="s">
        <v>92</v>
      </c>
      <c r="E40" s="8"/>
      <c r="F40" s="8">
        <v>-26</v>
      </c>
      <c r="G40" s="8">
        <v>2</v>
      </c>
      <c r="H40" s="8">
        <v>12</v>
      </c>
      <c r="I40" s="8">
        <f>G40-H40</f>
        <v>-10</v>
      </c>
      <c r="J40" s="8"/>
      <c r="K40" s="8">
        <v>8</v>
      </c>
      <c r="L40" s="8">
        <f t="shared" si="5"/>
        <v>-8</v>
      </c>
      <c r="M40" s="8"/>
      <c r="N40" s="8">
        <v>8</v>
      </c>
      <c r="O40" s="8">
        <f t="shared" si="6"/>
        <v>-8</v>
      </c>
    </row>
    <row r="41" spans="1:15" ht="21" customHeight="1" x14ac:dyDescent="0.25">
      <c r="A41" s="8" t="s">
        <v>97</v>
      </c>
      <c r="B41" s="8" t="s">
        <v>98</v>
      </c>
      <c r="C41" s="8" t="s">
        <v>91</v>
      </c>
      <c r="D41" s="8" t="s">
        <v>92</v>
      </c>
      <c r="E41" s="8"/>
      <c r="F41" s="8">
        <v>-27</v>
      </c>
      <c r="G41" s="8">
        <v>1</v>
      </c>
      <c r="H41" s="8">
        <v>12</v>
      </c>
      <c r="I41" s="8">
        <f>G41-H41</f>
        <v>-11</v>
      </c>
      <c r="J41" s="8"/>
      <c r="K41" s="8">
        <v>8</v>
      </c>
      <c r="L41" s="8">
        <f t="shared" si="5"/>
        <v>-8</v>
      </c>
      <c r="M41" s="8"/>
      <c r="N41" s="8">
        <v>8</v>
      </c>
      <c r="O41" s="8">
        <f t="shared" si="6"/>
        <v>-8</v>
      </c>
    </row>
    <row r="42" spans="1:15" ht="21" customHeight="1" x14ac:dyDescent="0.25">
      <c r="A42" s="8" t="s">
        <v>99</v>
      </c>
      <c r="B42" s="8" t="s">
        <v>100</v>
      </c>
      <c r="C42" s="8" t="s">
        <v>32</v>
      </c>
      <c r="D42" s="8" t="s">
        <v>101</v>
      </c>
      <c r="E42" s="8"/>
      <c r="F42" s="8">
        <v>-328</v>
      </c>
      <c r="G42" s="8">
        <v>76</v>
      </c>
      <c r="H42" s="8">
        <v>120</v>
      </c>
      <c r="I42" s="8">
        <f>G42-H42</f>
        <v>-44</v>
      </c>
      <c r="J42" s="8"/>
      <c r="K42" s="8">
        <v>144</v>
      </c>
      <c r="L42" s="8">
        <f t="shared" si="5"/>
        <v>-144</v>
      </c>
      <c r="M42" s="8"/>
      <c r="N42" s="8">
        <v>140</v>
      </c>
      <c r="O42" s="8">
        <f t="shared" si="6"/>
        <v>-140</v>
      </c>
    </row>
    <row r="43" spans="1:15" ht="21" customHeight="1" x14ac:dyDescent="0.25">
      <c r="A43" s="8" t="s">
        <v>102</v>
      </c>
      <c r="B43" s="8" t="s">
        <v>103</v>
      </c>
      <c r="C43" s="8" t="s">
        <v>32</v>
      </c>
      <c r="D43" s="8" t="s">
        <v>101</v>
      </c>
      <c r="E43" s="8"/>
      <c r="F43" s="8">
        <v>-495</v>
      </c>
      <c r="G43" s="8">
        <v>309</v>
      </c>
      <c r="H43" s="8">
        <v>240</v>
      </c>
      <c r="I43" s="8"/>
      <c r="J43" s="8">
        <f t="shared" si="4"/>
        <v>69</v>
      </c>
      <c r="K43" s="8">
        <v>284</v>
      </c>
      <c r="L43" s="8">
        <f t="shared" si="5"/>
        <v>-215</v>
      </c>
      <c r="M43" s="8"/>
      <c r="N43" s="8">
        <v>280</v>
      </c>
      <c r="O43" s="8">
        <f t="shared" si="6"/>
        <v>-280</v>
      </c>
    </row>
    <row r="44" spans="1:15" ht="21" customHeight="1" x14ac:dyDescent="0.25">
      <c r="A44" s="8" t="s">
        <v>104</v>
      </c>
      <c r="B44" s="8" t="s">
        <v>105</v>
      </c>
      <c r="C44" s="8" t="s">
        <v>32</v>
      </c>
      <c r="D44" s="8" t="s">
        <v>101</v>
      </c>
      <c r="E44" s="8"/>
      <c r="F44" s="8">
        <v>-312</v>
      </c>
      <c r="G44" s="8">
        <v>92</v>
      </c>
      <c r="H44" s="8">
        <v>120</v>
      </c>
      <c r="I44" s="8">
        <f>G44-H44</f>
        <v>-28</v>
      </c>
      <c r="J44" s="8"/>
      <c r="K44" s="8">
        <v>144</v>
      </c>
      <c r="L44" s="8">
        <f t="shared" si="5"/>
        <v>-144</v>
      </c>
      <c r="M44" s="8"/>
      <c r="N44" s="8">
        <v>140</v>
      </c>
      <c r="O44" s="8">
        <f t="shared" si="6"/>
        <v>-140</v>
      </c>
    </row>
    <row r="45" spans="1:15" ht="21" customHeight="1" x14ac:dyDescent="0.25">
      <c r="A45" s="8" t="s">
        <v>106</v>
      </c>
      <c r="B45" s="8" t="s">
        <v>107</v>
      </c>
      <c r="C45" s="8" t="s">
        <v>32</v>
      </c>
      <c r="D45" s="8" t="s">
        <v>101</v>
      </c>
      <c r="E45" s="8"/>
      <c r="F45" s="8">
        <v>-495</v>
      </c>
      <c r="G45" s="8">
        <v>309</v>
      </c>
      <c r="H45" s="8">
        <v>240</v>
      </c>
      <c r="I45" s="8"/>
      <c r="J45" s="8">
        <f t="shared" si="4"/>
        <v>69</v>
      </c>
      <c r="K45" s="8">
        <v>284</v>
      </c>
      <c r="L45" s="8">
        <f t="shared" si="5"/>
        <v>-215</v>
      </c>
      <c r="M45" s="8"/>
      <c r="N45" s="8">
        <v>280</v>
      </c>
      <c r="O45" s="8">
        <f t="shared" si="6"/>
        <v>-280</v>
      </c>
    </row>
    <row r="46" spans="1:15" ht="21" customHeight="1" x14ac:dyDescent="0.25">
      <c r="A46" s="8" t="s">
        <v>108</v>
      </c>
      <c r="B46" s="8" t="s">
        <v>109</v>
      </c>
      <c r="C46" s="8" t="s">
        <v>20</v>
      </c>
      <c r="D46" s="8" t="s">
        <v>101</v>
      </c>
      <c r="E46" s="8"/>
      <c r="F46" s="8">
        <v>-300</v>
      </c>
      <c r="G46" s="8">
        <v>60</v>
      </c>
      <c r="H46" s="8">
        <v>124</v>
      </c>
      <c r="I46" s="8">
        <f>G46-H46</f>
        <v>-64</v>
      </c>
      <c r="J46" s="8"/>
      <c r="K46" s="8">
        <v>128</v>
      </c>
      <c r="L46" s="8">
        <f t="shared" si="5"/>
        <v>-128</v>
      </c>
      <c r="M46" s="8"/>
      <c r="N46" s="8">
        <v>108</v>
      </c>
      <c r="O46" s="8">
        <f t="shared" si="6"/>
        <v>-108</v>
      </c>
    </row>
    <row r="47" spans="1:15" ht="21" customHeight="1" x14ac:dyDescent="0.25">
      <c r="A47" s="8" t="s">
        <v>110</v>
      </c>
      <c r="B47" s="8" t="s">
        <v>111</v>
      </c>
      <c r="C47" s="8" t="s">
        <v>20</v>
      </c>
      <c r="D47" s="8" t="s">
        <v>101</v>
      </c>
      <c r="E47" s="8"/>
      <c r="F47" s="8">
        <v>-181</v>
      </c>
      <c r="G47" s="8">
        <v>151</v>
      </c>
      <c r="H47" s="8">
        <v>84</v>
      </c>
      <c r="I47" s="8"/>
      <c r="J47" s="8">
        <f t="shared" si="4"/>
        <v>67</v>
      </c>
      <c r="K47" s="8">
        <v>160</v>
      </c>
      <c r="L47" s="8">
        <f t="shared" si="5"/>
        <v>-93</v>
      </c>
      <c r="M47" s="8"/>
      <c r="N47" s="8">
        <v>88</v>
      </c>
      <c r="O47" s="8">
        <f t="shared" si="6"/>
        <v>-88</v>
      </c>
    </row>
    <row r="48" spans="1:15" ht="21" customHeight="1" x14ac:dyDescent="0.25">
      <c r="A48" s="8" t="s">
        <v>112</v>
      </c>
      <c r="B48" s="8" t="s">
        <v>113</v>
      </c>
      <c r="C48" s="8" t="s">
        <v>20</v>
      </c>
      <c r="D48" s="8" t="s">
        <v>101</v>
      </c>
      <c r="E48" s="8"/>
      <c r="F48" s="8">
        <v>-34</v>
      </c>
      <c r="G48" s="8">
        <v>254</v>
      </c>
      <c r="H48" s="8">
        <v>112</v>
      </c>
      <c r="I48" s="8"/>
      <c r="J48" s="8">
        <f t="shared" si="4"/>
        <v>142</v>
      </c>
      <c r="K48" s="8">
        <v>68</v>
      </c>
      <c r="L48" s="8"/>
      <c r="M48" s="8">
        <f>J48-K48</f>
        <v>74</v>
      </c>
      <c r="N48" s="8">
        <v>108</v>
      </c>
      <c r="O48" s="8">
        <f t="shared" si="6"/>
        <v>-34</v>
      </c>
    </row>
    <row r="49" spans="1:15" ht="21" customHeight="1" x14ac:dyDescent="0.25">
      <c r="A49" s="8" t="s">
        <v>114</v>
      </c>
      <c r="B49" s="8" t="s">
        <v>115</v>
      </c>
      <c r="C49" s="8" t="s">
        <v>20</v>
      </c>
      <c r="D49" s="8" t="s">
        <v>101</v>
      </c>
      <c r="E49" s="8"/>
      <c r="F49" s="8">
        <v>-22</v>
      </c>
      <c r="G49" s="8">
        <v>58</v>
      </c>
      <c r="H49" s="8">
        <v>40</v>
      </c>
      <c r="I49" s="8"/>
      <c r="J49" s="8">
        <f t="shared" si="4"/>
        <v>18</v>
      </c>
      <c r="K49" s="8">
        <v>0</v>
      </c>
      <c r="L49" s="8"/>
      <c r="M49" s="8">
        <f>J49-K49</f>
        <v>18</v>
      </c>
      <c r="N49" s="8">
        <v>40</v>
      </c>
      <c r="O49" s="8">
        <f t="shared" si="6"/>
        <v>-22</v>
      </c>
    </row>
    <row r="50" spans="1:15" ht="21" customHeight="1" x14ac:dyDescent="0.25">
      <c r="A50" s="8" t="s">
        <v>116</v>
      </c>
      <c r="B50" s="8" t="s">
        <v>117</v>
      </c>
      <c r="C50" s="8" t="s">
        <v>20</v>
      </c>
      <c r="D50" s="8" t="s">
        <v>101</v>
      </c>
      <c r="E50" s="8"/>
      <c r="F50" s="8">
        <v>-86</v>
      </c>
      <c r="G50" s="8">
        <v>114</v>
      </c>
      <c r="H50" s="8">
        <v>60</v>
      </c>
      <c r="I50" s="8"/>
      <c r="J50" s="8">
        <f t="shared" si="4"/>
        <v>54</v>
      </c>
      <c r="K50" s="8">
        <v>60</v>
      </c>
      <c r="L50" s="8">
        <f t="shared" si="5"/>
        <v>-6</v>
      </c>
      <c r="M50" s="8"/>
      <c r="N50" s="8">
        <v>80</v>
      </c>
      <c r="O50" s="8">
        <f t="shared" si="6"/>
        <v>-80</v>
      </c>
    </row>
    <row r="51" spans="1:15" ht="21" customHeight="1" x14ac:dyDescent="0.25">
      <c r="A51" s="8" t="s">
        <v>118</v>
      </c>
      <c r="B51" s="8" t="s">
        <v>119</v>
      </c>
      <c r="C51" s="8" t="s">
        <v>20</v>
      </c>
      <c r="D51" s="8" t="s">
        <v>101</v>
      </c>
      <c r="E51" s="8"/>
      <c r="F51" s="8">
        <v>-13</v>
      </c>
      <c r="G51" s="8">
        <v>187</v>
      </c>
      <c r="H51" s="8">
        <v>60</v>
      </c>
      <c r="I51" s="8"/>
      <c r="J51" s="8">
        <f t="shared" si="4"/>
        <v>127</v>
      </c>
      <c r="K51" s="8">
        <v>60</v>
      </c>
      <c r="L51" s="8"/>
      <c r="M51" s="8">
        <f>J51-K51</f>
        <v>67</v>
      </c>
      <c r="N51" s="8">
        <v>80</v>
      </c>
      <c r="O51" s="8">
        <f t="shared" si="6"/>
        <v>-13</v>
      </c>
    </row>
  </sheetData>
  <autoFilter ref="A2:S51" xr:uid="{00000000-0009-0000-0000-000000000000}">
    <sortState xmlns:xlrd2="http://schemas.microsoft.com/office/spreadsheetml/2017/richdata2" ref="A2:S51">
      <sortCondition ref="D2"/>
    </sortState>
  </autoFilter>
  <mergeCells count="5">
    <mergeCell ref="A1:D1"/>
    <mergeCell ref="H1:J1"/>
    <mergeCell ref="K1:M1"/>
    <mergeCell ref="N1:P1"/>
    <mergeCell ref="Q1:S1"/>
  </mergeCells>
  <phoneticPr fontId="8" type="noConversion"/>
  <conditionalFormatting sqref="A2">
    <cfRule type="duplicateValues" dxfId="6" priority="8"/>
    <cfRule type="duplicateValues" dxfId="5" priority="9"/>
    <cfRule type="duplicateValues" dxfId="4" priority="11"/>
    <cfRule type="duplicateValues" dxfId="3" priority="12"/>
    <cfRule type="duplicateValues" dxfId="2" priority="13"/>
    <cfRule type="duplicateValues" dxfId="1" priority="14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I16" sqref="I16"/>
    </sheetView>
  </sheetViews>
  <sheetFormatPr defaultColWidth="8.88671875" defaultRowHeight="14.4" x14ac:dyDescent="0.25"/>
  <cols>
    <col min="1" max="1" width="11.88671875" customWidth="1"/>
    <col min="2" max="2" width="26.5546875" customWidth="1"/>
    <col min="6" max="6" width="12.88671875"/>
  </cols>
  <sheetData>
    <row r="1" spans="1:6" x14ac:dyDescent="0.25">
      <c r="A1" s="17" t="s">
        <v>120</v>
      </c>
      <c r="B1" s="17" t="s">
        <v>121</v>
      </c>
      <c r="C1" s="17" t="s">
        <v>122</v>
      </c>
      <c r="D1" s="17" t="s">
        <v>123</v>
      </c>
      <c r="E1" s="17" t="s">
        <v>124</v>
      </c>
      <c r="F1" s="17" t="s">
        <v>125</v>
      </c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t="s">
        <v>89</v>
      </c>
      <c r="B3" t="s">
        <v>90</v>
      </c>
      <c r="C3">
        <v>18.381499999999999</v>
      </c>
      <c r="D3">
        <v>1.1299999999999999</v>
      </c>
      <c r="E3">
        <v>150</v>
      </c>
      <c r="F3">
        <f t="shared" ref="F3:F8" si="0">C3*D3*E3</f>
        <v>3115.6642499999998</v>
      </c>
    </row>
    <row r="4" spans="1:6" x14ac:dyDescent="0.25">
      <c r="A4" t="s">
        <v>93</v>
      </c>
      <c r="B4" t="s">
        <v>94</v>
      </c>
      <c r="C4">
        <v>24.211200000000002</v>
      </c>
      <c r="D4">
        <v>1.1299999999999999</v>
      </c>
      <c r="E4">
        <v>150</v>
      </c>
      <c r="F4">
        <f t="shared" si="0"/>
        <v>4103.7983999999997</v>
      </c>
    </row>
    <row r="5" spans="1:6" x14ac:dyDescent="0.25">
      <c r="A5" t="s">
        <v>95</v>
      </c>
      <c r="B5" t="s">
        <v>96</v>
      </c>
      <c r="C5">
        <v>64.02</v>
      </c>
      <c r="D5">
        <v>1.1299999999999999</v>
      </c>
      <c r="E5">
        <v>150</v>
      </c>
      <c r="F5">
        <f t="shared" si="0"/>
        <v>10851.39</v>
      </c>
    </row>
    <row r="6" spans="1:6" x14ac:dyDescent="0.25">
      <c r="A6" t="s">
        <v>97</v>
      </c>
      <c r="B6" t="s">
        <v>98</v>
      </c>
      <c r="C6">
        <v>15.326000000000001</v>
      </c>
      <c r="D6">
        <v>1.1299999999999999</v>
      </c>
      <c r="E6">
        <v>150</v>
      </c>
      <c r="F6">
        <f t="shared" si="0"/>
        <v>2597.7570000000001</v>
      </c>
    </row>
    <row r="7" spans="1:6" x14ac:dyDescent="0.25">
      <c r="A7" t="s">
        <v>126</v>
      </c>
      <c r="B7" t="s">
        <v>127</v>
      </c>
      <c r="C7">
        <v>99.81</v>
      </c>
      <c r="D7">
        <v>1.1299999999999999</v>
      </c>
      <c r="E7">
        <v>150</v>
      </c>
      <c r="F7">
        <f t="shared" si="0"/>
        <v>16917.794999999998</v>
      </c>
    </row>
    <row r="8" spans="1:6" x14ac:dyDescent="0.25">
      <c r="A8" t="s">
        <v>128</v>
      </c>
      <c r="B8" t="s">
        <v>129</v>
      </c>
      <c r="C8">
        <v>109</v>
      </c>
      <c r="D8">
        <v>1.1299999999999999</v>
      </c>
      <c r="E8">
        <v>120</v>
      </c>
      <c r="F8">
        <f t="shared" si="0"/>
        <v>14780.4</v>
      </c>
    </row>
    <row r="9" spans="1:6" ht="19.05" customHeight="1" x14ac:dyDescent="0.25">
      <c r="A9" s="17" t="s">
        <v>130</v>
      </c>
      <c r="B9" s="17"/>
      <c r="C9" s="17"/>
      <c r="D9" s="17"/>
      <c r="E9" s="17"/>
      <c r="F9">
        <f>SUM(F3:F8)</f>
        <v>52366.804649999998</v>
      </c>
    </row>
  </sheetData>
  <mergeCells count="7">
    <mergeCell ref="F1:F2"/>
    <mergeCell ref="A9:E9"/>
    <mergeCell ref="A1:A2"/>
    <mergeCell ref="B1:B2"/>
    <mergeCell ref="C1:C2"/>
    <mergeCell ref="D1:D2"/>
    <mergeCell ref="E1:E2"/>
  </mergeCells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"/>
  <sheetViews>
    <sheetView tabSelected="1" zoomScaleNormal="100" workbookViewId="0">
      <selection activeCell="A11" sqref="A11"/>
    </sheetView>
  </sheetViews>
  <sheetFormatPr defaultColWidth="8.88671875" defaultRowHeight="14.4" x14ac:dyDescent="0.25"/>
  <cols>
    <col min="1" max="1" width="11.6640625" customWidth="1"/>
    <col min="2" max="2" width="16" customWidth="1"/>
    <col min="3" max="3" width="22.5546875" customWidth="1"/>
    <col min="4" max="4" width="16.21875" customWidth="1"/>
    <col min="5" max="5" width="9.44140625" customWidth="1"/>
    <col min="6" max="6" width="8.33203125" customWidth="1"/>
    <col min="7" max="7" width="24.109375" customWidth="1"/>
    <col min="8" max="9" width="10.33203125" customWidth="1"/>
    <col min="10" max="10" width="10" customWidth="1"/>
    <col min="11" max="11" width="10.33203125" customWidth="1"/>
    <col min="12" max="12" width="10" customWidth="1"/>
    <col min="13" max="13" width="11.88671875" customWidth="1"/>
    <col min="14" max="14" width="16.6640625" customWidth="1"/>
    <col min="15" max="15" width="14" customWidth="1"/>
    <col min="16" max="16" width="13.44140625" customWidth="1"/>
  </cols>
  <sheetData>
    <row r="1" spans="1:17" ht="21" customHeight="1" x14ac:dyDescent="0.25">
      <c r="A1" s="31" t="s">
        <v>131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7" ht="21" customHeight="1" x14ac:dyDescent="0.25">
      <c r="A2" s="22" t="s">
        <v>149</v>
      </c>
      <c r="B2" s="22" t="s">
        <v>148</v>
      </c>
      <c r="C2" s="22" t="s">
        <v>147</v>
      </c>
      <c r="D2" s="23" t="s">
        <v>132</v>
      </c>
      <c r="E2" s="28" t="s">
        <v>166</v>
      </c>
      <c r="F2" s="18" t="s">
        <v>163</v>
      </c>
      <c r="G2" s="20"/>
      <c r="H2" s="18" t="s">
        <v>155</v>
      </c>
      <c r="I2" s="19"/>
      <c r="J2" s="19"/>
      <c r="K2" s="19"/>
      <c r="L2" s="19"/>
      <c r="M2" s="19"/>
      <c r="N2" s="20"/>
      <c r="O2" s="35" t="s">
        <v>170</v>
      </c>
    </row>
    <row r="3" spans="1:17" ht="25.95" customHeight="1" x14ac:dyDescent="0.25">
      <c r="A3" s="22"/>
      <c r="B3" s="22"/>
      <c r="C3" s="22"/>
      <c r="D3" s="23"/>
      <c r="E3" s="27"/>
      <c r="F3" s="10" t="s">
        <v>164</v>
      </c>
      <c r="G3" s="10" t="s">
        <v>157</v>
      </c>
      <c r="H3" s="21" t="s">
        <v>162</v>
      </c>
      <c r="I3" s="10" t="s">
        <v>161</v>
      </c>
      <c r="J3" s="10" t="s">
        <v>156</v>
      </c>
      <c r="K3" s="21" t="s">
        <v>171</v>
      </c>
      <c r="L3" s="10" t="s">
        <v>165</v>
      </c>
      <c r="M3" s="10" t="s">
        <v>167</v>
      </c>
      <c r="N3" s="10" t="s">
        <v>172</v>
      </c>
      <c r="O3" s="35"/>
    </row>
    <row r="4" spans="1:17" ht="31.95" customHeight="1" x14ac:dyDescent="0.25">
      <c r="A4" s="10" t="s">
        <v>177</v>
      </c>
      <c r="B4" s="10" t="s">
        <v>154</v>
      </c>
      <c r="C4" s="30" t="s">
        <v>133</v>
      </c>
      <c r="D4" s="2"/>
      <c r="E4" s="1">
        <v>800</v>
      </c>
      <c r="F4" s="26">
        <v>24.7988</v>
      </c>
      <c r="G4" s="14" t="s">
        <v>158</v>
      </c>
      <c r="H4" s="1">
        <v>24.7</v>
      </c>
      <c r="I4" s="1">
        <v>24.3</v>
      </c>
      <c r="J4" s="24">
        <v>37924.2575</v>
      </c>
      <c r="K4" s="1">
        <v>20000</v>
      </c>
      <c r="L4" s="25">
        <f>J4/K4</f>
        <v>1.896212875</v>
      </c>
      <c r="M4" s="34">
        <f>I4+L4</f>
        <v>26.196212875000001</v>
      </c>
      <c r="N4" s="36" t="s">
        <v>173</v>
      </c>
      <c r="O4" s="1">
        <f>(F4-I4)*E4</f>
        <v>399.0399999999994</v>
      </c>
      <c r="P4" s="11">
        <f>(F4-I4)/F4</f>
        <v>2.011387647789406E-2</v>
      </c>
      <c r="Q4" s="12">
        <f>F4*0.98</f>
        <v>24.302824000000001</v>
      </c>
    </row>
    <row r="5" spans="1:17" ht="31.95" customHeight="1" x14ac:dyDescent="0.25">
      <c r="A5" s="33" t="s">
        <v>134</v>
      </c>
      <c r="B5" s="13" t="s">
        <v>150</v>
      </c>
      <c r="C5" s="37" t="s">
        <v>175</v>
      </c>
      <c r="D5" s="2"/>
      <c r="E5" s="1">
        <v>1200</v>
      </c>
      <c r="F5" s="26">
        <v>4</v>
      </c>
      <c r="G5" s="29" t="s">
        <v>176</v>
      </c>
      <c r="H5" s="1">
        <v>3.9</v>
      </c>
      <c r="I5" s="1">
        <v>3.9</v>
      </c>
      <c r="J5" s="25">
        <v>10372.362000000001</v>
      </c>
      <c r="K5" s="1">
        <v>40000</v>
      </c>
      <c r="L5" s="25">
        <f t="shared" ref="L5:L11" si="0">J5/K5</f>
        <v>0.25930905000000004</v>
      </c>
      <c r="M5" s="34">
        <f t="shared" ref="M5:M11" si="1">I5+L5</f>
        <v>4.1593090500000001</v>
      </c>
      <c r="N5" s="36" t="s">
        <v>173</v>
      </c>
      <c r="O5" s="1">
        <f>(F5-I5)*E5</f>
        <v>120.00000000000011</v>
      </c>
      <c r="P5" s="11">
        <f t="shared" ref="P5:P11" si="2">(F5-I5)/F5</f>
        <v>2.5000000000000022E-2</v>
      </c>
      <c r="Q5" s="12">
        <f>F5*0.98</f>
        <v>3.92</v>
      </c>
    </row>
    <row r="6" spans="1:17" ht="31.95" customHeight="1" x14ac:dyDescent="0.25">
      <c r="A6" s="1" t="s">
        <v>135</v>
      </c>
      <c r="B6" s="13" t="s">
        <v>152</v>
      </c>
      <c r="C6" s="30" t="s">
        <v>136</v>
      </c>
      <c r="D6" s="2"/>
      <c r="E6" s="1">
        <v>3000</v>
      </c>
      <c r="F6" s="26">
        <v>13.75</v>
      </c>
      <c r="G6" s="14" t="s">
        <v>159</v>
      </c>
      <c r="H6" s="1">
        <v>13.7</v>
      </c>
      <c r="I6" s="1">
        <v>13.4</v>
      </c>
      <c r="J6" s="25">
        <v>28415.395500000002</v>
      </c>
      <c r="K6" s="1">
        <v>80000</v>
      </c>
      <c r="L6" s="25">
        <f t="shared" si="0"/>
        <v>0.35519244375000003</v>
      </c>
      <c r="M6" s="34">
        <f t="shared" si="1"/>
        <v>13.755192443750001</v>
      </c>
      <c r="N6" s="36" t="s">
        <v>173</v>
      </c>
      <c r="O6" s="1">
        <f>(F6-I6)*E6</f>
        <v>1049.9999999999989</v>
      </c>
      <c r="P6" s="11">
        <f t="shared" si="2"/>
        <v>2.5454545454545428E-2</v>
      </c>
      <c r="Q6" s="12">
        <f>F6*0.98</f>
        <v>13.475</v>
      </c>
    </row>
    <row r="7" spans="1:17" ht="31.95" customHeight="1" x14ac:dyDescent="0.25">
      <c r="A7" s="1" t="s">
        <v>137</v>
      </c>
      <c r="B7" s="13" t="s">
        <v>169</v>
      </c>
      <c r="C7" s="30" t="s">
        <v>138</v>
      </c>
      <c r="D7" s="2"/>
      <c r="E7" s="1">
        <v>400</v>
      </c>
      <c r="F7" s="26">
        <v>13.12</v>
      </c>
      <c r="G7" s="14" t="s">
        <v>159</v>
      </c>
      <c r="H7" s="1">
        <v>13.1</v>
      </c>
      <c r="I7" s="1">
        <v>12.85</v>
      </c>
      <c r="J7" s="25">
        <v>5797.74</v>
      </c>
      <c r="K7" s="1">
        <v>20000</v>
      </c>
      <c r="L7" s="25">
        <f t="shared" si="0"/>
        <v>0.28988700000000001</v>
      </c>
      <c r="M7" s="34">
        <f t="shared" si="1"/>
        <v>13.139887</v>
      </c>
      <c r="N7" s="36" t="s">
        <v>173</v>
      </c>
      <c r="O7" s="1">
        <f>(F7-I7)*E7</f>
        <v>107.99999999999983</v>
      </c>
      <c r="P7" s="11">
        <f t="shared" si="2"/>
        <v>2.0579268292682897E-2</v>
      </c>
      <c r="Q7" s="12">
        <f>F7*0.98</f>
        <v>12.8576</v>
      </c>
    </row>
    <row r="8" spans="1:17" ht="31.95" customHeight="1" x14ac:dyDescent="0.25">
      <c r="A8" s="1" t="s">
        <v>139</v>
      </c>
      <c r="B8" s="13" t="s">
        <v>168</v>
      </c>
      <c r="C8" s="30" t="s">
        <v>140</v>
      </c>
      <c r="D8" s="2"/>
      <c r="E8" s="1">
        <v>3000</v>
      </c>
      <c r="F8" s="26">
        <v>19.12</v>
      </c>
      <c r="G8" s="14" t="s">
        <v>159</v>
      </c>
      <c r="H8" s="1">
        <v>19.100000000000001</v>
      </c>
      <c r="I8" s="1">
        <v>18.600000000000001</v>
      </c>
      <c r="J8" s="25">
        <v>48746.93475</v>
      </c>
      <c r="K8" s="1">
        <v>30000</v>
      </c>
      <c r="L8" s="25">
        <f t="shared" si="0"/>
        <v>1.6248978249999999</v>
      </c>
      <c r="M8" s="34">
        <f t="shared" si="1"/>
        <v>20.224897825000003</v>
      </c>
      <c r="N8" s="36" t="s">
        <v>173</v>
      </c>
      <c r="O8" s="1">
        <f>(F8-I8)*E8</f>
        <v>1559.9999999999986</v>
      </c>
      <c r="P8" s="11">
        <f t="shared" si="2"/>
        <v>2.7196652719665249E-2</v>
      </c>
      <c r="Q8" s="12">
        <f>F8*0.98</f>
        <v>18.7376</v>
      </c>
    </row>
    <row r="9" spans="1:17" ht="31.95" customHeight="1" x14ac:dyDescent="0.25">
      <c r="A9" s="1" t="s">
        <v>141</v>
      </c>
      <c r="B9" s="13" t="s">
        <v>153</v>
      </c>
      <c r="C9" s="30" t="s">
        <v>142</v>
      </c>
      <c r="D9" s="2"/>
      <c r="E9" s="1">
        <v>2000</v>
      </c>
      <c r="F9" s="26">
        <v>11.743600000000001</v>
      </c>
      <c r="G9" s="14" t="s">
        <v>159</v>
      </c>
      <c r="H9" s="1">
        <v>11.7</v>
      </c>
      <c r="I9" s="1">
        <v>11.5</v>
      </c>
      <c r="J9" s="25">
        <v>17211.55</v>
      </c>
      <c r="K9" s="1">
        <v>60000</v>
      </c>
      <c r="L9" s="25">
        <f t="shared" si="0"/>
        <v>0.28685916666666667</v>
      </c>
      <c r="M9" s="34">
        <f t="shared" si="1"/>
        <v>11.786859166666666</v>
      </c>
      <c r="N9" s="36" t="s">
        <v>173</v>
      </c>
      <c r="O9" s="1">
        <f>(F9-I9)*E9</f>
        <v>487.20000000000141</v>
      </c>
      <c r="P9" s="11">
        <f t="shared" si="2"/>
        <v>2.0743213324704579E-2</v>
      </c>
      <c r="Q9" s="12">
        <f>F9*0.98</f>
        <v>11.508728</v>
      </c>
    </row>
    <row r="10" spans="1:17" ht="31.95" customHeight="1" x14ac:dyDescent="0.25">
      <c r="A10" s="1" t="s">
        <v>143</v>
      </c>
      <c r="B10" s="1"/>
      <c r="C10" s="30" t="s">
        <v>144</v>
      </c>
      <c r="D10" s="2"/>
      <c r="E10" s="1">
        <v>3000</v>
      </c>
      <c r="F10" s="26">
        <v>18.590599999999998</v>
      </c>
      <c r="G10" s="14" t="s">
        <v>160</v>
      </c>
      <c r="H10" s="1">
        <v>18.5</v>
      </c>
      <c r="I10" s="1">
        <v>18.2</v>
      </c>
      <c r="J10" s="25">
        <v>23076.375</v>
      </c>
      <c r="K10" s="1">
        <v>80000</v>
      </c>
      <c r="L10" s="25">
        <f t="shared" si="0"/>
        <v>0.28845468749999997</v>
      </c>
      <c r="M10" s="34">
        <f t="shared" si="1"/>
        <v>18.488454687499999</v>
      </c>
      <c r="N10" s="36" t="s">
        <v>173</v>
      </c>
      <c r="O10" s="1">
        <f>(F10-I10)*E10</f>
        <v>1171.7999999999975</v>
      </c>
      <c r="P10" s="11">
        <f t="shared" si="2"/>
        <v>2.1010618269447959E-2</v>
      </c>
      <c r="Q10" s="12">
        <f>F10*0.98</f>
        <v>18.218787999999996</v>
      </c>
    </row>
    <row r="11" spans="1:17" ht="31.05" customHeight="1" x14ac:dyDescent="0.25">
      <c r="A11" s="1" t="s">
        <v>145</v>
      </c>
      <c r="B11" s="13" t="s">
        <v>151</v>
      </c>
      <c r="C11" s="30" t="s">
        <v>146</v>
      </c>
      <c r="D11" s="2"/>
      <c r="E11" s="1">
        <v>1000</v>
      </c>
      <c r="F11" s="26">
        <v>20</v>
      </c>
      <c r="G11" s="29" t="s">
        <v>174</v>
      </c>
      <c r="H11" s="1">
        <v>19.8</v>
      </c>
      <c r="I11" s="1">
        <v>19</v>
      </c>
      <c r="J11" s="25">
        <v>13530.3825</v>
      </c>
      <c r="K11" s="1">
        <v>40000</v>
      </c>
      <c r="L11" s="25">
        <f t="shared" si="0"/>
        <v>0.3382595625</v>
      </c>
      <c r="M11" s="34">
        <f t="shared" si="1"/>
        <v>19.338259562499999</v>
      </c>
      <c r="N11" s="36" t="s">
        <v>173</v>
      </c>
      <c r="O11" s="1">
        <f>(F11-I11)*E11</f>
        <v>1000</v>
      </c>
      <c r="P11" s="11">
        <f t="shared" si="2"/>
        <v>0.05</v>
      </c>
      <c r="Q11" s="12">
        <f>F11*0.98</f>
        <v>19.600000000000001</v>
      </c>
    </row>
    <row r="12" spans="1:17" x14ac:dyDescent="0.25">
      <c r="O12" s="33">
        <f>SUM(O4:O11)</f>
        <v>5896.0399999999954</v>
      </c>
    </row>
  </sheetData>
  <mergeCells count="9">
    <mergeCell ref="O2:O3"/>
    <mergeCell ref="A1:O1"/>
    <mergeCell ref="H2:N2"/>
    <mergeCell ref="A2:A3"/>
    <mergeCell ref="B2:B3"/>
    <mergeCell ref="C2:C3"/>
    <mergeCell ref="D2:D3"/>
    <mergeCell ref="E2:E3"/>
    <mergeCell ref="F2:G2"/>
  </mergeCells>
  <phoneticPr fontId="8" type="noConversion"/>
  <conditionalFormatting sqref="B4:B1048576 B2">
    <cfRule type="duplicateValues" dxfId="0" priority="16"/>
  </conditionalFormatting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D0C4-8650-435C-9D3A-4311D5296F22}">
  <dimension ref="A1"/>
  <sheetViews>
    <sheetView workbookViewId="0"/>
  </sheetViews>
  <sheetFormatPr defaultRowHeight="14.4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Sheet3</vt:lpstr>
      <vt:lpstr>Sheet1</vt:lpstr>
      <vt:lpstr>Sheet2</vt:lpstr>
      <vt:lpstr>Sheet4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英格 吴</cp:lastModifiedBy>
  <dcterms:created xsi:type="dcterms:W3CDTF">2023-08-15T03:37:00Z</dcterms:created>
  <dcterms:modified xsi:type="dcterms:W3CDTF">2024-06-12T07:22:49Z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73AF6010866B4088BE0C04DCF603D0CF_13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