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D:\白桦\微信信息\WeChat Files\baihua1982\FileStorage\File\2024-06\"/>
    </mc:Choice>
  </mc:AlternateContent>
  <xr:revisionPtr revIDLastSave="0" documentId="13_ncr:1_{F26E85DC-4CB7-487F-B37A-19227FAC916B}" xr6:coauthVersionLast="47" xr6:coauthVersionMax="47" xr10:uidLastSave="{00000000-0000-0000-0000-000000000000}"/>
  <bookViews>
    <workbookView xWindow="-110" yWindow="-110" windowWidth="19420" windowHeight="10420" tabRatio="813" firstSheet="1" activeTab="1" xr2:uid="{00000000-000D-0000-FFFF-FFFF00000000}"/>
  </bookViews>
  <sheets>
    <sheet name="KING" sheetId="16" state="veryHidden" r:id="rId1"/>
    <sheet name="汇总表" sheetId="1" r:id="rId2"/>
    <sheet name="原材料明细" sheetId="2" r:id="rId3"/>
    <sheet name="外购外协件明细" sheetId="3" r:id="rId4"/>
    <sheet name="加工明细" sheetId="4" r:id="rId5"/>
    <sheet name="制造费率测算明细" sheetId="15" r:id="rId6"/>
    <sheet name="期间费用" sheetId="9" r:id="rId7"/>
    <sheet name="包装运输明细" sheetId="10" r:id="rId8"/>
    <sheet name="工装明细" sheetId="14" r:id="rId9"/>
  </sheets>
  <definedNames>
    <definedName name="_xlnm._FilterDatabase" localSheetId="3" hidden="1">外购外协件明细!$A$6:$Q$32</definedName>
    <definedName name="_xlnm.Print_Area" localSheetId="6">期间费用!$A$1:$G$20</definedName>
  </definedNames>
  <calcPr calcId="181029"/>
</workbook>
</file>

<file path=xl/calcChain.xml><?xml version="1.0" encoding="utf-8"?>
<calcChain xmlns="http://schemas.openxmlformats.org/spreadsheetml/2006/main">
  <c r="P7" i="14" l="1"/>
  <c r="N7" i="14"/>
  <c r="M7" i="14"/>
  <c r="L7" i="14"/>
  <c r="P6" i="14"/>
  <c r="M3" i="14"/>
  <c r="D3" i="14"/>
  <c r="I2" i="14"/>
  <c r="M44" i="10"/>
  <c r="M36" i="10"/>
  <c r="M30" i="10"/>
  <c r="M28" i="10"/>
  <c r="N15" i="10"/>
  <c r="N12" i="10"/>
  <c r="L3" i="10"/>
  <c r="C3" i="10"/>
  <c r="G2" i="10"/>
  <c r="F3" i="9"/>
  <c r="A3" i="9"/>
  <c r="D2" i="9"/>
  <c r="V9" i="15"/>
  <c r="U9" i="15"/>
  <c r="T9" i="15"/>
  <c r="S9" i="15"/>
  <c r="R9" i="15"/>
  <c r="P9" i="15"/>
  <c r="O9" i="15"/>
  <c r="G9" i="15"/>
  <c r="V8" i="15"/>
  <c r="U8" i="15"/>
  <c r="T8" i="15"/>
  <c r="S8" i="15"/>
  <c r="R8" i="15"/>
  <c r="G8" i="15"/>
  <c r="V7" i="15"/>
  <c r="U7" i="15"/>
  <c r="T7" i="15"/>
  <c r="S7" i="15"/>
  <c r="R7" i="15"/>
  <c r="G7" i="15"/>
  <c r="E7" i="15"/>
  <c r="V6" i="15"/>
  <c r="U6" i="15"/>
  <c r="T6" i="15"/>
  <c r="S6" i="15"/>
  <c r="R6" i="15"/>
  <c r="G6" i="15"/>
  <c r="E6" i="15"/>
  <c r="R3" i="15"/>
  <c r="D3" i="15"/>
  <c r="J2" i="15"/>
  <c r="Q11" i="4"/>
  <c r="P11" i="4"/>
  <c r="I11" i="4"/>
  <c r="H11" i="4"/>
  <c r="Q10" i="4"/>
  <c r="P10" i="4"/>
  <c r="O10" i="4"/>
  <c r="N10" i="4"/>
  <c r="M10" i="4"/>
  <c r="L10" i="4"/>
  <c r="Q9" i="4"/>
  <c r="P9" i="4"/>
  <c r="O9" i="4"/>
  <c r="N9" i="4"/>
  <c r="M9" i="4"/>
  <c r="L9" i="4"/>
  <c r="Q8" i="4"/>
  <c r="P8" i="4"/>
  <c r="O8" i="4"/>
  <c r="N8" i="4"/>
  <c r="M8" i="4"/>
  <c r="L8" i="4"/>
  <c r="Q7" i="4"/>
  <c r="P7" i="4"/>
  <c r="O7" i="4"/>
  <c r="N7" i="4"/>
  <c r="M7" i="4"/>
  <c r="L7" i="4"/>
  <c r="Q6" i="4"/>
  <c r="P6" i="4"/>
  <c r="O6" i="4"/>
  <c r="N6" i="4"/>
  <c r="M6" i="4"/>
  <c r="L6" i="4"/>
  <c r="O3" i="4"/>
  <c r="K2" i="4"/>
  <c r="P32" i="3"/>
  <c r="P38" i="3" s="1"/>
  <c r="D14" i="1" s="1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M3" i="3"/>
  <c r="A3" i="3"/>
  <c r="K2" i="3"/>
  <c r="R8" i="2"/>
  <c r="Q8" i="2"/>
  <c r="O8" i="2"/>
  <c r="N8" i="2"/>
  <c r="M8" i="2"/>
  <c r="R7" i="2"/>
  <c r="Q7" i="2"/>
  <c r="O7" i="2"/>
  <c r="R6" i="2"/>
  <c r="Q6" i="2"/>
  <c r="O6" i="2"/>
  <c r="D28" i="1"/>
  <c r="D27" i="1"/>
  <c r="D26" i="1"/>
  <c r="D16" i="1"/>
  <c r="D15" i="1"/>
  <c r="D13" i="1"/>
  <c r="D12" i="1" l="1"/>
  <c r="D17" i="1" l="1"/>
  <c r="C8" i="9" l="1"/>
  <c r="D21" i="1" s="1"/>
  <c r="C7" i="9"/>
  <c r="D20" i="1" s="1"/>
  <c r="C6" i="9"/>
  <c r="D19" i="1" s="1"/>
  <c r="D18" i="1" l="1"/>
  <c r="D23" i="1" l="1"/>
  <c r="D24" i="1" l="1"/>
  <c r="D25" i="1" l="1"/>
  <c r="E25" i="1" l="1"/>
  <c r="D29" i="1"/>
  <c r="E9" i="1" l="1"/>
  <c r="F9" i="1" s="1"/>
  <c r="G9" i="1" s="1"/>
  <c r="E13" i="1"/>
  <c r="E29" i="1"/>
  <c r="E22" i="1"/>
  <c r="E16" i="1"/>
  <c r="E28" i="1"/>
  <c r="E27" i="1"/>
  <c r="E26" i="1"/>
  <c r="E15" i="1"/>
  <c r="E14" i="1"/>
  <c r="E12" i="1"/>
  <c r="E17" i="1"/>
  <c r="E19" i="1"/>
  <c r="E20" i="1"/>
  <c r="E21" i="1"/>
  <c r="E18" i="1"/>
  <c r="E23" i="1"/>
  <c r="E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孔凡玲</author>
  </authors>
  <commentList>
    <comment ref="B13" authorId="0" shapeId="0" xr:uid="{00000000-0006-0000-0600-000001000000}">
      <text>
        <r>
          <rPr>
            <b/>
            <sz val="9"/>
            <rFont val="宋体"/>
            <family val="3"/>
            <charset val="134"/>
          </rPr>
          <t>管理人员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王晓辉2</author>
  </authors>
  <commentList>
    <comment ref="F33" authorId="0" shapeId="0" xr:uid="{00000000-0006-0000-0700-000001000000}">
      <text>
        <r>
          <rPr>
            <b/>
            <sz val="9"/>
            <rFont val="宋体"/>
            <family val="3"/>
            <charset val="134"/>
          </rPr>
          <t>承载吨位</t>
        </r>
      </text>
    </comment>
    <comment ref="F34" authorId="0" shapeId="0" xr:uid="{00000000-0006-0000-0700-000002000000}">
      <text>
        <r>
          <rPr>
            <b/>
            <sz val="9"/>
            <rFont val="宋体"/>
            <family val="3"/>
            <charset val="134"/>
          </rPr>
          <t>如10m*3m*2m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35" authorId="0" shapeId="0" xr:uid="{00000000-0006-0000-0700-000003000000}">
      <text>
        <r>
          <rPr>
            <b/>
            <sz val="9"/>
            <rFont val="宋体"/>
            <family val="3"/>
            <charset val="134"/>
          </rPr>
          <t>如厢式货车、仓栅式货车、栏板式货车、平板式货车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<sst xmlns="http://schemas.openxmlformats.org/spreadsheetml/2006/main" count="786" uniqueCount="345">
  <si>
    <t>北汽福田汽车股份有限公司采购零部件报价表</t>
  </si>
  <si>
    <t>编号：QR10011-052A</t>
  </si>
  <si>
    <t>生效日期: 2018-11-7</t>
  </si>
  <si>
    <t>保存期限：10年</t>
  </si>
  <si>
    <t>□普通■秘密□机密□绝密</t>
  </si>
  <si>
    <t>供应商名称（盖章）：河北光华荣昌汽车部件有限公司</t>
  </si>
  <si>
    <t>币种：人民币（元）</t>
  </si>
  <si>
    <t>供应商代码：A0250</t>
  </si>
  <si>
    <t>车型代码：M4轻卡</t>
  </si>
  <si>
    <t>税：不含税(注明除外)</t>
  </si>
  <si>
    <t>填表日期：2024.05.21</t>
  </si>
  <si>
    <t>零件件号：</t>
  </si>
  <si>
    <t>M468100000284</t>
  </si>
  <si>
    <t>年份:2023年</t>
  </si>
  <si>
    <t>SOP+1</t>
  </si>
  <si>
    <t>SOP+2</t>
  </si>
  <si>
    <t>SOP+3</t>
  </si>
  <si>
    <t>零件名称：</t>
  </si>
  <si>
    <t>驾驶员座椅总成</t>
  </si>
  <si>
    <t>每年降幅〔%〕</t>
  </si>
  <si>
    <r>
      <rPr>
        <b/>
        <sz val="10"/>
        <rFont val="宋体"/>
        <family val="3"/>
        <charset val="134"/>
      </rPr>
      <t>单车用量</t>
    </r>
    <r>
      <rPr>
        <b/>
        <sz val="10"/>
        <rFont val="Times New Roman"/>
        <family val="1"/>
      </rPr>
      <t xml:space="preserve"> :                </t>
    </r>
    <r>
      <rPr>
        <sz val="10"/>
        <rFont val="Times New Roman"/>
        <family val="1"/>
      </rPr>
      <t xml:space="preserve">  1</t>
    </r>
    <r>
      <rPr>
        <sz val="10"/>
        <rFont val="宋体"/>
        <family val="3"/>
        <charset val="134"/>
      </rPr>
      <t>件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车</t>
    </r>
  </si>
  <si>
    <t>每年单价</t>
  </si>
  <si>
    <t>成本汇总</t>
  </si>
  <si>
    <t>No.</t>
  </si>
  <si>
    <t>项目</t>
  </si>
  <si>
    <t>金额</t>
  </si>
  <si>
    <t>占比</t>
  </si>
  <si>
    <t>备注</t>
  </si>
  <si>
    <r>
      <rPr>
        <sz val="10"/>
        <rFont val="宋体"/>
        <family val="3"/>
        <charset val="134"/>
      </rPr>
      <t>A、直接材料成本</t>
    </r>
    <r>
      <rPr>
        <b/>
        <sz val="10"/>
        <color rgb="FF0000CC"/>
        <rFont val="宋体"/>
        <family val="3"/>
        <charset val="134"/>
      </rPr>
      <t>=（1+2）</t>
    </r>
  </si>
  <si>
    <t>/</t>
  </si>
  <si>
    <t>原材料</t>
  </si>
  <si>
    <t>外协外购件</t>
  </si>
  <si>
    <t>B、直接人工成本</t>
  </si>
  <si>
    <t>C、制造费用</t>
  </si>
  <si>
    <r>
      <rPr>
        <sz val="10"/>
        <rFont val="宋体"/>
        <family val="3"/>
        <charset val="134"/>
      </rPr>
      <t>D、制造成本</t>
    </r>
    <r>
      <rPr>
        <b/>
        <sz val="10"/>
        <color rgb="FF0000CC"/>
        <rFont val="宋体"/>
        <family val="3"/>
        <charset val="134"/>
      </rPr>
      <t>=(A+B+C)</t>
    </r>
  </si>
  <si>
    <r>
      <rPr>
        <sz val="10"/>
        <rFont val="宋体"/>
        <family val="3"/>
        <charset val="134"/>
      </rPr>
      <t>E、期间费用</t>
    </r>
    <r>
      <rPr>
        <b/>
        <sz val="10"/>
        <color rgb="FF0000CC"/>
        <rFont val="宋体"/>
        <family val="3"/>
        <charset val="134"/>
      </rPr>
      <t>=（3+4+5）</t>
    </r>
  </si>
  <si>
    <t>管理费用</t>
  </si>
  <si>
    <t>财务费用</t>
  </si>
  <si>
    <t>销售费用</t>
  </si>
  <si>
    <t>F、利润</t>
  </si>
  <si>
    <r>
      <rPr>
        <sz val="10"/>
        <rFont val="宋体"/>
        <family val="3"/>
        <charset val="134"/>
      </rPr>
      <t>G、不含税出厂单价合计</t>
    </r>
    <r>
      <rPr>
        <b/>
        <sz val="10"/>
        <color rgb="FF0000CC"/>
        <rFont val="宋体"/>
        <family val="3"/>
        <charset val="134"/>
      </rPr>
      <t>=（D+E+F）</t>
    </r>
  </si>
  <si>
    <t>H、增值税</t>
  </si>
  <si>
    <t>增值税税率：13%</t>
  </si>
  <si>
    <r>
      <rPr>
        <sz val="10"/>
        <rFont val="宋体"/>
        <family val="3"/>
        <charset val="134"/>
      </rPr>
      <t>I、含税出厂单价合计</t>
    </r>
    <r>
      <rPr>
        <b/>
        <sz val="10"/>
        <color rgb="FF0000CC"/>
        <rFont val="宋体"/>
        <family val="3"/>
        <charset val="134"/>
      </rPr>
      <t>=（G+H）</t>
    </r>
  </si>
  <si>
    <t>J、工装模具分摊费用</t>
  </si>
  <si>
    <t>含税，增值税税率：13%</t>
  </si>
  <si>
    <t>K、包装费用</t>
  </si>
  <si>
    <t>L、运输费用</t>
  </si>
  <si>
    <t>含税，增值税税率：9%</t>
  </si>
  <si>
    <r>
      <rPr>
        <sz val="10"/>
        <rFont val="宋体"/>
        <family val="3"/>
        <charset val="134"/>
      </rPr>
      <t>M、含税到厂单价合计</t>
    </r>
    <r>
      <rPr>
        <b/>
        <sz val="10"/>
        <color rgb="FF0000CC"/>
        <rFont val="宋体"/>
        <family val="3"/>
        <charset val="134"/>
      </rPr>
      <t>=（I+J+K+L）</t>
    </r>
  </si>
  <si>
    <t>（第1页，共8页）</t>
  </si>
  <si>
    <r>
      <rPr>
        <sz val="10"/>
        <rFont val="宋体"/>
        <family val="3"/>
        <charset val="134"/>
      </rPr>
      <t>供应商报价联系人姓名</t>
    </r>
    <r>
      <rPr>
        <sz val="10"/>
        <rFont val="Times New Roman"/>
        <family val="1"/>
      </rPr>
      <t>:</t>
    </r>
    <r>
      <rPr>
        <sz val="10"/>
        <rFont val="宋体"/>
        <family val="3"/>
        <charset val="134"/>
      </rPr>
      <t>白桦</t>
    </r>
  </si>
  <si>
    <t>Email:baihua@bjghrc.com</t>
  </si>
  <si>
    <r>
      <rPr>
        <sz val="10"/>
        <rFont val="宋体"/>
        <family val="3"/>
        <charset val="134"/>
      </rPr>
      <t>电话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及手机：</t>
    </r>
    <r>
      <rPr>
        <sz val="10"/>
        <rFont val="Times New Roman"/>
        <family val="1"/>
      </rPr>
      <t>18601235516</t>
    </r>
  </si>
  <si>
    <t xml:space="preserve"> </t>
  </si>
  <si>
    <t>原材料明细表</t>
  </si>
  <si>
    <t>供应商 (盖章):</t>
  </si>
  <si>
    <t>河北光华荣昌汽车部件有限公司</t>
  </si>
  <si>
    <t>车型：</t>
  </si>
  <si>
    <t>以下不含税</t>
  </si>
  <si>
    <t>零件图号/名称:M468100000284/驾驶员座椅总成</t>
  </si>
  <si>
    <t>报价填写日期:2024.05.21</t>
  </si>
  <si>
    <t>序号</t>
  </si>
  <si>
    <t>零件号</t>
  </si>
  <si>
    <t>零件名称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</si>
  <si>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indexed="10"/>
        <rFont val="宋体"/>
        <family val="3"/>
        <charset val="134"/>
        <scheme val="minor"/>
      </rPr>
      <t>A</t>
    </r>
  </si>
  <si>
    <t>原材料生产商</t>
  </si>
  <si>
    <t>单件材料用量</t>
  </si>
  <si>
    <r>
      <rPr>
        <sz val="10"/>
        <rFont val="宋体"/>
        <family val="3"/>
        <charset val="134"/>
        <scheme val="minor"/>
      </rPr>
      <t xml:space="preserve">废料单价（元）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</si>
  <si>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单件废料回收金额（元）
</t>
    </r>
    <r>
      <rPr>
        <sz val="10"/>
        <color indexed="10"/>
        <rFont val="宋体"/>
        <family val="3"/>
        <charset val="134"/>
        <scheme val="minor"/>
      </rPr>
      <t>F=A*E*(C-D)</t>
    </r>
  </si>
  <si>
    <r>
      <rPr>
        <sz val="10"/>
        <rFont val="宋体"/>
        <family val="3"/>
        <charset val="134"/>
        <scheme val="minor"/>
      </rPr>
      <t xml:space="preserve">总原材料成本（元）
</t>
    </r>
    <r>
      <rPr>
        <sz val="10"/>
        <color indexed="10"/>
        <rFont val="宋体"/>
        <family val="3"/>
        <charset val="134"/>
        <scheme val="minor"/>
      </rPr>
      <t>(A*(B*C-F))</t>
    </r>
  </si>
  <si>
    <t>名称</t>
  </si>
  <si>
    <t>型号</t>
  </si>
  <si>
    <t>规格</t>
  </si>
  <si>
    <t>计量单位</t>
  </si>
  <si>
    <r>
      <rPr>
        <sz val="10"/>
        <rFont val="宋体"/>
        <family val="3"/>
        <charset val="134"/>
        <scheme val="minor"/>
      </rPr>
      <t xml:space="preserve">材料单价（元）
</t>
    </r>
    <r>
      <rPr>
        <sz val="10"/>
        <color indexed="10"/>
        <rFont val="宋体"/>
        <family val="3"/>
        <charset val="134"/>
        <scheme val="minor"/>
      </rPr>
      <t>B</t>
    </r>
  </si>
  <si>
    <t>采购时间</t>
  </si>
  <si>
    <t>地点</t>
  </si>
  <si>
    <r>
      <rPr>
        <sz val="10"/>
        <rFont val="宋体"/>
        <family val="3"/>
        <charset val="134"/>
        <scheme val="minor"/>
      </rPr>
      <t>原材料消耗量</t>
    </r>
    <r>
      <rPr>
        <sz val="10"/>
        <color indexed="1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</si>
  <si>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净重
</t>
    </r>
    <r>
      <rPr>
        <sz val="10"/>
        <color indexed="10"/>
        <rFont val="宋体"/>
        <family val="3"/>
        <charset val="134"/>
        <scheme val="minor"/>
      </rPr>
      <t>D</t>
    </r>
  </si>
  <si>
    <r>
      <rPr>
        <sz val="10"/>
        <rFont val="宋体"/>
        <family val="3"/>
        <charset val="134"/>
        <scheme val="minor"/>
      </rPr>
      <t xml:space="preserve">材料利用率
</t>
    </r>
    <r>
      <rPr>
        <sz val="10"/>
        <color indexed="10"/>
        <rFont val="宋体"/>
        <family val="3"/>
        <charset val="134"/>
        <scheme val="minor"/>
      </rPr>
      <t>(D/C*100%)</t>
    </r>
  </si>
  <si>
    <t>驾驶员靠背泡沫总成</t>
  </si>
  <si>
    <t>PUR</t>
  </si>
  <si>
    <t>KG</t>
  </si>
  <si>
    <t>驾驶员座垫泡沫总成</t>
  </si>
  <si>
    <t>合计</t>
  </si>
  <si>
    <t>说明：材料采购时间应与报价填写日期接近</t>
  </si>
  <si>
    <t>（第2页，共8页）</t>
  </si>
  <si>
    <t>外购外协件明细表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</si>
  <si>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  <r>
      <rPr>
        <b/>
        <sz val="10"/>
        <rFont val="宋体"/>
        <family val="3"/>
        <charset val="134"/>
      </rPr>
      <t>北京光华荣昌汽车部件有限公司</t>
    </r>
  </si>
  <si>
    <t>外购件明细</t>
  </si>
  <si>
    <t>零件供应商</t>
  </si>
  <si>
    <r>
      <rPr>
        <sz val="10"/>
        <rFont val="宋体"/>
        <family val="3"/>
        <charset val="134"/>
      </rPr>
      <t xml:space="preserve">零件用量
</t>
    </r>
    <r>
      <rPr>
        <sz val="10"/>
        <color indexed="10"/>
        <rFont val="宋体"/>
        <family val="3"/>
        <charset val="134"/>
      </rPr>
      <t>A</t>
    </r>
  </si>
  <si>
    <r>
      <rPr>
        <sz val="10"/>
        <rFont val="宋体"/>
        <family val="3"/>
        <charset val="134"/>
      </rPr>
      <t xml:space="preserve">零件单价
</t>
    </r>
    <r>
      <rPr>
        <sz val="10"/>
        <color indexed="1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</si>
  <si>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合计金额
</t>
    </r>
    <r>
      <rPr>
        <sz val="10"/>
        <color indexed="10"/>
        <rFont val="宋体"/>
        <family val="3"/>
        <charset val="134"/>
      </rPr>
      <t>A*B</t>
    </r>
  </si>
  <si>
    <t>材料名称</t>
  </si>
  <si>
    <t>净重</t>
  </si>
  <si>
    <t>BFA0000001</t>
  </si>
  <si>
    <t>C型钉</t>
  </si>
  <si>
    <t>EA</t>
  </si>
  <si>
    <t>BFA0000005</t>
  </si>
  <si>
    <t>开口型扁圆头抽芯铆钉</t>
  </si>
  <si>
    <t>BFA0000006</t>
  </si>
  <si>
    <t>平垫圈</t>
  </si>
  <si>
    <t>BFA0000009</t>
  </si>
  <si>
    <t>弹簧垫圈</t>
  </si>
  <si>
    <t>BFA0000013</t>
  </si>
  <si>
    <t>ST4.2*13自攻螺钉达克罗黑</t>
  </si>
  <si>
    <t>BFA0000016</t>
  </si>
  <si>
    <t>6*16元机十字钉</t>
  </si>
  <si>
    <t>BFA0000167</t>
  </si>
  <si>
    <t>六角头螺栓</t>
  </si>
  <si>
    <t>SHT0000085</t>
  </si>
  <si>
    <t>驾驶员座垫护面总成</t>
  </si>
  <si>
    <t>SHT0000086</t>
  </si>
  <si>
    <t>驾驶员靠背护面总成</t>
  </si>
  <si>
    <t>SHT0000088</t>
  </si>
  <si>
    <t>司机靠背骨架总成</t>
  </si>
  <si>
    <t>SHT0000089</t>
  </si>
  <si>
    <t>座盆组件</t>
  </si>
  <si>
    <t>SHT0000096</t>
  </si>
  <si>
    <t>左侧副边调角器总成</t>
  </si>
  <si>
    <t>SHT0000101</t>
  </si>
  <si>
    <t>M4副司机总罩壳（主动）</t>
  </si>
  <si>
    <t>SHT0000102</t>
  </si>
  <si>
    <t>副司机标牌</t>
  </si>
  <si>
    <t>SHT0000103</t>
  </si>
  <si>
    <t>副驾底座总成</t>
  </si>
  <si>
    <t>SHT0000495</t>
  </si>
  <si>
    <t>H4正副司机靠背包装膜</t>
  </si>
  <si>
    <t>SHT0000501</t>
  </si>
  <si>
    <t>H4正副司机坐垫包装膜</t>
  </si>
  <si>
    <t>SHT0000637</t>
  </si>
  <si>
    <t>条形码白</t>
  </si>
  <si>
    <t>SLT0000829</t>
  </si>
  <si>
    <t>小铰链护罩</t>
  </si>
  <si>
    <t>SLT0000831</t>
  </si>
  <si>
    <t>司机副边右侧罩壳</t>
  </si>
  <si>
    <t>SLT0000834</t>
  </si>
  <si>
    <t>M4副驾驶座调节把手</t>
  </si>
  <si>
    <t>SLT0000835</t>
  </si>
  <si>
    <t>副司机主边调角器总成</t>
  </si>
  <si>
    <t>SLT0002703</t>
  </si>
  <si>
    <t>M4亮白PET标签纸</t>
  </si>
  <si>
    <t>安装支架</t>
  </si>
  <si>
    <t>锁扣</t>
  </si>
  <si>
    <t>外协件明细</t>
  </si>
  <si>
    <t>外协生产商</t>
  </si>
  <si>
    <r>
      <rPr>
        <sz val="10"/>
        <rFont val="宋体"/>
        <family val="3"/>
        <charset val="134"/>
      </rPr>
      <t xml:space="preserve">外协单价
</t>
    </r>
    <r>
      <rPr>
        <sz val="10"/>
        <color indexed="10"/>
        <rFont val="宋体"/>
        <family val="3"/>
        <charset val="134"/>
      </rPr>
      <t>B</t>
    </r>
  </si>
  <si>
    <t>外协时间</t>
  </si>
  <si>
    <t>外协件工艺信息</t>
  </si>
  <si>
    <t>工艺名称</t>
  </si>
  <si>
    <t>加工量描述</t>
  </si>
  <si>
    <t>加工设备及型号</t>
  </si>
  <si>
    <t>加工工时（分）</t>
  </si>
  <si>
    <t>设备原值（万元）</t>
  </si>
  <si>
    <t>设备功率（KW）</t>
  </si>
  <si>
    <t>操作人数</t>
  </si>
  <si>
    <t>外购外协合计</t>
  </si>
  <si>
    <t>说明：外购、外协件采购时间应于报价填报日期接近</t>
  </si>
  <si>
    <t>（第3页，共8页）</t>
  </si>
  <si>
    <t>加工明细表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</si>
  <si>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</si>
  <si>
    <t>零件图号/名称:</t>
  </si>
  <si>
    <t>M468100000284/驾驶员座椅总成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</si>
  <si>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rgb="FFFF0000"/>
        <rFont val="宋体"/>
        <family val="3"/>
        <charset val="134"/>
        <scheme val="minor"/>
      </rPr>
      <t>A</t>
    </r>
  </si>
  <si>
    <t>工序名称</t>
  </si>
  <si>
    <t>设备</t>
  </si>
  <si>
    <r>
      <rPr>
        <sz val="10"/>
        <rFont val="宋体"/>
        <family val="3"/>
        <charset val="134"/>
        <scheme val="minor"/>
      </rPr>
      <t xml:space="preserve">工时(分)
</t>
    </r>
    <r>
      <rPr>
        <sz val="10"/>
        <color rgb="FFFF0000"/>
        <rFont val="宋体"/>
        <family val="3"/>
        <charset val="134"/>
        <scheme val="minor"/>
      </rPr>
      <t>B</t>
    </r>
  </si>
  <si>
    <r>
      <rPr>
        <sz val="10"/>
        <rFont val="宋体"/>
        <family val="3"/>
        <charset val="134"/>
        <scheme val="minor"/>
      </rPr>
      <t xml:space="preserve">操作人数（人）
</t>
    </r>
    <r>
      <rPr>
        <sz val="10"/>
        <color rgb="FFFF000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</si>
  <si>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直接人工费率
（元/分）
</t>
    </r>
    <r>
      <rPr>
        <sz val="10"/>
        <color rgb="FFFF0000"/>
        <rFont val="宋体"/>
        <family val="3"/>
        <charset val="134"/>
        <scheme val="minor"/>
      </rPr>
      <t>D</t>
    </r>
  </si>
  <si>
    <t>制造费率（元/分）</t>
  </si>
  <si>
    <t>费用（元）</t>
  </si>
  <si>
    <t>设备名称</t>
  </si>
  <si>
    <r>
      <rPr>
        <sz val="10"/>
        <rFont val="宋体"/>
        <family val="3"/>
        <charset val="134"/>
        <scheme val="minor"/>
      </rPr>
      <t xml:space="preserve">间接人工费率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</si>
  <si>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设备折旧率
</t>
    </r>
    <r>
      <rPr>
        <sz val="10"/>
        <color rgb="FFFF0000"/>
        <rFont val="宋体"/>
        <family val="3"/>
        <charset val="134"/>
        <scheme val="minor"/>
      </rPr>
      <t>F</t>
    </r>
  </si>
  <si>
    <r>
      <rPr>
        <sz val="10"/>
        <rFont val="宋体"/>
        <family val="3"/>
        <charset val="134"/>
        <scheme val="minor"/>
      </rPr>
      <t xml:space="preserve">燃动费率
</t>
    </r>
    <r>
      <rPr>
        <sz val="10"/>
        <color rgb="FFFF0000"/>
        <rFont val="宋体"/>
        <family val="3"/>
        <charset val="134"/>
        <scheme val="minor"/>
      </rPr>
      <t>H</t>
    </r>
  </si>
  <si>
    <r>
      <rPr>
        <sz val="10"/>
        <rFont val="宋体"/>
        <family val="3"/>
        <charset val="134"/>
        <scheme val="minor"/>
      </rPr>
      <t xml:space="preserve">机物料消耗及维修费率
</t>
    </r>
    <r>
      <rPr>
        <sz val="10"/>
        <color rgb="FFFF0000"/>
        <rFont val="宋体"/>
        <family val="3"/>
        <charset val="134"/>
        <scheme val="minor"/>
      </rPr>
      <t>I</t>
    </r>
  </si>
  <si>
    <r>
      <rPr>
        <sz val="10"/>
        <rFont val="宋体"/>
        <family val="3"/>
        <charset val="134"/>
        <scheme val="minor"/>
      </rPr>
      <t xml:space="preserve">小计
</t>
    </r>
    <r>
      <rPr>
        <sz val="10"/>
        <color rgb="FFFF0000"/>
        <rFont val="宋体"/>
        <family val="3"/>
        <charset val="134"/>
        <scheme val="minor"/>
      </rPr>
      <t>J=E+F+H+I</t>
    </r>
  </si>
  <si>
    <r>
      <rPr>
        <sz val="10"/>
        <rFont val="宋体"/>
        <family val="3"/>
        <charset val="134"/>
        <scheme val="minor"/>
      </rPr>
      <t xml:space="preserve">直接人工
</t>
    </r>
    <r>
      <rPr>
        <sz val="10"/>
        <color rgb="FFFF0000"/>
        <rFont val="宋体"/>
        <family val="3"/>
        <charset val="134"/>
        <scheme val="minor"/>
      </rPr>
      <t>K=A*B*C*D</t>
    </r>
  </si>
  <si>
    <r>
      <rPr>
        <sz val="10"/>
        <rFont val="宋体"/>
        <family val="3"/>
        <charset val="134"/>
        <scheme val="minor"/>
      </rPr>
      <t xml:space="preserve">制造费用
</t>
    </r>
    <r>
      <rPr>
        <sz val="10"/>
        <color rgb="FFFF0000"/>
        <rFont val="宋体"/>
        <family val="3"/>
        <charset val="134"/>
        <scheme val="minor"/>
      </rPr>
      <t>L=A*B*J</t>
    </r>
  </si>
  <si>
    <t>泡沫总成</t>
  </si>
  <si>
    <t>发泡工序</t>
  </si>
  <si>
    <t>发泡机</t>
  </si>
  <si>
    <t>座椅总成</t>
  </si>
  <si>
    <t>焊接</t>
  </si>
  <si>
    <t>电泳</t>
  </si>
  <si>
    <t>装配</t>
  </si>
  <si>
    <t>组装线</t>
  </si>
  <si>
    <t>说明：</t>
  </si>
  <si>
    <t>直接人工费率包含直接生产人员税前工资、保险费、福利费及其它；</t>
  </si>
  <si>
    <t>间接人工费为车间管理、辅助人员的工资、福利等；</t>
  </si>
  <si>
    <t>设备折旧、燃动费率、机物料消耗及维修费率具体核算过程请列明于第5页；</t>
  </si>
  <si>
    <t>（第4页，共8页）</t>
  </si>
  <si>
    <t>制造费率测算明细表</t>
  </si>
  <si>
    <t>设备信息</t>
  </si>
  <si>
    <t>燃动信息</t>
  </si>
  <si>
    <t>设备年运行其它费用</t>
  </si>
  <si>
    <t>设备年生产工时</t>
  </si>
  <si>
    <r>
      <rPr>
        <sz val="9"/>
        <color theme="1"/>
        <rFont val="宋体"/>
        <family val="3"/>
        <charset val="134"/>
        <scheme val="minor"/>
      </rPr>
      <t>设备折旧率
（元/分）
(</t>
    </r>
    <r>
      <rPr>
        <sz val="9"/>
        <color rgb="FFFF0000"/>
        <rFont val="宋体"/>
        <family val="3"/>
        <charset val="134"/>
        <scheme val="minor"/>
      </rPr>
      <t>A3-A1*A2)/(A4-A5)/E3/60</t>
    </r>
  </si>
  <si>
    <r>
      <rPr>
        <sz val="9"/>
        <color theme="1"/>
        <rFont val="宋体"/>
        <family val="3"/>
        <charset val="134"/>
        <scheme val="minor"/>
      </rPr>
      <t xml:space="preserve">燃动费率（元/分）
</t>
    </r>
    <r>
      <rPr>
        <sz val="9"/>
        <color rgb="FFFF0000"/>
        <rFont val="宋体"/>
        <family val="3"/>
        <charset val="134"/>
        <scheme val="minor"/>
      </rPr>
      <t>(B1*B2*B4+B3*B5)/60</t>
    </r>
  </si>
  <si>
    <r>
      <rPr>
        <sz val="9"/>
        <color theme="1"/>
        <rFont val="宋体"/>
        <family val="3"/>
        <charset val="134"/>
        <scheme val="minor"/>
      </rPr>
      <t xml:space="preserve">机物料消耗及维修费率（元/分）
</t>
    </r>
    <r>
      <rPr>
        <sz val="9"/>
        <color rgb="FFFF0000"/>
        <rFont val="宋体"/>
        <family val="3"/>
        <charset val="134"/>
        <scheme val="minor"/>
      </rPr>
      <t>(D1+D2)/E3/60</t>
    </r>
  </si>
  <si>
    <r>
      <rPr>
        <sz val="9"/>
        <color theme="1"/>
        <rFont val="宋体"/>
        <family val="3"/>
        <charset val="134"/>
        <scheme val="minor"/>
      </rPr>
      <t xml:space="preserve">设备原值
(元)
</t>
    </r>
    <r>
      <rPr>
        <sz val="9"/>
        <color rgb="FFFF0000"/>
        <rFont val="宋体"/>
        <family val="3"/>
        <charset val="134"/>
        <scheme val="minor"/>
      </rPr>
      <t>A1</t>
    </r>
  </si>
  <si>
    <r>
      <rPr>
        <sz val="9"/>
        <color theme="1"/>
        <rFont val="宋体"/>
        <family val="3"/>
        <charset val="134"/>
        <scheme val="minor"/>
      </rPr>
      <t xml:space="preserve">设备残值率
(元)
</t>
    </r>
    <r>
      <rPr>
        <sz val="9"/>
        <color rgb="FFFF0000"/>
        <rFont val="宋体"/>
        <family val="3"/>
        <charset val="134"/>
        <scheme val="minor"/>
      </rPr>
      <t>A2</t>
    </r>
  </si>
  <si>
    <r>
      <rPr>
        <sz val="9"/>
        <color theme="1"/>
        <rFont val="宋体"/>
        <family val="3"/>
        <charset val="134"/>
        <scheme val="minor"/>
      </rPr>
      <t xml:space="preserve">设备净值
(元)
</t>
    </r>
    <r>
      <rPr>
        <sz val="9"/>
        <color rgb="FFFF0000"/>
        <rFont val="宋体"/>
        <family val="3"/>
        <charset val="134"/>
        <scheme val="minor"/>
      </rPr>
      <t>A3</t>
    </r>
  </si>
  <si>
    <r>
      <rPr>
        <sz val="9"/>
        <color theme="1"/>
        <rFont val="宋体"/>
        <family val="3"/>
        <charset val="134"/>
        <scheme val="minor"/>
      </rPr>
      <t xml:space="preserve">折旧年限（年)
</t>
    </r>
    <r>
      <rPr>
        <sz val="9"/>
        <color rgb="FFFF0000"/>
        <rFont val="宋体"/>
        <family val="3"/>
        <charset val="134"/>
        <scheme val="minor"/>
      </rPr>
      <t>A4</t>
    </r>
  </si>
  <si>
    <r>
      <rPr>
        <sz val="9"/>
        <color theme="1"/>
        <rFont val="宋体"/>
        <family val="3"/>
        <charset val="134"/>
        <scheme val="minor"/>
      </rPr>
      <t xml:space="preserve">已提折旧年限（年)
</t>
    </r>
    <r>
      <rPr>
        <sz val="9"/>
        <color rgb="FFFF0000"/>
        <rFont val="宋体"/>
        <family val="3"/>
        <charset val="134"/>
        <scheme val="minor"/>
      </rPr>
      <t>A5</t>
    </r>
  </si>
  <si>
    <r>
      <rPr>
        <sz val="9"/>
        <color theme="1"/>
        <rFont val="宋体"/>
        <family val="3"/>
        <charset val="134"/>
        <scheme val="minor"/>
      </rPr>
      <t>设备额定功率（kw/h）</t>
    </r>
    <r>
      <rPr>
        <sz val="9"/>
        <color rgb="FFFF0000"/>
        <rFont val="宋体"/>
        <family val="3"/>
        <charset val="134"/>
        <scheme val="minor"/>
      </rPr>
      <t>B1</t>
    </r>
  </si>
  <si>
    <r>
      <rPr>
        <sz val="9"/>
        <color theme="1"/>
        <rFont val="宋体"/>
        <family val="3"/>
        <charset val="134"/>
        <scheme val="minor"/>
      </rPr>
      <t xml:space="preserve">设备功率有效输出（%）
</t>
    </r>
    <r>
      <rPr>
        <sz val="9"/>
        <color rgb="FFFF0000"/>
        <rFont val="宋体"/>
        <family val="3"/>
        <charset val="134"/>
        <scheme val="minor"/>
      </rPr>
      <t>B2</t>
    </r>
  </si>
  <si>
    <r>
      <rPr>
        <sz val="9"/>
        <color theme="1"/>
        <rFont val="宋体"/>
        <family val="3"/>
        <charset val="134"/>
        <scheme val="minor"/>
      </rPr>
      <t>天然气单位耗量（m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/h）
</t>
    </r>
    <r>
      <rPr>
        <sz val="9"/>
        <color rgb="FFFF0000"/>
        <rFont val="宋体"/>
        <family val="3"/>
        <charset val="134"/>
        <scheme val="minor"/>
      </rPr>
      <t>B3</t>
    </r>
  </si>
  <si>
    <r>
      <rPr>
        <sz val="9"/>
        <color theme="1"/>
        <rFont val="宋体"/>
        <family val="3"/>
        <charset val="134"/>
        <scheme val="minor"/>
      </rPr>
      <t xml:space="preserve">电费
（元/kw）
</t>
    </r>
    <r>
      <rPr>
        <sz val="9"/>
        <color rgb="FFFF0000"/>
        <rFont val="宋体"/>
        <family val="3"/>
        <charset val="134"/>
        <scheme val="minor"/>
      </rPr>
      <t>B4</t>
    </r>
  </si>
  <si>
    <r>
      <rPr>
        <sz val="9"/>
        <color theme="1"/>
        <rFont val="宋体"/>
        <family val="3"/>
        <charset val="134"/>
        <scheme val="minor"/>
      </rPr>
      <t>气费（元/m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）
</t>
    </r>
    <r>
      <rPr>
        <sz val="9"/>
        <color rgb="FFFF0000"/>
        <rFont val="宋体"/>
        <family val="3"/>
        <charset val="134"/>
        <scheme val="minor"/>
      </rPr>
      <t>B5</t>
    </r>
  </si>
  <si>
    <r>
      <rPr>
        <sz val="9"/>
        <color theme="1"/>
        <rFont val="宋体"/>
        <family val="3"/>
        <charset val="134"/>
        <scheme val="minor"/>
      </rPr>
      <t xml:space="preserve">机物料消耗费用（元/年）
</t>
    </r>
    <r>
      <rPr>
        <sz val="9"/>
        <color rgb="FFFF0000"/>
        <rFont val="宋体"/>
        <family val="3"/>
        <charset val="134"/>
        <scheme val="minor"/>
      </rPr>
      <t>D1</t>
    </r>
  </si>
  <si>
    <r>
      <rPr>
        <sz val="9"/>
        <color theme="1"/>
        <rFont val="宋体"/>
        <family val="3"/>
        <charset val="134"/>
        <scheme val="minor"/>
      </rPr>
      <t xml:space="preserve">维修保养费用（元/年）
</t>
    </r>
    <r>
      <rPr>
        <sz val="9"/>
        <color rgb="FFFF0000"/>
        <rFont val="宋体"/>
        <family val="3"/>
        <charset val="134"/>
        <scheme val="minor"/>
      </rPr>
      <t>D2</t>
    </r>
  </si>
  <si>
    <r>
      <rPr>
        <sz val="9"/>
        <color theme="1"/>
        <rFont val="宋体"/>
        <family val="3"/>
        <charset val="134"/>
        <scheme val="minor"/>
      </rPr>
      <t xml:space="preserve">设备日有效工作小时数（h/日）
</t>
    </r>
    <r>
      <rPr>
        <sz val="9"/>
        <color rgb="FFFF0000"/>
        <rFont val="宋体"/>
        <family val="3"/>
        <charset val="134"/>
        <scheme val="minor"/>
      </rPr>
      <t>E1</t>
    </r>
  </si>
  <si>
    <r>
      <rPr>
        <sz val="9"/>
        <color theme="1"/>
        <rFont val="宋体"/>
        <family val="3"/>
        <charset val="134"/>
        <scheme val="minor"/>
      </rPr>
      <t xml:space="preserve">设备年有效工作天数 （日/年）
</t>
    </r>
    <r>
      <rPr>
        <sz val="9"/>
        <color rgb="FFFF0000"/>
        <rFont val="宋体"/>
        <family val="3"/>
        <charset val="134"/>
        <scheme val="minor"/>
      </rPr>
      <t>E2</t>
    </r>
  </si>
  <si>
    <r>
      <rPr>
        <sz val="9"/>
        <color theme="1"/>
        <rFont val="宋体"/>
        <family val="3"/>
        <charset val="134"/>
        <scheme val="minor"/>
      </rPr>
      <t xml:space="preserve">设备全年有效工作小时数（h/年）
</t>
    </r>
    <r>
      <rPr>
        <sz val="9"/>
        <color rgb="FFFF0000"/>
        <rFont val="宋体"/>
        <family val="3"/>
        <charset val="134"/>
        <scheme val="minor"/>
      </rPr>
      <t>E3=E1*E2</t>
    </r>
  </si>
  <si>
    <t>发泡</t>
  </si>
  <si>
    <t>环形发泡线MHB0130382+环保设备</t>
  </si>
  <si>
    <t>工位</t>
  </si>
  <si>
    <t>弯管</t>
  </si>
  <si>
    <t>弯管机 MHB0130069</t>
  </si>
  <si>
    <t>SB-39X4A-2S</t>
  </si>
  <si>
    <t>保护弧焊机MHB0130185</t>
  </si>
  <si>
    <t>NB-350IGBT</t>
  </si>
  <si>
    <t>电泳线MHB0130307</t>
  </si>
  <si>
    <t>组装</t>
  </si>
  <si>
    <t>驾驶员座椅装配治具线</t>
  </si>
  <si>
    <t>设备折旧主要是针对设备净值的剩余年限折旧，设备原值折旧一般按10-15年进行折旧，残值率一般按4-10%考虑；</t>
  </si>
  <si>
    <t>设备功率有效输出：因设备标示额定功率均为峰值工率，实际输出一般小于该值，经调研目前行业内一般按0.7~0.9区间系数进行有效功率的核算；</t>
  </si>
  <si>
    <t>机物料消耗费用、维护保养费用是针对该设备的年度总费用开支计算；</t>
  </si>
  <si>
    <t>设备年生产工时不含维护、开机预热等非生产时间；</t>
  </si>
  <si>
    <t>（第5页，共8页）</t>
  </si>
  <si>
    <t>期间费用表</t>
  </si>
  <si>
    <t>供应商 (盖章):河北光华荣昌汽车部件有限公司</t>
  </si>
  <si>
    <t>费用说明</t>
  </si>
  <si>
    <t>金额（元）</t>
  </si>
  <si>
    <r>
      <rPr>
        <sz val="9"/>
        <rFont val="宋体"/>
        <family val="3"/>
        <charset val="134"/>
      </rPr>
      <t>制造成本的百分比</t>
    </r>
    <r>
      <rPr>
        <sz val="9"/>
        <rFont val="Arial"/>
        <family val="2"/>
      </rPr>
      <t>%</t>
    </r>
  </si>
  <si>
    <r>
      <rPr>
        <sz val="9"/>
        <rFont val="宋体"/>
        <family val="3"/>
        <charset val="134"/>
      </rPr>
      <t xml:space="preserve">上年会计报表中费用总额
</t>
    </r>
    <r>
      <rPr>
        <sz val="9"/>
        <color rgb="FFFF0000"/>
        <rFont val="宋体"/>
        <family val="3"/>
        <charset val="134"/>
      </rPr>
      <t>A</t>
    </r>
  </si>
  <si>
    <r>
      <rPr>
        <sz val="9"/>
        <rFont val="宋体"/>
        <family val="3"/>
        <charset val="134"/>
      </rPr>
      <t xml:space="preserve">上年总工时(h/年)
</t>
    </r>
    <r>
      <rPr>
        <sz val="9"/>
        <color rgb="FFFF0000"/>
        <rFont val="宋体"/>
        <family val="3"/>
        <charset val="134"/>
      </rPr>
      <t>B</t>
    </r>
  </si>
  <si>
    <r>
      <rPr>
        <sz val="9"/>
        <rFont val="宋体"/>
        <family val="3"/>
        <charset val="134"/>
      </rPr>
      <t xml:space="preserve">分配率(元/h)
</t>
    </r>
    <r>
      <rPr>
        <sz val="9"/>
        <color rgb="FFFF0000"/>
        <rFont val="宋体"/>
        <family val="3"/>
        <charset val="134"/>
      </rPr>
      <t>C=A/B</t>
    </r>
  </si>
  <si>
    <r>
      <rPr>
        <sz val="9"/>
        <rFont val="宋体"/>
        <family val="3"/>
        <charset val="134"/>
      </rPr>
      <t>销售费用</t>
    </r>
    <r>
      <rPr>
        <sz val="9"/>
        <rFont val="Arial"/>
        <family val="2"/>
      </rPr>
      <t xml:space="preserve"> (</t>
    </r>
    <r>
      <rPr>
        <sz val="9"/>
        <rFont val="宋体"/>
        <family val="3"/>
        <charset val="134"/>
      </rPr>
      <t>不含包装和运输费用</t>
    </r>
    <r>
      <rPr>
        <sz val="9"/>
        <rFont val="Arial"/>
        <family val="2"/>
      </rPr>
      <t>)</t>
    </r>
  </si>
  <si>
    <t>企业员工数量信息</t>
  </si>
  <si>
    <t>员工数量</t>
  </si>
  <si>
    <t>分类</t>
  </si>
  <si>
    <t>当年(人)</t>
  </si>
  <si>
    <t>上年(人)</t>
  </si>
  <si>
    <t>管理人员</t>
  </si>
  <si>
    <t>销售人员</t>
  </si>
  <si>
    <t>生产人员</t>
  </si>
  <si>
    <t>直接生产人员</t>
  </si>
  <si>
    <t>车间管理、辅助人员</t>
  </si>
  <si>
    <t>管理费用包含行政管理人员工资福利、差旅费、办公楼折旧、修理水电费、保险等、设计研发费等；</t>
  </si>
  <si>
    <t>财务费用包含利息净支出（减利息收入）、金融机构手续费等；</t>
  </si>
  <si>
    <r>
      <rPr>
        <sz val="9"/>
        <color theme="1"/>
        <rFont val="宋体"/>
        <family val="3"/>
        <charset val="134"/>
        <scheme val="minor"/>
      </rPr>
      <t>销售费用包含销售人员工资福利、差旅费、广告、三包费等；</t>
    </r>
    <r>
      <rPr>
        <b/>
        <sz val="9"/>
        <color rgb="FFFF0000"/>
        <rFont val="宋体"/>
        <family val="3"/>
        <charset val="134"/>
        <scheme val="minor"/>
      </rPr>
      <t>不包含包装、运输费用；</t>
    </r>
  </si>
  <si>
    <t>（第6页，共8页）</t>
  </si>
  <si>
    <t>包装运输明细表</t>
  </si>
  <si>
    <t>以下含税</t>
  </si>
  <si>
    <r>
      <rPr>
        <b/>
        <sz val="11"/>
        <color indexed="8"/>
        <rFont val="Arial"/>
        <family val="2"/>
      </rPr>
      <t xml:space="preserve"> 1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 </t>
    </r>
    <r>
      <rPr>
        <b/>
        <sz val="11"/>
        <color indexed="8"/>
        <rFont val="宋体"/>
        <family val="3"/>
        <charset val="134"/>
      </rPr>
      <t>纸箱包装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</si>
  <si>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1"/>
        <color indexed="8"/>
        <rFont val="Arial"/>
        <family val="2"/>
      </rPr>
      <t xml:space="preserve"> 3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可重复使用包装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</si>
  <si>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数据</t>
    </r>
  </si>
  <si>
    <r>
      <rPr>
        <sz val="10"/>
        <color indexed="8"/>
        <rFont val="宋体"/>
        <family val="3"/>
        <charset val="134"/>
      </rPr>
      <t>纸箱包装的长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</si>
  <si>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</si>
  <si>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纸箱材料的规格</t>
    </r>
    <r>
      <rPr>
        <sz val="10"/>
        <color indexed="8"/>
        <rFont val="Arial"/>
        <family val="2"/>
      </rPr>
      <t xml:space="preserve"> </t>
    </r>
  </si>
  <si>
    <t>宽</t>
  </si>
  <si>
    <r>
      <rPr>
        <sz val="10"/>
        <color indexed="8"/>
        <rFont val="宋体"/>
        <family val="3"/>
        <charset val="134"/>
      </rPr>
      <t>一个纸箱的成本（元）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A</t>
    </r>
  </si>
  <si>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</si>
  <si>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 B</t>
    </r>
  </si>
  <si>
    <r>
      <rPr>
        <sz val="10"/>
        <color indexed="8"/>
        <rFont val="宋体"/>
        <family val="3"/>
        <charset val="134"/>
      </rPr>
      <t>可回收包装的材料及规格</t>
    </r>
    <r>
      <rPr>
        <sz val="10"/>
        <color indexed="8"/>
        <rFont val="Arial"/>
        <family val="2"/>
      </rPr>
      <t xml:space="preserve"> </t>
    </r>
  </si>
  <si>
    <t>中空板</t>
  </si>
  <si>
    <r>
      <rPr>
        <sz val="10"/>
        <color indexed="8"/>
        <rFont val="宋体"/>
        <family val="3"/>
        <charset val="134"/>
      </rPr>
      <t>零件纸箱包装单价（元）</t>
    </r>
    <r>
      <rPr>
        <sz val="10"/>
        <color rgb="FFFF0000"/>
        <rFont val="宋体"/>
        <family val="3"/>
        <charset val="134"/>
      </rPr>
      <t xml:space="preserve">A/B </t>
    </r>
  </si>
  <si>
    <r>
      <rPr>
        <sz val="10"/>
        <color indexed="8"/>
        <rFont val="宋体"/>
        <family val="3"/>
        <charset val="134"/>
      </rPr>
      <t>可回收包装的总数量</t>
    </r>
    <r>
      <rPr>
        <sz val="10"/>
        <color indexed="8"/>
        <rFont val="Arial"/>
        <family val="2"/>
      </rPr>
      <t xml:space="preserve">  </t>
    </r>
  </si>
  <si>
    <r>
      <rPr>
        <b/>
        <sz val="11"/>
        <color indexed="8"/>
        <rFont val="Arial"/>
        <family val="2"/>
      </rPr>
      <t>2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木箱包装或托盘</t>
    </r>
    <r>
      <rPr>
        <b/>
        <sz val="11"/>
        <color indexed="8"/>
        <rFont val="Arial"/>
        <family val="2"/>
      </rPr>
      <t xml:space="preserve"> </t>
    </r>
  </si>
  <si>
    <t xml:space="preserve">每个可回收包装的成本（元） </t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</si>
  <si>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</si>
  <si>
    <r>
      <rPr>
        <sz val="10"/>
        <color indexed="8"/>
        <rFont val="宋体"/>
        <family val="3"/>
        <charset val="134"/>
      </rPr>
      <t>可回收包装的总成本（元）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E</t>
    </r>
  </si>
  <si>
    <t>木箱或托盘材料的规格</t>
  </si>
  <si>
    <r>
      <rPr>
        <sz val="10"/>
        <color indexed="8"/>
        <rFont val="宋体"/>
        <family val="3"/>
        <charset val="134"/>
      </rPr>
      <t>每个包装的零件数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F</t>
    </r>
  </si>
  <si>
    <r>
      <rPr>
        <sz val="10"/>
        <color indexed="8"/>
        <rFont val="宋体"/>
        <family val="3"/>
        <charset val="134"/>
      </rPr>
      <t>一个木箱或托盘的总价（元）</t>
    </r>
    <r>
      <rPr>
        <sz val="10"/>
        <color rgb="FFFF0000"/>
        <rFont val="宋体"/>
        <family val="3"/>
        <charset val="134"/>
      </rPr>
      <t xml:space="preserve">C </t>
    </r>
  </si>
  <si>
    <r>
      <rPr>
        <sz val="10"/>
        <color indexed="8"/>
        <rFont val="宋体"/>
        <family val="3"/>
        <charset val="134"/>
      </rPr>
      <t>寿命周期</t>
    </r>
    <r>
      <rPr>
        <sz val="10"/>
        <color indexed="8"/>
        <rFont val="Arial"/>
        <family val="2"/>
      </rPr>
      <t>(</t>
    </r>
    <r>
      <rPr>
        <sz val="10"/>
        <color indexed="8"/>
        <rFont val="宋体"/>
        <family val="3"/>
        <charset val="134"/>
      </rPr>
      <t>件数</t>
    </r>
    <r>
      <rPr>
        <sz val="10"/>
        <color indexed="8"/>
        <rFont val="Arial"/>
        <family val="2"/>
      </rPr>
      <t xml:space="preserve">)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</si>
  <si>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D </t>
    </r>
  </si>
  <si>
    <r>
      <rPr>
        <sz val="10"/>
        <color indexed="8"/>
        <rFont val="宋体"/>
        <family val="3"/>
        <charset val="134"/>
      </rPr>
      <t>每个零件的包装成本（元）</t>
    </r>
    <r>
      <rPr>
        <sz val="10"/>
        <color rgb="FFFF0000"/>
        <rFont val="Arial"/>
        <family val="2"/>
      </rPr>
      <t xml:space="preserve">E/F  </t>
    </r>
  </si>
  <si>
    <r>
      <rPr>
        <sz val="10"/>
        <color indexed="8"/>
        <rFont val="宋体"/>
        <family val="3"/>
        <charset val="134"/>
      </rPr>
      <t>零件包装单价（元）</t>
    </r>
    <r>
      <rPr>
        <sz val="10"/>
        <color rgb="FFFF0000"/>
        <rFont val="宋体"/>
        <family val="3"/>
        <charset val="134"/>
      </rPr>
      <t xml:space="preserve"> C/D</t>
    </r>
  </si>
  <si>
    <r>
      <rPr>
        <b/>
        <sz val="11"/>
        <color indexed="8"/>
        <rFont val="Arial"/>
        <family val="2"/>
      </rPr>
      <t>4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其它包装材料清单</t>
    </r>
  </si>
  <si>
    <t>材料类型</t>
  </si>
  <si>
    <t>尺寸或规格</t>
  </si>
  <si>
    <t>包装内容描述</t>
  </si>
  <si>
    <t>单位</t>
  </si>
  <si>
    <t xml:space="preserve">单价（元） </t>
  </si>
  <si>
    <r>
      <rPr>
        <sz val="9"/>
        <color indexed="8"/>
        <rFont val="宋体"/>
        <family val="3"/>
        <charset val="134"/>
      </rPr>
      <t>材料用量</t>
    </r>
    <r>
      <rPr>
        <sz val="9"/>
        <color indexed="8"/>
        <rFont val="Arial"/>
        <family val="2"/>
      </rPr>
      <t xml:space="preserve"> </t>
    </r>
  </si>
  <si>
    <r>
      <rPr>
        <sz val="10"/>
        <rFont val="宋体"/>
        <family val="3"/>
        <charset val="134"/>
      </rPr>
      <t>包装零件件数</t>
    </r>
  </si>
  <si>
    <r>
      <rPr>
        <sz val="10"/>
        <color indexed="8"/>
        <rFont val="宋体"/>
        <family val="3"/>
        <charset val="134"/>
      </rPr>
      <t>单件包装成本
（元）</t>
    </r>
    <r>
      <rPr>
        <sz val="10"/>
        <color indexed="8"/>
        <rFont val="Arial"/>
        <family val="2"/>
      </rPr>
      <t xml:space="preserve">  </t>
    </r>
  </si>
  <si>
    <t>泡沫</t>
  </si>
  <si>
    <r>
      <rPr>
        <sz val="10"/>
        <color indexed="8"/>
        <rFont val="宋体"/>
        <family val="3"/>
        <charset val="134"/>
      </rPr>
      <t>纸张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</si>
  <si>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塑料袋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</si>
  <si>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防锈油</t>
    </r>
    <r>
      <rPr>
        <sz val="10"/>
        <color indexed="8"/>
        <rFont val="Arial"/>
        <family val="2"/>
      </rPr>
      <t xml:space="preserve"> </t>
    </r>
  </si>
  <si>
    <t>防锈塑料袋</t>
  </si>
  <si>
    <t>隔板</t>
  </si>
  <si>
    <t>气泡袋</t>
  </si>
  <si>
    <r>
      <rPr>
        <sz val="10"/>
        <color indexed="8"/>
        <rFont val="宋体"/>
        <family val="3"/>
        <charset val="134"/>
      </rPr>
      <t>木材</t>
    </r>
    <r>
      <rPr>
        <sz val="10"/>
        <color indexed="8"/>
        <rFont val="Arial"/>
        <family val="2"/>
      </rPr>
      <t xml:space="preserve"> </t>
    </r>
  </si>
  <si>
    <t>标签</t>
  </si>
  <si>
    <r>
      <rPr>
        <b/>
        <sz val="10"/>
        <rFont val="宋体"/>
        <family val="3"/>
        <charset val="134"/>
      </rPr>
      <t>其它包装材料成本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小计</t>
    </r>
    <r>
      <rPr>
        <b/>
        <sz val="10"/>
        <rFont val="Arial"/>
        <family val="2"/>
      </rPr>
      <t xml:space="preserve"> </t>
    </r>
  </si>
  <si>
    <r>
      <rPr>
        <b/>
        <sz val="11"/>
        <color indexed="8"/>
        <rFont val="宋体"/>
        <family val="3"/>
        <charset val="134"/>
      </rPr>
      <t>单件包装费用合计</t>
    </r>
  </si>
  <si>
    <t>5、汽车运输费用</t>
  </si>
  <si>
    <t>发货地：</t>
  </si>
  <si>
    <t>河北黄骅</t>
  </si>
  <si>
    <r>
      <rPr>
        <sz val="10"/>
        <rFont val="宋体"/>
        <family val="3"/>
        <charset val="134"/>
      </rPr>
      <t>车辆吨位数：</t>
    </r>
    <r>
      <rPr>
        <sz val="10"/>
        <rFont val="Arial"/>
        <family val="2"/>
      </rPr>
      <t xml:space="preserve"> </t>
    </r>
  </si>
  <si>
    <t xml:space="preserve">包装箱（或料架）数/车： </t>
  </si>
  <si>
    <t>交货地：</t>
  </si>
  <si>
    <t>诸城</t>
  </si>
  <si>
    <t>车辆长宽高：</t>
  </si>
  <si>
    <t>13.5*2.3*2.3</t>
  </si>
  <si>
    <r>
      <rPr>
        <sz val="10"/>
        <rFont val="宋体"/>
        <family val="3"/>
        <charset val="134"/>
      </rPr>
      <t>零件数/车</t>
    </r>
    <r>
      <rPr>
        <sz val="10"/>
        <color rgb="FFFF0000"/>
        <rFont val="宋体"/>
        <family val="3"/>
        <charset val="134"/>
      </rPr>
      <t>A</t>
    </r>
    <r>
      <rPr>
        <sz val="10"/>
        <rFont val="宋体"/>
        <family val="3"/>
        <charset val="134"/>
      </rPr>
      <t>：</t>
    </r>
  </si>
  <si>
    <t>运输距（Km）：</t>
  </si>
  <si>
    <t xml:space="preserve">车辆类型： </t>
  </si>
  <si>
    <t>仓栅式货车</t>
  </si>
  <si>
    <r>
      <rPr>
        <sz val="10"/>
        <rFont val="宋体"/>
        <family val="3"/>
        <charset val="134"/>
      </rPr>
      <t>每辆运输车运输费用（元）</t>
    </r>
    <r>
      <rPr>
        <sz val="10"/>
        <color rgb="FFFF0000"/>
        <rFont val="宋体"/>
        <family val="3"/>
        <charset val="134"/>
      </rPr>
      <t>B</t>
    </r>
    <r>
      <rPr>
        <sz val="10"/>
        <rFont val="宋体"/>
        <family val="3"/>
        <charset val="134"/>
      </rPr>
      <t xml:space="preserve">： </t>
    </r>
  </si>
  <si>
    <t>运输公司：</t>
  </si>
  <si>
    <r>
      <rPr>
        <sz val="10"/>
        <rFont val="宋体"/>
        <family val="3"/>
        <charset val="134"/>
      </rPr>
      <t>每个零件运输费用（元）</t>
    </r>
    <r>
      <rPr>
        <sz val="10"/>
        <color rgb="FFFF0000"/>
        <rFont val="宋体"/>
        <family val="3"/>
        <charset val="134"/>
      </rPr>
      <t>B/A</t>
    </r>
    <r>
      <rPr>
        <sz val="10"/>
        <rFont val="宋体"/>
        <family val="3"/>
        <charset val="134"/>
      </rPr>
      <t>：</t>
    </r>
  </si>
  <si>
    <t>6、其它运输费</t>
  </si>
  <si>
    <t>运输形式：</t>
  </si>
  <si>
    <r>
      <rPr>
        <sz val="10"/>
        <color theme="1"/>
        <rFont val="宋体"/>
        <family val="3"/>
        <charset val="134"/>
        <scheme val="minor"/>
      </rPr>
      <t>零件数/每包装</t>
    </r>
    <r>
      <rPr>
        <sz val="10"/>
        <color rgb="FFFF0000"/>
        <rFont val="宋体"/>
        <family val="3"/>
        <charset val="134"/>
        <scheme val="minor"/>
      </rPr>
      <t>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</si>
  <si>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运输费用/每包装</t>
    </r>
    <r>
      <rPr>
        <sz val="10"/>
        <color rgb="FFFF0000"/>
        <rFont val="宋体"/>
        <family val="3"/>
        <charset val="134"/>
        <scheme val="minor"/>
      </rPr>
      <t>D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</si>
  <si>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每个零件运输费用（元）</t>
    </r>
    <r>
      <rPr>
        <sz val="10"/>
        <color rgb="FFFF0000"/>
        <rFont val="宋体"/>
        <family val="3"/>
        <charset val="134"/>
        <scheme val="minor"/>
      </rPr>
      <t>D/C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</si>
  <si>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b/>
        <sz val="11"/>
        <color indexed="8"/>
        <rFont val="宋体"/>
        <family val="3"/>
        <charset val="134"/>
      </rPr>
      <t>每个零件运输费用合计</t>
    </r>
  </si>
  <si>
    <t>（第7页，共8页）</t>
  </si>
  <si>
    <t>工装明细表</t>
  </si>
  <si>
    <t>零件图号</t>
  </si>
  <si>
    <t>工装类别</t>
  </si>
  <si>
    <t>工装名称</t>
  </si>
  <si>
    <t>工装尺寸
(长*宽*高)</t>
  </si>
  <si>
    <t>工装主要工作部分材料</t>
  </si>
  <si>
    <t>制造商</t>
  </si>
  <si>
    <t>工装价格（元）</t>
  </si>
  <si>
    <r>
      <rPr>
        <sz val="10"/>
        <rFont val="宋体"/>
        <family val="3"/>
        <charset val="134"/>
      </rPr>
      <t xml:space="preserve">分摊数量（件）
</t>
    </r>
    <r>
      <rPr>
        <sz val="10"/>
        <color rgb="FFFF000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</si>
  <si>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分摊额
（元/件）
</t>
    </r>
    <r>
      <rPr>
        <sz val="10"/>
        <color rgb="FFFF0000"/>
        <rFont val="宋体"/>
        <family val="3"/>
        <charset val="134"/>
      </rPr>
      <t>A/B</t>
    </r>
  </si>
  <si>
    <t>地址</t>
  </si>
  <si>
    <t>主机厂
现金支付</t>
  </si>
  <si>
    <r>
      <rPr>
        <sz val="10"/>
        <rFont val="宋体"/>
        <family val="3"/>
        <charset val="134"/>
      </rPr>
      <t xml:space="preserve">分摊
</t>
    </r>
    <r>
      <rPr>
        <sz val="10"/>
        <color rgb="FFFF0000"/>
        <rFont val="宋体"/>
        <family val="3"/>
        <charset val="134"/>
      </rPr>
      <t>A</t>
    </r>
  </si>
  <si>
    <t>检具</t>
  </si>
  <si>
    <t>检具工装</t>
  </si>
  <si>
    <t>（第8页，共8页）</t>
  </si>
  <si>
    <t>车型：M4中卡</t>
    <phoneticPr fontId="25" type="noConversion"/>
  </si>
  <si>
    <t>M4中卡</t>
    <phoneticPr fontId="25" type="noConversion"/>
  </si>
  <si>
    <t>车型：M4中卡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</si>
</sst>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_(* #,##0.00_);_(* \(#,##0.00\);_(* &quot;-&quot;??_);_(@_)"/>
    <numFmt numFmtId="178" formatCode="0_ "/>
    <numFmt numFmtId="179" formatCode="#,##0.00_ "/>
    <numFmt numFmtId="180" formatCode="0.00_ "/>
    <numFmt numFmtId="181" formatCode="0.0"/>
    <numFmt numFmtId="182" formatCode="#,##0.00_ ;\-#,##0.00\ "/>
    <numFmt numFmtId="183" formatCode="0.00;[Red]0.00"/>
    <numFmt numFmtId="184" formatCode="0_);[Red]\(0\)"/>
    <numFmt numFmtId="185" formatCode="_ * #,##0_ ;_ * \-#,##0_ ;_ * &quot;-&quot;??_ ;_ @_ "/>
    <numFmt numFmtId="186" formatCode="0.00_);[Red]\(0.00\)"/>
    <numFmt numFmtId="187" formatCode="0.000_ "/>
  </numFmts>
  <fonts count="59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.5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color indexed="8"/>
      <name val="Arial"/>
      <family val="2"/>
    </font>
    <font>
      <sz val="16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0"/>
      <color indexed="8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16"/>
      <color rgb="FF000000"/>
      <name val="Arial Unicode MS"/>
      <family val="2"/>
    </font>
    <font>
      <sz val="9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4"/>
      <name val="宋体"/>
      <family val="3"/>
      <charset val="134"/>
    </font>
    <font>
      <sz val="8"/>
      <name val="Arial"/>
      <family val="2"/>
    </font>
    <font>
      <b/>
      <sz val="14"/>
      <color theme="1"/>
      <name val="宋体"/>
      <family val="3"/>
      <charset val="134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Arial"/>
      <family val="2"/>
    </font>
    <font>
      <sz val="9"/>
      <color indexed="8"/>
      <name val="Arial"/>
      <family val="2"/>
    </font>
    <font>
      <sz val="10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</font>
    <font>
      <b/>
      <sz val="9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vertAlign val="superscript"/>
      <sz val="9"/>
      <color theme="1"/>
      <name val="宋体"/>
      <family val="3"/>
      <charset val="134"/>
      <scheme val="minor"/>
    </font>
    <font>
      <sz val="10"/>
      <color indexed="10"/>
      <name val="宋体"/>
      <family val="3"/>
      <charset val="134"/>
    </font>
    <font>
      <sz val="10"/>
      <color indexed="10"/>
      <name val="宋体"/>
      <family val="3"/>
      <charset val="134"/>
      <scheme val="minor"/>
    </font>
    <font>
      <b/>
      <sz val="10"/>
      <color rgb="FF0000CC"/>
      <name val="宋体"/>
      <family val="3"/>
      <charset val="134"/>
    </font>
    <font>
      <b/>
      <sz val="9"/>
      <name val="宋体"/>
      <family val="3"/>
      <charset val="134"/>
    </font>
    <font>
      <sz val="9"/>
      <name val="Tahoma"/>
      <family val="2"/>
    </font>
    <font>
      <sz val="11"/>
      <color theme="1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>
      <alignment vertical="center"/>
    </xf>
    <xf numFmtId="43" fontId="58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21" fillId="0" borderId="1" applyNumberFormat="0" applyFill="0" applyBorder="0" applyAlignment="0" applyProtection="0">
      <alignment vertical="center"/>
    </xf>
    <xf numFmtId="0" fontId="40" fillId="0" borderId="0"/>
    <xf numFmtId="0" fontId="13" fillId="0" borderId="0">
      <alignment vertical="top"/>
    </xf>
    <xf numFmtId="0" fontId="40" fillId="0" borderId="0">
      <alignment vertical="center"/>
    </xf>
    <xf numFmtId="0" fontId="41" fillId="10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11" fillId="0" borderId="0"/>
    <xf numFmtId="0" fontId="40" fillId="0" borderId="0">
      <alignment vertical="center"/>
    </xf>
    <xf numFmtId="0" fontId="13" fillId="0" borderId="0">
      <alignment vertical="top"/>
    </xf>
    <xf numFmtId="0" fontId="42" fillId="9" borderId="0" applyNumberFormat="0" applyBorder="0" applyAlignment="0" applyProtection="0">
      <alignment vertical="center"/>
    </xf>
    <xf numFmtId="176" fontId="40" fillId="0" borderId="0" applyFont="0" applyFill="0" applyBorder="0" applyAlignment="0" applyProtection="0"/>
    <xf numFmtId="177" fontId="40" fillId="0" borderId="0" applyFont="0" applyFill="0" applyBorder="0" applyAlignment="0" applyProtection="0"/>
    <xf numFmtId="43" fontId="43" fillId="0" borderId="0">
      <alignment vertical="top"/>
      <protection locked="0"/>
    </xf>
    <xf numFmtId="0" fontId="40" fillId="0" borderId="0"/>
  </cellStyleXfs>
  <cellXfs count="30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>
      <alignment vertical="center"/>
    </xf>
    <xf numFmtId="0" fontId="5" fillId="0" borderId="1" xfId="1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8" fontId="5" fillId="0" borderId="1" xfId="5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3" fontId="5" fillId="0" borderId="1" xfId="12" applyNumberFormat="1" applyFont="1" applyBorder="1" applyAlignment="1">
      <alignment horizontal="center" vertical="center" wrapText="1"/>
    </xf>
    <xf numFmtId="179" fontId="5" fillId="0" borderId="1" xfId="12" applyNumberFormat="1" applyFont="1" applyBorder="1" applyAlignment="1">
      <alignment horizontal="center" vertical="center" wrapText="1"/>
    </xf>
    <xf numFmtId="180" fontId="5" fillId="5" borderId="1" xfId="0" applyNumberFormat="1" applyFont="1" applyFill="1" applyBorder="1" applyAlignment="1">
      <alignment horizontal="center" vertical="center"/>
    </xf>
    <xf numFmtId="179" fontId="5" fillId="5" borderId="1" xfId="0" applyNumberFormat="1" applyFont="1" applyFill="1" applyBorder="1" applyAlignment="1">
      <alignment horizontal="right" vertical="center"/>
    </xf>
    <xf numFmtId="179" fontId="6" fillId="5" borderId="1" xfId="1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9" fillId="0" borderId="1" xfId="0" applyFont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10" fillId="2" borderId="4" xfId="10" applyFont="1" applyFill="1" applyBorder="1" applyAlignment="1">
      <alignment horizontal="left" vertical="center"/>
    </xf>
    <xf numFmtId="0" fontId="11" fillId="2" borderId="0" xfId="10" applyFill="1" applyAlignment="1">
      <alignment vertical="center"/>
    </xf>
    <xf numFmtId="0" fontId="6" fillId="2" borderId="0" xfId="10" applyFont="1" applyFill="1" applyAlignment="1">
      <alignment horizontal="left" vertical="center"/>
    </xf>
    <xf numFmtId="0" fontId="6" fillId="2" borderId="0" xfId="10" applyFont="1" applyFill="1" applyAlignment="1">
      <alignment vertical="center"/>
    </xf>
    <xf numFmtId="0" fontId="0" fillId="0" borderId="0" xfId="0" applyAlignment="1"/>
    <xf numFmtId="0" fontId="12" fillId="2" borderId="5" xfId="10" applyFont="1" applyFill="1" applyBorder="1" applyAlignment="1">
      <alignment horizontal="center" vertical="center" wrapText="1"/>
    </xf>
    <xf numFmtId="0" fontId="13" fillId="2" borderId="10" xfId="10" applyFont="1" applyFill="1" applyBorder="1" applyAlignment="1">
      <alignment horizontal="center" vertical="center"/>
    </xf>
    <xf numFmtId="0" fontId="13" fillId="2" borderId="5" xfId="10" applyFont="1" applyFill="1" applyBorder="1" applyAlignment="1">
      <alignment horizontal="center" vertical="center"/>
    </xf>
    <xf numFmtId="0" fontId="10" fillId="2" borderId="11" xfId="10" applyFont="1" applyFill="1" applyBorder="1" applyAlignment="1">
      <alignment horizontal="left" vertical="center"/>
    </xf>
    <xf numFmtId="0" fontId="6" fillId="2" borderId="12" xfId="10" applyFont="1" applyFill="1" applyBorder="1" applyAlignment="1">
      <alignment horizontal="left" vertical="center"/>
    </xf>
    <xf numFmtId="0" fontId="13" fillId="2" borderId="0" xfId="10" applyFont="1" applyFill="1" applyAlignment="1">
      <alignment horizontal="left" vertical="center"/>
    </xf>
    <xf numFmtId="0" fontId="13" fillId="2" borderId="0" xfId="10" applyFont="1" applyFill="1" applyAlignment="1">
      <alignment vertical="center"/>
    </xf>
    <xf numFmtId="0" fontId="13" fillId="2" borderId="1" xfId="10" applyFont="1" applyFill="1" applyBorder="1" applyAlignment="1">
      <alignment horizontal="center" vertical="center"/>
    </xf>
    <xf numFmtId="0" fontId="14" fillId="2" borderId="1" xfId="10" applyFont="1" applyFill="1" applyBorder="1" applyAlignment="1">
      <alignment horizontal="center" vertical="center" wrapText="1"/>
    </xf>
    <xf numFmtId="0" fontId="13" fillId="2" borderId="1" xfId="10" applyFont="1" applyFill="1" applyBorder="1" applyAlignment="1">
      <alignment horizontal="center" vertical="center" wrapText="1"/>
    </xf>
    <xf numFmtId="0" fontId="14" fillId="2" borderId="1" xfId="10" applyFont="1" applyFill="1" applyBorder="1" applyAlignment="1">
      <alignment horizontal="center" vertical="center"/>
    </xf>
    <xf numFmtId="0" fontId="5" fillId="0" borderId="1" xfId="6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6" fillId="2" borderId="0" xfId="10" applyFont="1" applyFill="1" applyAlignment="1">
      <alignment horizontal="center" vertical="center"/>
    </xf>
    <xf numFmtId="0" fontId="10" fillId="2" borderId="12" xfId="10" applyFont="1" applyFill="1" applyBorder="1" applyAlignment="1">
      <alignment horizontal="left" vertical="center"/>
    </xf>
    <xf numFmtId="0" fontId="6" fillId="2" borderId="13" xfId="10" applyFont="1" applyFill="1" applyBorder="1" applyAlignment="1">
      <alignment horizontal="left" vertical="center"/>
    </xf>
    <xf numFmtId="0" fontId="12" fillId="2" borderId="1" xfId="10" applyFont="1" applyFill="1" applyBorder="1" applyAlignment="1">
      <alignment horizontal="center" vertical="center" wrapText="1"/>
    </xf>
    <xf numFmtId="0" fontId="6" fillId="2" borderId="14" xfId="10" applyFont="1" applyFill="1" applyBorder="1" applyAlignment="1">
      <alignment horizontal="center" vertical="center" wrapText="1"/>
    </xf>
    <xf numFmtId="0" fontId="13" fillId="2" borderId="14" xfId="10" applyFont="1" applyFill="1" applyBorder="1" applyAlignment="1">
      <alignment horizontal="center" vertical="center"/>
    </xf>
    <xf numFmtId="0" fontId="14" fillId="2" borderId="14" xfId="10" applyFont="1" applyFill="1" applyBorder="1" applyAlignment="1">
      <alignment horizontal="center" vertical="center"/>
    </xf>
    <xf numFmtId="2" fontId="6" fillId="5" borderId="14" xfId="10" applyNumberFormat="1" applyFont="1" applyFill="1" applyBorder="1" applyAlignment="1">
      <alignment horizontal="center" vertical="center"/>
    </xf>
    <xf numFmtId="0" fontId="0" fillId="0" borderId="15" xfId="0" applyBorder="1" applyAlignment="1"/>
    <xf numFmtId="0" fontId="16" fillId="0" borderId="0" xfId="1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12" applyFont="1" applyAlignment="1">
      <alignment vertical="center" wrapText="1"/>
    </xf>
    <xf numFmtId="0" fontId="9" fillId="3" borderId="2" xfId="0" applyFont="1" applyFill="1" applyBorder="1">
      <alignment vertical="center"/>
    </xf>
    <xf numFmtId="0" fontId="9" fillId="3" borderId="3" xfId="0" applyFont="1" applyFill="1" applyBorder="1">
      <alignment vertical="center"/>
    </xf>
    <xf numFmtId="0" fontId="2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2" fontId="22" fillId="0" borderId="1" xfId="12" applyNumberFormat="1" applyFont="1" applyBorder="1" applyAlignment="1">
      <alignment horizontal="center" vertical="center" wrapText="1"/>
    </xf>
    <xf numFmtId="9" fontId="22" fillId="0" borderId="1" xfId="2" applyFont="1" applyBorder="1" applyAlignment="1">
      <alignment horizontal="center" vertical="center" wrapText="1"/>
    </xf>
    <xf numFmtId="0" fontId="22" fillId="0" borderId="1" xfId="12" applyFont="1" applyBorder="1" applyAlignment="1">
      <alignment horizontal="center" vertical="center" wrapText="1"/>
    </xf>
    <xf numFmtId="0" fontId="22" fillId="0" borderId="1" xfId="12" applyFont="1" applyBorder="1" applyAlignment="1">
      <alignment vertical="center" wrapText="1"/>
    </xf>
    <xf numFmtId="0" fontId="22" fillId="0" borderId="0" xfId="12" applyFont="1" applyAlignment="1">
      <alignment horizontal="center" vertical="center" wrapText="1"/>
    </xf>
    <xf numFmtId="0" fontId="23" fillId="0" borderId="0" xfId="12" applyFont="1" applyAlignment="1">
      <alignment vertical="center" wrapText="1"/>
    </xf>
    <xf numFmtId="0" fontId="22" fillId="0" borderId="0" xfId="12" applyFont="1" applyAlignment="1">
      <alignment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5" fillId="0" borderId="1" xfId="9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84" fontId="2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3" fontId="26" fillId="0" borderId="1" xfId="0" applyNumberFormat="1" applyFont="1" applyBorder="1" applyAlignment="1">
      <alignment horizontal="center" vertical="center"/>
    </xf>
    <xf numFmtId="43" fontId="22" fillId="0" borderId="1" xfId="0" applyNumberFormat="1" applyFont="1" applyBorder="1">
      <alignment vertical="center"/>
    </xf>
    <xf numFmtId="9" fontId="22" fillId="0" borderId="1" xfId="0" applyNumberFormat="1" applyFont="1" applyBorder="1" applyAlignment="1">
      <alignment horizontal="center" vertical="center"/>
    </xf>
    <xf numFmtId="2" fontId="22" fillId="0" borderId="1" xfId="0" applyNumberFormat="1" applyFont="1" applyBorder="1">
      <alignment vertical="center"/>
    </xf>
    <xf numFmtId="0" fontId="22" fillId="0" borderId="1" xfId="0" applyFont="1" applyBorder="1">
      <alignment vertical="center"/>
    </xf>
    <xf numFmtId="0" fontId="27" fillId="0" borderId="17" xfId="0" applyFont="1" applyBorder="1" applyAlignment="1">
      <alignment horizontal="center" vertical="center"/>
    </xf>
    <xf numFmtId="185" fontId="28" fillId="0" borderId="1" xfId="0" applyNumberFormat="1" applyFont="1" applyBorder="1" applyAlignment="1">
      <alignment horizontal="center" vertical="center"/>
    </xf>
    <xf numFmtId="1" fontId="22" fillId="0" borderId="1" xfId="0" applyNumberFormat="1" applyFont="1" applyBorder="1">
      <alignment vertical="center"/>
    </xf>
    <xf numFmtId="0" fontId="27" fillId="0" borderId="1" xfId="0" applyFont="1" applyBorder="1" applyAlignment="1">
      <alignment horizontal="center"/>
    </xf>
    <xf numFmtId="0" fontId="4" fillId="0" borderId="0" xfId="0" applyFont="1">
      <alignment vertical="center"/>
    </xf>
    <xf numFmtId="0" fontId="18" fillId="0" borderId="0" xfId="0" applyFont="1">
      <alignment vertical="center"/>
    </xf>
    <xf numFmtId="0" fontId="29" fillId="0" borderId="0" xfId="0" applyFont="1" applyAlignment="1">
      <alignment horizontal="left" vertical="center" readingOrder="1"/>
    </xf>
    <xf numFmtId="0" fontId="4" fillId="0" borderId="2" xfId="0" applyFont="1" applyBorder="1">
      <alignment vertical="center"/>
    </xf>
    <xf numFmtId="0" fontId="22" fillId="0" borderId="2" xfId="0" applyFont="1" applyBorder="1">
      <alignment vertical="center"/>
    </xf>
    <xf numFmtId="0" fontId="22" fillId="0" borderId="9" xfId="0" applyFont="1" applyBorder="1">
      <alignment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186" fontId="14" fillId="0" borderId="1" xfId="0" applyNumberFormat="1" applyFont="1" applyBorder="1" applyAlignment="1">
      <alignment horizontal="center" vertical="center"/>
    </xf>
    <xf numFmtId="181" fontId="22" fillId="0" borderId="1" xfId="0" applyNumberFormat="1" applyFont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 vertical="center"/>
    </xf>
    <xf numFmtId="186" fontId="2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2" fontId="30" fillId="0" borderId="1" xfId="0" applyNumberFormat="1" applyFont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vertical="center"/>
    </xf>
    <xf numFmtId="0" fontId="31" fillId="0" borderId="1" xfId="9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31" fillId="0" borderId="1" xfId="8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/>
    </xf>
    <xf numFmtId="2" fontId="19" fillId="5" borderId="1" xfId="0" applyNumberFormat="1" applyFont="1" applyFill="1" applyBorder="1" applyAlignment="1">
      <alignment horizontal="left" vertical="center"/>
    </xf>
    <xf numFmtId="0" fontId="19" fillId="0" borderId="7" xfId="0" applyFont="1" applyBorder="1">
      <alignment vertical="center"/>
    </xf>
    <xf numFmtId="180" fontId="27" fillId="0" borderId="17" xfId="0" applyNumberFormat="1" applyFont="1" applyBorder="1" applyAlignment="1">
      <alignment horizontal="center" vertical="center"/>
    </xf>
    <xf numFmtId="187" fontId="27" fillId="0" borderId="17" xfId="0" applyNumberFormat="1" applyFont="1" applyBorder="1" applyAlignment="1">
      <alignment horizontal="center" vertical="center"/>
    </xf>
    <xf numFmtId="2" fontId="27" fillId="0" borderId="17" xfId="0" applyNumberFormat="1" applyFont="1" applyBorder="1" applyAlignment="1">
      <alignment horizontal="center" vertical="center"/>
    </xf>
    <xf numFmtId="1" fontId="19" fillId="5" borderId="1" xfId="0" applyNumberFormat="1" applyFont="1" applyFill="1" applyBorder="1" applyAlignment="1">
      <alignment horizontal="center" vertical="center"/>
    </xf>
    <xf numFmtId="180" fontId="19" fillId="5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8" applyFont="1" applyBorder="1" applyAlignment="1">
      <alignment horizontal="center" vertical="center" wrapText="1"/>
    </xf>
    <xf numFmtId="0" fontId="11" fillId="0" borderId="1" xfId="8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43" fontId="31" fillId="0" borderId="1" xfId="1" applyFont="1" applyBorder="1" applyAlignment="1">
      <alignment horizontal="center" vertical="center" wrapText="1"/>
    </xf>
    <xf numFmtId="57" fontId="31" fillId="0" borderId="1" xfId="8" applyNumberFormat="1" applyFont="1" applyBorder="1" applyAlignment="1">
      <alignment horizontal="center" vertical="center" wrapText="1"/>
    </xf>
    <xf numFmtId="43" fontId="31" fillId="0" borderId="1" xfId="1" applyFont="1" applyFill="1" applyBorder="1" applyAlignment="1">
      <alignment horizontal="center" vertical="center" wrapText="1"/>
    </xf>
    <xf numFmtId="0" fontId="2" fillId="0" borderId="1" xfId="8" applyFont="1" applyBorder="1" applyAlignment="1">
      <alignment horizontal="center" vertical="center" wrapText="1"/>
    </xf>
    <xf numFmtId="0" fontId="5" fillId="0" borderId="0" xfId="8" applyFont="1" applyAlignment="1">
      <alignment horizontal="center" vertical="center" wrapText="1"/>
    </xf>
    <xf numFmtId="0" fontId="11" fillId="0" borderId="0" xfId="8" applyFont="1" applyAlignment="1">
      <alignment horizontal="left" vertical="center"/>
    </xf>
    <xf numFmtId="0" fontId="11" fillId="0" borderId="0" xfId="8" applyFont="1" applyAlignment="1">
      <alignment vertical="center" wrapText="1"/>
    </xf>
    <xf numFmtId="0" fontId="34" fillId="0" borderId="0" xfId="8" applyFont="1" applyAlignment="1">
      <alignment vertical="center" wrapText="1"/>
    </xf>
    <xf numFmtId="0" fontId="31" fillId="0" borderId="0" xfId="8" applyFont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180" fontId="31" fillId="0" borderId="1" xfId="8" applyNumberFormat="1" applyFont="1" applyBorder="1" applyAlignment="1">
      <alignment horizontal="center" vertical="center" wrapText="1"/>
    </xf>
    <xf numFmtId="180" fontId="36" fillId="5" borderId="1" xfId="8" applyNumberFormat="1" applyFont="1" applyFill="1" applyBorder="1" applyAlignment="1">
      <alignment horizontal="center" vertical="center" wrapText="1"/>
    </xf>
    <xf numFmtId="0" fontId="5" fillId="0" borderId="1" xfId="8" applyFont="1" applyBorder="1" applyAlignment="1">
      <alignment vertical="center" wrapText="1"/>
    </xf>
    <xf numFmtId="0" fontId="11" fillId="0" borderId="0" xfId="8" applyFont="1" applyAlignment="1">
      <alignment vertical="center"/>
    </xf>
    <xf numFmtId="0" fontId="36" fillId="0" borderId="0" xfId="8" applyFont="1" applyAlignment="1">
      <alignment horizontal="right" vertical="center"/>
    </xf>
    <xf numFmtId="180" fontId="37" fillId="0" borderId="0" xfId="8" applyNumberFormat="1" applyFont="1" applyAlignment="1">
      <alignment vertical="center" wrapText="1"/>
    </xf>
    <xf numFmtId="0" fontId="9" fillId="0" borderId="0" xfId="8" applyFont="1" applyAlignment="1">
      <alignment horizontal="center" vertical="center"/>
    </xf>
    <xf numFmtId="0" fontId="31" fillId="0" borderId="0" xfId="8" applyFont="1" applyAlignment="1">
      <alignment horizontal="center" vertical="center" wrapText="1"/>
    </xf>
    <xf numFmtId="0" fontId="31" fillId="0" borderId="0" xfId="8" applyFont="1" applyAlignment="1">
      <alignment vertical="center" wrapText="1"/>
    </xf>
    <xf numFmtId="183" fontId="31" fillId="0" borderId="1" xfId="8" applyNumberFormat="1" applyFont="1" applyBorder="1" applyAlignment="1">
      <alignment horizontal="center" vertical="center" wrapText="1"/>
    </xf>
    <xf numFmtId="181" fontId="31" fillId="0" borderId="1" xfId="8" applyNumberFormat="1" applyFont="1" applyBorder="1" applyAlignment="1">
      <alignment horizontal="center" vertical="center" wrapText="1"/>
    </xf>
    <xf numFmtId="9" fontId="31" fillId="0" borderId="1" xfId="2" applyFont="1" applyFill="1" applyBorder="1" applyAlignment="1">
      <alignment horizontal="center" vertical="center" wrapText="1"/>
    </xf>
    <xf numFmtId="180" fontId="9" fillId="5" borderId="1" xfId="8" applyNumberFormat="1" applyFont="1" applyFill="1" applyBorder="1" applyAlignment="1">
      <alignment horizontal="center" vertical="center" wrapText="1"/>
    </xf>
    <xf numFmtId="0" fontId="31" fillId="0" borderId="0" xfId="8" applyFont="1" applyAlignment="1">
      <alignment horizontal="center" vertical="center"/>
    </xf>
    <xf numFmtId="180" fontId="9" fillId="0" borderId="0" xfId="8" applyNumberFormat="1" applyFont="1" applyAlignment="1">
      <alignment horizontal="center" vertical="center" wrapText="1"/>
    </xf>
    <xf numFmtId="9" fontId="9" fillId="0" borderId="0" xfId="2" applyFont="1" applyFill="1" applyBorder="1" applyAlignment="1">
      <alignment horizontal="center" vertical="center" wrapText="1"/>
    </xf>
    <xf numFmtId="0" fontId="9" fillId="0" borderId="0" xfId="8" applyFont="1" applyAlignment="1">
      <alignment horizontal="center" vertical="center" wrapText="1"/>
    </xf>
    <xf numFmtId="2" fontId="31" fillId="0" borderId="1" xfId="8" applyNumberFormat="1" applyFont="1" applyBorder="1" applyAlignment="1">
      <alignment horizontal="center" vertical="center" wrapText="1"/>
    </xf>
    <xf numFmtId="43" fontId="31" fillId="0" borderId="1" xfId="8" applyNumberFormat="1" applyFont="1" applyBorder="1" applyAlignment="1">
      <alignment horizontal="center" vertical="center" wrapText="1"/>
    </xf>
    <xf numFmtId="0" fontId="20" fillId="0" borderId="1" xfId="11" applyFont="1" applyBorder="1" applyProtection="1">
      <alignment vertical="center"/>
      <protection locked="0"/>
    </xf>
    <xf numFmtId="0" fontId="2" fillId="0" borderId="1" xfId="11" applyFont="1" applyBorder="1" applyAlignment="1" applyProtection="1">
      <alignment horizontal="left" vertical="center"/>
      <protection locked="0"/>
    </xf>
    <xf numFmtId="0" fontId="2" fillId="0" borderId="1" xfId="11" applyFont="1" applyBorder="1" applyProtection="1">
      <alignment vertical="center"/>
      <protection locked="0"/>
    </xf>
    <xf numFmtId="0" fontId="2" fillId="7" borderId="1" xfId="11" applyFont="1" applyFill="1" applyBorder="1" applyAlignment="1" applyProtection="1">
      <alignment horizontal="left" vertical="center"/>
      <protection locked="0"/>
    </xf>
    <xf numFmtId="0" fontId="2" fillId="7" borderId="1" xfId="0" applyFont="1" applyFill="1" applyBorder="1" applyAlignment="1">
      <alignment horizontal="left" vertical="center"/>
    </xf>
    <xf numFmtId="0" fontId="18" fillId="7" borderId="1" xfId="0" applyFont="1" applyFill="1" applyBorder="1" applyAlignment="1">
      <alignment horizontal="center" vertical="center"/>
    </xf>
    <xf numFmtId="0" fontId="18" fillId="7" borderId="1" xfId="0" applyFont="1" applyFill="1" applyBorder="1">
      <alignment vertical="center"/>
    </xf>
    <xf numFmtId="0" fontId="2" fillId="7" borderId="1" xfId="0" applyFont="1" applyFill="1" applyBorder="1" applyAlignment="1">
      <alignment horizontal="left" vertical="center" wrapText="1"/>
    </xf>
    <xf numFmtId="183" fontId="18" fillId="7" borderId="1" xfId="0" applyNumberFormat="1" applyFont="1" applyFill="1" applyBorder="1" applyAlignment="1">
      <alignment horizontal="center" vertical="center"/>
    </xf>
    <xf numFmtId="0" fontId="5" fillId="0" borderId="1" xfId="11" applyFont="1" applyBorder="1" applyAlignment="1" applyProtection="1">
      <alignment horizontal="center" vertical="center"/>
      <protection locked="0"/>
    </xf>
    <xf numFmtId="0" fontId="5" fillId="0" borderId="1" xfId="11" applyFont="1" applyBorder="1" applyAlignment="1" applyProtection="1">
      <alignment horizontal="center" vertical="center" wrapText="1"/>
      <protection locked="0"/>
    </xf>
    <xf numFmtId="2" fontId="5" fillId="8" borderId="1" xfId="11" applyNumberFormat="1" applyFont="1" applyFill="1" applyBorder="1" applyAlignment="1" applyProtection="1">
      <alignment horizontal="center" vertical="center" wrapText="1"/>
      <protection locked="0"/>
    </xf>
    <xf numFmtId="2" fontId="5" fillId="0" borderId="1" xfId="11" applyNumberFormat="1" applyFont="1" applyBorder="1" applyAlignment="1" applyProtection="1">
      <alignment horizontal="center" vertical="center"/>
      <protection locked="0"/>
    </xf>
    <xf numFmtId="183" fontId="5" fillId="8" borderId="1" xfId="11" applyNumberFormat="1" applyFont="1" applyFill="1" applyBorder="1" applyAlignment="1" applyProtection="1">
      <alignment horizontal="center" vertical="center" wrapText="1"/>
      <protection locked="0"/>
    </xf>
    <xf numFmtId="0" fontId="38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3" fillId="0" borderId="6" xfId="11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5" fillId="8" borderId="1" xfId="11" applyFont="1" applyFill="1" applyBorder="1" applyAlignment="1" applyProtection="1">
      <alignment horizontal="left" vertical="center" wrapText="1"/>
      <protection locked="0"/>
    </xf>
    <xf numFmtId="9" fontId="18" fillId="8" borderId="1" xfId="2" applyFont="1" applyFill="1" applyBorder="1" applyAlignment="1">
      <alignment horizontal="center" vertical="center"/>
    </xf>
    <xf numFmtId="0" fontId="5" fillId="0" borderId="1" xfId="11" applyFont="1" applyBorder="1" applyAlignment="1" applyProtection="1">
      <alignment horizontal="center" vertical="center" wrapText="1"/>
      <protection locked="0"/>
    </xf>
    <xf numFmtId="9" fontId="18" fillId="0" borderId="1" xfId="2" applyFont="1" applyFill="1" applyBorder="1" applyAlignment="1">
      <alignment horizontal="center" vertical="center"/>
    </xf>
    <xf numFmtId="0" fontId="2" fillId="7" borderId="1" xfId="11" applyFont="1" applyFill="1" applyBorder="1" applyAlignment="1" applyProtection="1">
      <alignment horizontal="center" vertical="center"/>
      <protection locked="0"/>
    </xf>
    <xf numFmtId="0" fontId="2" fillId="7" borderId="1" xfId="11" applyFont="1" applyFill="1" applyBorder="1" applyAlignment="1" applyProtection="1">
      <alignment horizontal="left" vertical="center"/>
      <protection locked="0"/>
    </xf>
    <xf numFmtId="0" fontId="5" fillId="0" borderId="1" xfId="11" applyFont="1" applyBorder="1" applyAlignment="1" applyProtection="1">
      <alignment horizontal="center" vertical="center"/>
      <protection locked="0"/>
    </xf>
    <xf numFmtId="0" fontId="2" fillId="0" borderId="1" xfId="11" applyFont="1" applyBorder="1" applyAlignment="1" applyProtection="1">
      <alignment horizontal="left" vertical="center"/>
      <protection locked="0"/>
    </xf>
    <xf numFmtId="1" fontId="2" fillId="7" borderId="1" xfId="11" applyNumberFormat="1" applyFont="1" applyFill="1" applyBorder="1" applyAlignment="1" applyProtection="1">
      <alignment horizontal="center" vertical="center"/>
      <protection locked="0"/>
    </xf>
    <xf numFmtId="0" fontId="31" fillId="0" borderId="2" xfId="8" applyFont="1" applyBorder="1" applyAlignment="1">
      <alignment horizontal="center" vertical="center" wrapText="1"/>
    </xf>
    <xf numFmtId="0" fontId="31" fillId="0" borderId="3" xfId="8" applyFont="1" applyBorder="1" applyAlignment="1">
      <alignment horizontal="center" vertical="center" wrapText="1"/>
    </xf>
    <xf numFmtId="0" fontId="31" fillId="0" borderId="9" xfId="8" applyFont="1" applyBorder="1" applyAlignment="1">
      <alignment horizontal="center" vertical="center" wrapText="1"/>
    </xf>
    <xf numFmtId="0" fontId="31" fillId="0" borderId="1" xfId="8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24" fillId="0" borderId="1" xfId="8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/>
    </xf>
    <xf numFmtId="0" fontId="35" fillId="0" borderId="2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5" fillId="0" borderId="1" xfId="8" applyFont="1" applyBorder="1" applyAlignment="1">
      <alignment horizontal="center" vertical="center" wrapText="1"/>
    </xf>
    <xf numFmtId="0" fontId="11" fillId="0" borderId="1" xfId="8" applyFont="1" applyBorder="1" applyAlignment="1">
      <alignment horizontal="center" vertical="center" wrapText="1"/>
    </xf>
    <xf numFmtId="0" fontId="5" fillId="0" borderId="18" xfId="8" applyFont="1" applyBorder="1" applyAlignment="1">
      <alignment horizontal="center" vertical="center" wrapText="1"/>
    </xf>
    <xf numFmtId="0" fontId="5" fillId="0" borderId="17" xfId="8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3" fillId="0" borderId="0" xfId="8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3" fillId="0" borderId="1" xfId="8" applyFont="1" applyBorder="1" applyAlignment="1">
      <alignment horizontal="center" vertical="center"/>
    </xf>
    <xf numFmtId="0" fontId="32" fillId="0" borderId="1" xfId="8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1" fillId="0" borderId="1" xfId="9" applyFont="1" applyBorder="1" applyAlignment="1">
      <alignment horizontal="center" vertical="center" wrapText="1"/>
    </xf>
    <xf numFmtId="49" fontId="31" fillId="0" borderId="1" xfId="9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5" fillId="0" borderId="2" xfId="9" applyFont="1" applyBorder="1" applyAlignment="1">
      <alignment horizontal="center" vertical="center" wrapText="1"/>
    </xf>
    <xf numFmtId="0" fontId="25" fillId="0" borderId="3" xfId="9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4" fillId="0" borderId="2" xfId="8" applyFont="1" applyBorder="1" applyAlignment="1">
      <alignment horizontal="center" vertical="center"/>
    </xf>
    <xf numFmtId="0" fontId="24" fillId="0" borderId="3" xfId="8" applyFont="1" applyBorder="1" applyAlignment="1">
      <alignment horizontal="center" vertical="center"/>
    </xf>
    <xf numFmtId="0" fontId="24" fillId="0" borderId="9" xfId="8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0" fontId="22" fillId="0" borderId="1" xfId="12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8" fillId="0" borderId="1" xfId="12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0" fontId="19" fillId="5" borderId="1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6" fillId="2" borderId="2" xfId="10" applyFont="1" applyFill="1" applyBorder="1" applyAlignment="1">
      <alignment horizontal="left" vertical="center"/>
    </xf>
    <xf numFmtId="0" fontId="16" fillId="2" borderId="3" xfId="10" applyFont="1" applyFill="1" applyBorder="1" applyAlignment="1">
      <alignment horizontal="left" vertical="center"/>
    </xf>
    <xf numFmtId="0" fontId="16" fillId="2" borderId="9" xfId="10" applyFont="1" applyFill="1" applyBorder="1" applyAlignment="1">
      <alignment horizontal="left" vertical="center"/>
    </xf>
    <xf numFmtId="183" fontId="19" fillId="5" borderId="1" xfId="0" applyNumberFormat="1" applyFont="1" applyFill="1" applyBorder="1" applyAlignment="1">
      <alignment horizontal="center" vertical="center"/>
    </xf>
    <xf numFmtId="0" fontId="5" fillId="0" borderId="1" xfId="6" applyFont="1" applyBorder="1" applyAlignment="1">
      <alignment horizontal="center" vertical="center" wrapText="1"/>
    </xf>
    <xf numFmtId="0" fontId="5" fillId="0" borderId="1" xfId="6" applyFont="1" applyBorder="1" applyAlignment="1">
      <alignment horizontal="left" vertical="center" wrapText="1"/>
    </xf>
    <xf numFmtId="182" fontId="6" fillId="5" borderId="1" xfId="10" applyNumberFormat="1" applyFont="1" applyFill="1" applyBorder="1" applyAlignment="1">
      <alignment horizontal="center" vertical="center"/>
    </xf>
    <xf numFmtId="0" fontId="5" fillId="0" borderId="3" xfId="6" applyFont="1" applyBorder="1" applyAlignment="1">
      <alignment horizontal="center" vertical="center" wrapText="1"/>
    </xf>
    <xf numFmtId="0" fontId="5" fillId="0" borderId="16" xfId="6" applyFont="1" applyBorder="1" applyAlignment="1">
      <alignment horizontal="center" vertical="center" wrapText="1"/>
    </xf>
    <xf numFmtId="0" fontId="2" fillId="0" borderId="2" xfId="6" applyFont="1" applyBorder="1" applyAlignment="1">
      <alignment horizontal="left" vertical="center" wrapText="1"/>
    </xf>
    <xf numFmtId="0" fontId="2" fillId="0" borderId="3" xfId="6" applyFont="1" applyBorder="1" applyAlignment="1">
      <alignment horizontal="left" vertical="center" wrapText="1"/>
    </xf>
    <xf numFmtId="0" fontId="2" fillId="0" borderId="9" xfId="6" applyFont="1" applyBorder="1" applyAlignment="1">
      <alignment horizontal="left" vertical="center" wrapText="1"/>
    </xf>
    <xf numFmtId="0" fontId="2" fillId="2" borderId="10" xfId="10" applyFont="1" applyFill="1" applyBorder="1" applyAlignment="1">
      <alignment horizontal="left" vertical="center"/>
    </xf>
    <xf numFmtId="0" fontId="2" fillId="2" borderId="3" xfId="10" applyFont="1" applyFill="1" applyBorder="1" applyAlignment="1">
      <alignment horizontal="left" vertical="center"/>
    </xf>
    <xf numFmtId="0" fontId="2" fillId="2" borderId="9" xfId="10" applyFont="1" applyFill="1" applyBorder="1" applyAlignment="1">
      <alignment horizontal="left" vertical="center"/>
    </xf>
    <xf numFmtId="182" fontId="6" fillId="5" borderId="14" xfId="1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center"/>
    </xf>
    <xf numFmtId="0" fontId="6" fillId="5" borderId="1" xfId="10" applyFont="1" applyFill="1" applyBorder="1" applyAlignment="1">
      <alignment horizontal="center" vertical="center"/>
    </xf>
    <xf numFmtId="179" fontId="6" fillId="5" borderId="1" xfId="1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7" fillId="0" borderId="2" xfId="6" applyFont="1" applyBorder="1" applyAlignment="1">
      <alignment horizontal="left" vertical="center" wrapText="1"/>
    </xf>
    <xf numFmtId="0" fontId="17" fillId="0" borderId="3" xfId="6" applyFont="1" applyBorder="1" applyAlignment="1">
      <alignment horizontal="left" vertical="center" wrapText="1"/>
    </xf>
    <xf numFmtId="0" fontId="17" fillId="0" borderId="9" xfId="6" applyFont="1" applyBorder="1" applyAlignment="1">
      <alignment horizontal="left" vertical="center" wrapText="1"/>
    </xf>
    <xf numFmtId="0" fontId="14" fillId="2" borderId="5" xfId="10" applyFont="1" applyFill="1" applyBorder="1" applyAlignment="1">
      <alignment horizontal="center" vertical="center"/>
    </xf>
    <xf numFmtId="0" fontId="13" fillId="2" borderId="1" xfId="10" applyFont="1" applyFill="1" applyBorder="1" applyAlignment="1">
      <alignment horizontal="center" vertical="center"/>
    </xf>
    <xf numFmtId="0" fontId="13" fillId="2" borderId="2" xfId="10" applyFont="1" applyFill="1" applyBorder="1" applyAlignment="1">
      <alignment horizontal="center" vertical="center"/>
    </xf>
    <xf numFmtId="0" fontId="13" fillId="2" borderId="9" xfId="10" applyFont="1" applyFill="1" applyBorder="1" applyAlignment="1">
      <alignment horizontal="center" vertical="center"/>
    </xf>
    <xf numFmtId="181" fontId="13" fillId="2" borderId="2" xfId="10" applyNumberFormat="1" applyFont="1" applyFill="1" applyBorder="1" applyAlignment="1">
      <alignment horizontal="center" vertical="center"/>
    </xf>
    <xf numFmtId="181" fontId="13" fillId="2" borderId="16" xfId="10" applyNumberFormat="1" applyFont="1" applyFill="1" applyBorder="1" applyAlignment="1">
      <alignment horizontal="center" vertical="center"/>
    </xf>
    <xf numFmtId="0" fontId="14" fillId="0" borderId="5" xfId="10" applyFont="1" applyBorder="1" applyAlignment="1">
      <alignment horizontal="center" vertical="center"/>
    </xf>
    <xf numFmtId="0" fontId="13" fillId="0" borderId="1" xfId="10" applyFont="1" applyBorder="1" applyAlignment="1">
      <alignment horizontal="center" vertical="center"/>
    </xf>
    <xf numFmtId="0" fontId="14" fillId="2" borderId="2" xfId="10" applyFont="1" applyFill="1" applyBorder="1" applyAlignment="1">
      <alignment vertical="center"/>
    </xf>
    <xf numFmtId="0" fontId="14" fillId="2" borderId="3" xfId="10" applyFont="1" applyFill="1" applyBorder="1" applyAlignment="1">
      <alignment vertical="center"/>
    </xf>
    <xf numFmtId="0" fontId="14" fillId="2" borderId="9" xfId="10" applyFont="1" applyFill="1" applyBorder="1" applyAlignment="1">
      <alignment vertical="center"/>
    </xf>
    <xf numFmtId="2" fontId="6" fillId="5" borderId="2" xfId="10" applyNumberFormat="1" applyFont="1" applyFill="1" applyBorder="1" applyAlignment="1">
      <alignment horizontal="center" vertical="center"/>
    </xf>
    <xf numFmtId="2" fontId="6" fillId="5" borderId="9" xfId="10" applyNumberFormat="1" applyFont="1" applyFill="1" applyBorder="1" applyAlignment="1">
      <alignment horizontal="center" vertical="center"/>
    </xf>
    <xf numFmtId="0" fontId="10" fillId="0" borderId="11" xfId="10" applyFont="1" applyBorder="1" applyAlignment="1">
      <alignment horizontal="left" vertical="center"/>
    </xf>
    <xf numFmtId="0" fontId="10" fillId="0" borderId="12" xfId="10" applyFont="1" applyBorder="1" applyAlignment="1">
      <alignment horizontal="left" vertical="center"/>
    </xf>
    <xf numFmtId="0" fontId="10" fillId="0" borderId="13" xfId="10" applyFont="1" applyBorder="1" applyAlignment="1">
      <alignment horizontal="left" vertical="center"/>
    </xf>
    <xf numFmtId="0" fontId="14" fillId="2" borderId="5" xfId="10" applyFont="1" applyFill="1" applyBorder="1" applyAlignment="1">
      <alignment horizontal="center" vertical="center" wrapText="1"/>
    </xf>
    <xf numFmtId="0" fontId="14" fillId="2" borderId="1" xfId="10" applyFont="1" applyFill="1" applyBorder="1" applyAlignment="1">
      <alignment horizontal="center" vertical="center" wrapText="1"/>
    </xf>
    <xf numFmtId="0" fontId="13" fillId="2" borderId="1" xfId="10" applyFont="1" applyFill="1" applyBorder="1" applyAlignment="1">
      <alignment horizontal="center" vertical="center" wrapText="1"/>
    </xf>
    <xf numFmtId="0" fontId="15" fillId="2" borderId="2" xfId="10" applyFont="1" applyFill="1" applyBorder="1" applyAlignment="1">
      <alignment horizontal="center" vertical="center" wrapText="1"/>
    </xf>
    <xf numFmtId="0" fontId="13" fillId="2" borderId="9" xfId="10" applyFont="1" applyFill="1" applyBorder="1" applyAlignment="1">
      <alignment horizontal="center" vertical="center" wrapText="1"/>
    </xf>
    <xf numFmtId="0" fontId="5" fillId="2" borderId="1" xfId="10" applyFont="1" applyFill="1" applyBorder="1" applyAlignment="1">
      <alignment horizontal="center" vertical="center" wrapText="1"/>
    </xf>
    <xf numFmtId="0" fontId="11" fillId="2" borderId="1" xfId="10" applyFill="1" applyBorder="1" applyAlignment="1">
      <alignment horizontal="center" vertical="center" wrapText="1"/>
    </xf>
    <xf numFmtId="0" fontId="14" fillId="2" borderId="14" xfId="10" applyFont="1" applyFill="1" applyBorder="1" applyAlignment="1">
      <alignment horizontal="center" vertical="center" wrapText="1"/>
    </xf>
    <xf numFmtId="0" fontId="14" fillId="2" borderId="1" xfId="10" applyFont="1" applyFill="1" applyBorder="1" applyAlignment="1">
      <alignment horizontal="left" vertical="center"/>
    </xf>
    <xf numFmtId="0" fontId="13" fillId="2" borderId="1" xfId="10" applyFont="1" applyFill="1" applyBorder="1" applyAlignment="1">
      <alignment horizontal="left" vertical="center"/>
    </xf>
    <xf numFmtId="0" fontId="13" fillId="2" borderId="3" xfId="1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2" fillId="2" borderId="6" xfId="10" applyFont="1" applyFill="1" applyBorder="1" applyAlignment="1">
      <alignment horizontal="center" vertical="center" wrapText="1"/>
    </xf>
    <xf numFmtId="0" fontId="6" fillId="2" borderId="7" xfId="10" applyFont="1" applyFill="1" applyBorder="1" applyAlignment="1">
      <alignment horizontal="center" vertical="center" wrapText="1"/>
    </xf>
    <xf numFmtId="0" fontId="6" fillId="2" borderId="8" xfId="10" applyFont="1" applyFill="1" applyBorder="1" applyAlignment="1">
      <alignment horizontal="center" vertical="center" wrapText="1"/>
    </xf>
    <xf numFmtId="0" fontId="6" fillId="2" borderId="2" xfId="10" applyFont="1" applyFill="1" applyBorder="1" applyAlignment="1">
      <alignment horizontal="center" vertical="center" wrapText="1"/>
    </xf>
    <xf numFmtId="0" fontId="6" fillId="2" borderId="9" xfId="10" applyFont="1" applyFill="1" applyBorder="1" applyAlignment="1">
      <alignment horizontal="center" vertical="center" wrapText="1"/>
    </xf>
    <xf numFmtId="0" fontId="12" fillId="2" borderId="1" xfId="10" applyFont="1" applyFill="1" applyBorder="1" applyAlignment="1">
      <alignment horizontal="center" vertical="center" wrapText="1"/>
    </xf>
    <xf numFmtId="0" fontId="6" fillId="2" borderId="1" xfId="10" applyFont="1" applyFill="1" applyBorder="1" applyAlignment="1">
      <alignment horizontal="center" vertical="center" wrapText="1"/>
    </xf>
    <xf numFmtId="0" fontId="5" fillId="0" borderId="1" xfId="12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78" fontId="5" fillId="0" borderId="1" xfId="5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18">
    <cellStyle name="_x000a_mouse.drv=lm" xfId="4" xr:uid="{00000000-0005-0000-0000-000032000000}"/>
    <cellStyle name="_ET_STYLE_NoName_00_" xfId="5" xr:uid="{00000000-0005-0000-0000-000033000000}"/>
    <cellStyle name="BOM_Level_Below3" xfId="3" xr:uid="{00000000-0005-0000-0000-000031000000}"/>
    <cellStyle name="百分比" xfId="2" builtinId="5"/>
    <cellStyle name="差_KING" xfId="7" xr:uid="{00000000-0005-0000-0000-000035000000}"/>
    <cellStyle name="常规" xfId="0" builtinId="0"/>
    <cellStyle name="常规 2" xfId="8" xr:uid="{00000000-0005-0000-0000-000036000000}"/>
    <cellStyle name="常规 3" xfId="9" xr:uid="{00000000-0005-0000-0000-000037000000}"/>
    <cellStyle name="常规_包装报价表1" xfId="10" xr:uid="{00000000-0005-0000-0000-000038000000}"/>
    <cellStyle name="常规_产品报价单" xfId="11" xr:uid="{00000000-0005-0000-0000-000039000000}"/>
    <cellStyle name="常规_东风神龙成本报价单（中文版）" xfId="12" xr:uid="{00000000-0005-0000-0000-00003A000000}"/>
    <cellStyle name="常规_上汽汽车零部件包装，运输仓储费用报价表 " xfId="6" xr:uid="{00000000-0005-0000-0000-000034000000}"/>
    <cellStyle name="好_KING" xfId="13" xr:uid="{00000000-0005-0000-0000-00003B000000}"/>
    <cellStyle name="货币 2" xfId="14" xr:uid="{00000000-0005-0000-0000-00003C000000}"/>
    <cellStyle name="千位分隔" xfId="1" builtinId="3"/>
    <cellStyle name="千位分隔 2" xfId="15" xr:uid="{00000000-0005-0000-0000-00003D000000}"/>
    <cellStyle name="千位分隔 3" xfId="16" xr:uid="{00000000-0005-0000-0000-00003E000000}"/>
    <cellStyle name="样式 1" xfId="17" xr:uid="{00000000-0005-0000-0000-00003F000000}"/>
  </cellStyles>
  <dxfs count="6">
    <dxf>
      <font>
        <b val="0"/>
        <i val="0"/>
        <strike val="0"/>
        <u val="none"/>
        <sz val="12"/>
        <color rgb="FFFF0000"/>
        <name val="宋体"/>
        <scheme val="none"/>
      </font>
      <fill>
        <patternFill patternType="solid">
          <bgColor theme="5" tint="0.39973143711661124"/>
        </patternFill>
      </fill>
    </dxf>
    <dxf>
      <font>
        <b val="0"/>
        <i val="0"/>
        <strike val="0"/>
        <u val="none"/>
        <sz val="12"/>
        <color rgb="FFFF0000"/>
        <name val="宋体"/>
        <scheme val="none"/>
      </font>
      <fill>
        <patternFill patternType="solid">
          <bgColor theme="5" tint="0.59996337778862885"/>
        </patternFill>
      </fill>
    </dxf>
    <dxf>
      <font>
        <b val="0"/>
        <i val="0"/>
        <strike val="0"/>
        <u val="none"/>
        <sz val="12"/>
        <color rgb="FFFF0000"/>
        <name val="宋体"/>
        <scheme val="none"/>
      </font>
      <fill>
        <patternFill patternType="solid">
          <bgColor theme="5" tint="0.39973143711661124"/>
        </patternFill>
      </fill>
    </dxf>
    <dxf>
      <font>
        <b val="0"/>
        <i val="0"/>
        <strike val="0"/>
        <u val="none"/>
        <sz val="12"/>
        <color rgb="FFFF0000"/>
        <name val="宋体"/>
        <scheme val="none"/>
      </font>
      <fill>
        <patternFill patternType="solid">
          <bgColor theme="5" tint="0.59996337778862885"/>
        </patternFill>
      </fill>
    </dxf>
    <dxf>
      <font>
        <b val="0"/>
        <i val="0"/>
        <strike val="0"/>
        <u val="none"/>
        <sz val="12"/>
        <color rgb="FFFF0000"/>
        <name val="宋体"/>
        <scheme val="none"/>
      </font>
      <fill>
        <patternFill patternType="solid">
          <bgColor theme="5" tint="0.39973143711661124"/>
        </patternFill>
      </fill>
    </dxf>
    <dxf>
      <font>
        <b val="0"/>
        <i val="0"/>
        <strike val="0"/>
        <u val="none"/>
        <sz val="12"/>
        <color rgb="FFFF0000"/>
        <name val="宋体"/>
        <scheme val="none"/>
      </font>
      <fill>
        <patternFill patternType="solid">
          <bgColor theme="5" tint="0.59996337778862885"/>
        </patternFill>
      </fill>
    </dxf>
  </dxfs>
  <tableStyles count="0" defaultTableStyle="TableStyleMedium9" defaultPivotStyle="PivotStyleLight16"/>
  <colors>
    <mruColors>
      <color rgb="FFFFFF99"/>
      <color rgb="FF0000CC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</xdr:colOff>
      <xdr:row>0</xdr:row>
      <xdr:rowOff>104775</xdr:rowOff>
    </xdr:from>
    <xdr:to>
      <xdr:col>0</xdr:col>
      <xdr:colOff>723900</xdr:colOff>
      <xdr:row>3</xdr:row>
      <xdr:rowOff>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" y="104775"/>
          <a:ext cx="680085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9" defaultRowHeight="14"/>
  <sheetData/>
  <phoneticPr fontId="2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4"/>
  <sheetViews>
    <sheetView tabSelected="1" workbookViewId="0">
      <selection activeCell="D5" sqref="D5"/>
    </sheetView>
  </sheetViews>
  <sheetFormatPr defaultColWidth="9" defaultRowHeight="14"/>
  <cols>
    <col min="1" max="1" width="10.90625" customWidth="1"/>
    <col min="2" max="2" width="10.453125" customWidth="1"/>
    <col min="3" max="3" width="27.36328125" customWidth="1"/>
    <col min="4" max="4" width="19.81640625" customWidth="1"/>
    <col min="5" max="5" width="10.90625" customWidth="1"/>
    <col min="6" max="6" width="12.7265625" customWidth="1"/>
    <col min="7" max="7" width="22.26953125" customWidth="1"/>
  </cols>
  <sheetData>
    <row r="1" spans="1:7">
      <c r="A1" s="150"/>
      <c r="B1" s="151" t="s">
        <v>0</v>
      </c>
      <c r="C1" s="152"/>
      <c r="D1" s="152"/>
      <c r="E1" s="152"/>
      <c r="F1" s="153"/>
      <c r="G1" s="101" t="s">
        <v>1</v>
      </c>
    </row>
    <row r="2" spans="1:7">
      <c r="A2" s="150"/>
      <c r="B2" s="154"/>
      <c r="C2" s="155"/>
      <c r="D2" s="155"/>
      <c r="E2" s="155"/>
      <c r="F2" s="156"/>
      <c r="G2" s="101" t="s">
        <v>2</v>
      </c>
    </row>
    <row r="3" spans="1:7">
      <c r="A3" s="150"/>
      <c r="B3" s="154"/>
      <c r="C3" s="155"/>
      <c r="D3" s="155"/>
      <c r="E3" s="155"/>
      <c r="F3" s="156"/>
      <c r="G3" s="101" t="s">
        <v>3</v>
      </c>
    </row>
    <row r="4" spans="1:7">
      <c r="A4" s="150"/>
      <c r="B4" s="157"/>
      <c r="C4" s="158"/>
      <c r="D4" s="158"/>
      <c r="E4" s="158"/>
      <c r="F4" s="159"/>
      <c r="G4" s="134" t="s">
        <v>4</v>
      </c>
    </row>
    <row r="5" spans="1:7">
      <c r="A5" s="167" t="s">
        <v>5</v>
      </c>
      <c r="B5" s="167"/>
      <c r="C5" s="167"/>
      <c r="D5" s="136" t="s">
        <v>342</v>
      </c>
      <c r="E5" s="167" t="s">
        <v>6</v>
      </c>
      <c r="F5" s="167"/>
      <c r="G5" s="167"/>
    </row>
    <row r="6" spans="1:7">
      <c r="A6" s="167" t="s">
        <v>7</v>
      </c>
      <c r="B6" s="167"/>
      <c r="C6" s="167"/>
      <c r="D6" s="136" t="s">
        <v>8</v>
      </c>
      <c r="E6" s="167" t="s">
        <v>9</v>
      </c>
      <c r="F6" s="167"/>
      <c r="G6" s="135" t="s">
        <v>10</v>
      </c>
    </row>
    <row r="7" spans="1:7">
      <c r="A7" s="137" t="s">
        <v>11</v>
      </c>
      <c r="B7" s="168" t="s">
        <v>12</v>
      </c>
      <c r="C7" s="168"/>
      <c r="D7" s="138" t="s">
        <v>13</v>
      </c>
      <c r="E7" s="139" t="s">
        <v>14</v>
      </c>
      <c r="F7" s="139" t="s">
        <v>15</v>
      </c>
      <c r="G7" s="139" t="s">
        <v>16</v>
      </c>
    </row>
    <row r="8" spans="1:7">
      <c r="A8" s="137" t="s">
        <v>17</v>
      </c>
      <c r="B8" s="164" t="s">
        <v>18</v>
      </c>
      <c r="C8" s="164"/>
      <c r="D8" s="138" t="s">
        <v>19</v>
      </c>
      <c r="E8" s="140">
        <v>0</v>
      </c>
      <c r="F8" s="140">
        <v>0</v>
      </c>
      <c r="G8" s="140">
        <v>0</v>
      </c>
    </row>
    <row r="9" spans="1:7">
      <c r="A9" s="165" t="s">
        <v>20</v>
      </c>
      <c r="B9" s="165"/>
      <c r="C9" s="165"/>
      <c r="D9" s="141" t="s">
        <v>21</v>
      </c>
      <c r="E9" s="142">
        <f>D29*(1+E8)</f>
        <v>303.99659273116578</v>
      </c>
      <c r="F9" s="142">
        <f>E9*(1+F8)</f>
        <v>303.99659273116578</v>
      </c>
      <c r="G9" s="142">
        <f>F9*(1+G8)</f>
        <v>303.99659273116578</v>
      </c>
    </row>
    <row r="10" spans="1:7">
      <c r="A10" s="166" t="s">
        <v>22</v>
      </c>
      <c r="B10" s="166"/>
      <c r="C10" s="166"/>
      <c r="D10" s="166"/>
      <c r="E10" s="166"/>
      <c r="F10" s="166"/>
      <c r="G10" s="166"/>
    </row>
    <row r="11" spans="1:7">
      <c r="A11" s="144" t="s">
        <v>23</v>
      </c>
      <c r="B11" s="162" t="s">
        <v>24</v>
      </c>
      <c r="C11" s="162"/>
      <c r="D11" s="144" t="s">
        <v>25</v>
      </c>
      <c r="E11" s="150" t="s">
        <v>26</v>
      </c>
      <c r="F11" s="150"/>
      <c r="G11" s="32" t="s">
        <v>27</v>
      </c>
    </row>
    <row r="12" spans="1:7">
      <c r="A12" s="160" t="s">
        <v>28</v>
      </c>
      <c r="B12" s="160"/>
      <c r="C12" s="160"/>
      <c r="D12" s="145">
        <f>D13+D14</f>
        <v>277.69476021200001</v>
      </c>
      <c r="E12" s="161">
        <f t="shared" ref="E12:E29" si="0">D12/D$29</f>
        <v>0.91347984435330387</v>
      </c>
      <c r="F12" s="161"/>
      <c r="G12" s="32" t="s">
        <v>29</v>
      </c>
    </row>
    <row r="13" spans="1:7">
      <c r="A13" s="143">
        <v>1</v>
      </c>
      <c r="B13" s="162" t="s">
        <v>30</v>
      </c>
      <c r="C13" s="162"/>
      <c r="D13" s="146">
        <f>原材料明细!R8</f>
        <v>37.840000000000003</v>
      </c>
      <c r="E13" s="163">
        <f t="shared" si="0"/>
        <v>0.12447507934229765</v>
      </c>
      <c r="F13" s="163"/>
      <c r="G13" s="32" t="s">
        <v>29</v>
      </c>
    </row>
    <row r="14" spans="1:7">
      <c r="A14" s="143">
        <v>2</v>
      </c>
      <c r="B14" s="162" t="s">
        <v>31</v>
      </c>
      <c r="C14" s="162"/>
      <c r="D14" s="146">
        <f>外购外协件明细!P38</f>
        <v>239.85476021200003</v>
      </c>
      <c r="E14" s="163">
        <f t="shared" si="0"/>
        <v>0.78900476501100625</v>
      </c>
      <c r="F14" s="163"/>
      <c r="G14" s="32" t="s">
        <v>29</v>
      </c>
    </row>
    <row r="15" spans="1:7">
      <c r="A15" s="160" t="s">
        <v>32</v>
      </c>
      <c r="B15" s="160"/>
      <c r="C15" s="160"/>
      <c r="D15" s="145">
        <f>加工明细!P11</f>
        <v>17.897727272727298</v>
      </c>
      <c r="E15" s="161">
        <f t="shared" si="0"/>
        <v>5.8874762746287918E-2</v>
      </c>
      <c r="F15" s="161"/>
      <c r="G15" s="32" t="s">
        <v>29</v>
      </c>
    </row>
    <row r="16" spans="1:7">
      <c r="A16" s="160" t="s">
        <v>33</v>
      </c>
      <c r="B16" s="160"/>
      <c r="C16" s="160"/>
      <c r="D16" s="145">
        <f>加工明细!Q11</f>
        <v>25.657130346355999</v>
      </c>
      <c r="E16" s="161">
        <f t="shared" si="0"/>
        <v>8.4399401045410549E-2</v>
      </c>
      <c r="F16" s="161"/>
      <c r="G16" s="32" t="s">
        <v>29</v>
      </c>
    </row>
    <row r="17" spans="1:7">
      <c r="A17" s="160" t="s">
        <v>34</v>
      </c>
      <c r="B17" s="160"/>
      <c r="C17" s="160"/>
      <c r="D17" s="145">
        <f>D12+D15+D16</f>
        <v>321.2496178310833</v>
      </c>
      <c r="E17" s="161">
        <f t="shared" si="0"/>
        <v>1.0567540081450022</v>
      </c>
      <c r="F17" s="161"/>
      <c r="G17" s="32" t="s">
        <v>29</v>
      </c>
    </row>
    <row r="18" spans="1:7">
      <c r="A18" s="160" t="s">
        <v>35</v>
      </c>
      <c r="B18" s="160"/>
      <c r="C18" s="160"/>
      <c r="D18" s="145">
        <f>D19+D20+D21</f>
        <v>9.6374885349324995</v>
      </c>
      <c r="E18" s="161">
        <f t="shared" si="0"/>
        <v>3.1702620244350069E-2</v>
      </c>
      <c r="F18" s="161"/>
      <c r="G18" s="32" t="s">
        <v>29</v>
      </c>
    </row>
    <row r="19" spans="1:7">
      <c r="A19" s="143">
        <v>3</v>
      </c>
      <c r="B19" s="162" t="s">
        <v>36</v>
      </c>
      <c r="C19" s="162"/>
      <c r="D19" s="146">
        <f>期间费用!C6</f>
        <v>3.212496178310833</v>
      </c>
      <c r="E19" s="163">
        <f t="shared" si="0"/>
        <v>1.0567540081450022E-2</v>
      </c>
      <c r="F19" s="163"/>
      <c r="G19" s="32" t="s">
        <v>29</v>
      </c>
    </row>
    <row r="20" spans="1:7">
      <c r="A20" s="143">
        <v>4</v>
      </c>
      <c r="B20" s="162" t="s">
        <v>37</v>
      </c>
      <c r="C20" s="162"/>
      <c r="D20" s="146">
        <f>期间费用!C7</f>
        <v>3.212496178310833</v>
      </c>
      <c r="E20" s="163">
        <f t="shared" si="0"/>
        <v>1.0567540081450022E-2</v>
      </c>
      <c r="F20" s="163"/>
      <c r="G20" s="32" t="s">
        <v>29</v>
      </c>
    </row>
    <row r="21" spans="1:7">
      <c r="A21" s="143">
        <v>5</v>
      </c>
      <c r="B21" s="162" t="s">
        <v>38</v>
      </c>
      <c r="C21" s="162"/>
      <c r="D21" s="146">
        <f>期间费用!C8</f>
        <v>3.212496178310833</v>
      </c>
      <c r="E21" s="163">
        <f t="shared" si="0"/>
        <v>1.0567540081450022E-2</v>
      </c>
      <c r="F21" s="163"/>
      <c r="G21" s="32" t="s">
        <v>29</v>
      </c>
    </row>
    <row r="22" spans="1:7">
      <c r="A22" s="160" t="s">
        <v>39</v>
      </c>
      <c r="B22" s="160"/>
      <c r="C22" s="160"/>
      <c r="D22" s="145">
        <v>-82.672540527226005</v>
      </c>
      <c r="E22" s="161">
        <f t="shared" si="0"/>
        <v>-0.27195219454428576</v>
      </c>
      <c r="F22" s="161"/>
      <c r="G22" s="32" t="s">
        <v>29</v>
      </c>
    </row>
    <row r="23" spans="1:7">
      <c r="A23" s="160" t="s">
        <v>40</v>
      </c>
      <c r="B23" s="160"/>
      <c r="C23" s="160"/>
      <c r="D23" s="145">
        <f>D22+D18+D17</f>
        <v>248.21456583878978</v>
      </c>
      <c r="E23" s="161">
        <f t="shared" si="0"/>
        <v>0.81650443384506655</v>
      </c>
      <c r="F23" s="161"/>
      <c r="G23" s="32" t="s">
        <v>29</v>
      </c>
    </row>
    <row r="24" spans="1:7">
      <c r="A24" s="160" t="s">
        <v>41</v>
      </c>
      <c r="B24" s="160"/>
      <c r="C24" s="160"/>
      <c r="D24" s="145">
        <f>D23*0.13</f>
        <v>32.267893559042676</v>
      </c>
      <c r="E24" s="161">
        <f t="shared" si="0"/>
        <v>0.10614557639985867</v>
      </c>
      <c r="F24" s="161"/>
      <c r="G24" s="33" t="s">
        <v>42</v>
      </c>
    </row>
    <row r="25" spans="1:7">
      <c r="A25" s="160" t="s">
        <v>43</v>
      </c>
      <c r="B25" s="160"/>
      <c r="C25" s="160"/>
      <c r="D25" s="145">
        <f>D24+D23</f>
        <v>280.48245939783249</v>
      </c>
      <c r="E25" s="161">
        <f t="shared" si="0"/>
        <v>0.92265001024492532</v>
      </c>
      <c r="F25" s="161"/>
      <c r="G25" s="32" t="s">
        <v>29</v>
      </c>
    </row>
    <row r="26" spans="1:7">
      <c r="A26" s="160" t="s">
        <v>44</v>
      </c>
      <c r="B26" s="160"/>
      <c r="C26" s="160"/>
      <c r="D26" s="145">
        <f>工装明细!P7</f>
        <v>0</v>
      </c>
      <c r="E26" s="161">
        <f t="shared" si="0"/>
        <v>0</v>
      </c>
      <c r="F26" s="161"/>
      <c r="G26" s="33" t="s">
        <v>45</v>
      </c>
    </row>
    <row r="27" spans="1:7">
      <c r="A27" s="160" t="s">
        <v>46</v>
      </c>
      <c r="B27" s="160"/>
      <c r="C27" s="160"/>
      <c r="D27" s="145">
        <f>包装运输明细!M30</f>
        <v>2.6808000000000001</v>
      </c>
      <c r="E27" s="161">
        <f t="shared" si="0"/>
        <v>8.8185198916710221E-3</v>
      </c>
      <c r="F27" s="161"/>
      <c r="G27" s="33" t="s">
        <v>45</v>
      </c>
    </row>
    <row r="28" spans="1:7">
      <c r="A28" s="160" t="s">
        <v>47</v>
      </c>
      <c r="B28" s="160"/>
      <c r="C28" s="160"/>
      <c r="D28" s="145">
        <f>包装运输明细!M44</f>
        <v>20.8333333333333</v>
      </c>
      <c r="E28" s="161">
        <f t="shared" si="0"/>
        <v>6.8531469863403721E-2</v>
      </c>
      <c r="F28" s="161"/>
      <c r="G28" s="33" t="s">
        <v>48</v>
      </c>
    </row>
    <row r="29" spans="1:7">
      <c r="A29" s="160" t="s">
        <v>49</v>
      </c>
      <c r="B29" s="160"/>
      <c r="C29" s="160"/>
      <c r="D29" s="147">
        <f>D25+D26+D27+D28</f>
        <v>303.99659273116578</v>
      </c>
      <c r="E29" s="161">
        <f t="shared" si="0"/>
        <v>1</v>
      </c>
      <c r="F29" s="161"/>
      <c r="G29" s="32" t="s">
        <v>29</v>
      </c>
    </row>
    <row r="30" spans="1:7">
      <c r="B30" t="s">
        <v>50</v>
      </c>
    </row>
    <row r="31" spans="1:7" s="19" customFormat="1" ht="13.5" customHeight="1">
      <c r="A31" s="149" t="s">
        <v>51</v>
      </c>
      <c r="B31" s="149"/>
      <c r="C31" s="149"/>
      <c r="D31" s="148" t="s">
        <v>52</v>
      </c>
      <c r="E31" s="149" t="s">
        <v>53</v>
      </c>
      <c r="F31" s="149"/>
      <c r="G31" s="148"/>
    </row>
    <row r="32" spans="1:7" ht="13.5" customHeight="1"/>
    <row r="34" spans="7:7">
      <c r="G34" t="s">
        <v>54</v>
      </c>
    </row>
  </sheetData>
  <mergeCells count="50">
    <mergeCell ref="A5:C5"/>
    <mergeCell ref="E5:G5"/>
    <mergeCell ref="A6:C6"/>
    <mergeCell ref="E6:F6"/>
    <mergeCell ref="B7:C7"/>
    <mergeCell ref="B8:C8"/>
    <mergeCell ref="A9:C9"/>
    <mergeCell ref="A10:G10"/>
    <mergeCell ref="B11:C11"/>
    <mergeCell ref="E11:F11"/>
    <mergeCell ref="A12:C12"/>
    <mergeCell ref="E12:F12"/>
    <mergeCell ref="B13:C13"/>
    <mergeCell ref="E13:F13"/>
    <mergeCell ref="B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B19:C19"/>
    <mergeCell ref="E19:F19"/>
    <mergeCell ref="B20:C20"/>
    <mergeCell ref="E20:F20"/>
    <mergeCell ref="B21:C21"/>
    <mergeCell ref="E21:F21"/>
    <mergeCell ref="A22:C22"/>
    <mergeCell ref="E22:F22"/>
    <mergeCell ref="A23:C23"/>
    <mergeCell ref="E23:F23"/>
    <mergeCell ref="A31:C31"/>
    <mergeCell ref="E31:F31"/>
    <mergeCell ref="A1:A4"/>
    <mergeCell ref="B1:F4"/>
    <mergeCell ref="A27:C27"/>
    <mergeCell ref="E27:F27"/>
    <mergeCell ref="A28:C28"/>
    <mergeCell ref="E28:F28"/>
    <mergeCell ref="A29:C29"/>
    <mergeCell ref="E29:F29"/>
    <mergeCell ref="A24:C24"/>
    <mergeCell ref="E24:F24"/>
    <mergeCell ref="A25:C25"/>
    <mergeCell ref="E25:F25"/>
    <mergeCell ref="A26:C26"/>
    <mergeCell ref="E26:F26"/>
  </mergeCells>
  <phoneticPr fontId="25" type="noConversion"/>
  <pageMargins left="0.31496062992126" right="0.118110236220472" top="0.74803149606299202" bottom="0.74803149606299202" header="0.31496062992126" footer="0.3149606299212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0"/>
  <sheetViews>
    <sheetView view="pageBreakPreview" zoomScale="85" zoomScaleNormal="100" workbookViewId="0">
      <selection activeCell="J2" sqref="J2:M2"/>
    </sheetView>
  </sheetViews>
  <sheetFormatPr defaultColWidth="9" defaultRowHeight="14"/>
  <cols>
    <col min="1" max="1" width="5.26953125" customWidth="1"/>
    <col min="2" max="2" width="8.26953125" customWidth="1"/>
    <col min="3" max="3" width="13.6328125" customWidth="1"/>
    <col min="4" max="4" width="3.453125" customWidth="1"/>
    <col min="5" max="5" width="9.36328125" customWidth="1"/>
    <col min="6" max="6" width="7.7265625" style="57" customWidth="1"/>
    <col min="7" max="7" width="8.36328125" customWidth="1"/>
    <col min="8" max="8" width="4.36328125" customWidth="1"/>
    <col min="9" max="9" width="7.7265625" customWidth="1"/>
    <col min="10" max="10" width="8.08984375" customWidth="1"/>
    <col min="11" max="11" width="8.6328125" customWidth="1"/>
    <col min="12" max="12" width="6.453125" customWidth="1"/>
    <col min="13" max="13" width="10" customWidth="1"/>
    <col min="14" max="14" width="8.7265625" customWidth="1"/>
    <col min="15" max="15" width="7.6328125" customWidth="1"/>
    <col min="16" max="16" width="5.6328125" customWidth="1"/>
    <col min="17" max="17" width="9.7265625" customWidth="1"/>
    <col min="18" max="18" width="9.36328125" customWidth="1"/>
  </cols>
  <sheetData>
    <row r="1" spans="1:19" ht="27.75" customHeight="1">
      <c r="A1" s="175" t="s">
        <v>55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</row>
    <row r="2" spans="1:19" ht="18.75" customHeight="1">
      <c r="A2" s="176" t="s">
        <v>56</v>
      </c>
      <c r="B2" s="176"/>
      <c r="C2" s="176" t="s">
        <v>57</v>
      </c>
      <c r="D2" s="176"/>
      <c r="E2" s="176"/>
      <c r="F2" s="176"/>
      <c r="G2" s="176"/>
      <c r="H2" s="176"/>
      <c r="I2" s="13" t="s">
        <v>58</v>
      </c>
      <c r="J2" s="176" t="s">
        <v>343</v>
      </c>
      <c r="K2" s="176"/>
      <c r="L2" s="176"/>
      <c r="M2" s="176"/>
      <c r="N2" s="177" t="s">
        <v>59</v>
      </c>
      <c r="O2" s="177"/>
      <c r="P2" s="177"/>
      <c r="Q2" s="177"/>
      <c r="R2" s="177"/>
      <c r="S2" s="177"/>
    </row>
    <row r="3" spans="1:19" ht="18.75" customHeight="1">
      <c r="A3" s="173" t="s">
        <v>60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 t="s">
        <v>61</v>
      </c>
      <c r="O3" s="173"/>
      <c r="P3" s="173"/>
      <c r="Q3" s="173"/>
      <c r="R3" s="173"/>
      <c r="S3" s="173"/>
    </row>
    <row r="4" spans="1:19" ht="18" customHeight="1">
      <c r="A4" s="172" t="s">
        <v>62</v>
      </c>
      <c r="B4" s="172" t="s">
        <v>63</v>
      </c>
      <c r="C4" s="172" t="s">
        <v>64</v>
      </c>
      <c r="D4" s="172" t="s">
        <v>65</v>
      </c>
      <c r="E4" s="174" t="s">
        <v>30</v>
      </c>
      <c r="F4" s="174"/>
      <c r="G4" s="174"/>
      <c r="H4" s="174"/>
      <c r="I4" s="174"/>
      <c r="J4" s="174"/>
      <c r="K4" s="172" t="s">
        <v>66</v>
      </c>
      <c r="L4" s="172"/>
      <c r="M4" s="172" t="s">
        <v>67</v>
      </c>
      <c r="N4" s="172"/>
      <c r="O4" s="172"/>
      <c r="P4" s="172" t="s">
        <v>68</v>
      </c>
      <c r="Q4" s="172" t="s">
        <v>69</v>
      </c>
      <c r="R4" s="172" t="s">
        <v>70</v>
      </c>
      <c r="S4" s="172" t="s">
        <v>27</v>
      </c>
    </row>
    <row r="5" spans="1:19" ht="52">
      <c r="A5" s="172"/>
      <c r="B5" s="172"/>
      <c r="C5" s="172"/>
      <c r="D5" s="172"/>
      <c r="E5" s="90" t="s">
        <v>71</v>
      </c>
      <c r="F5" s="90" t="s">
        <v>72</v>
      </c>
      <c r="G5" s="90" t="s">
        <v>73</v>
      </c>
      <c r="H5" s="90" t="s">
        <v>74</v>
      </c>
      <c r="I5" s="90" t="s">
        <v>75</v>
      </c>
      <c r="J5" s="90" t="s">
        <v>76</v>
      </c>
      <c r="K5" s="90" t="s">
        <v>71</v>
      </c>
      <c r="L5" s="90" t="s">
        <v>77</v>
      </c>
      <c r="M5" s="90" t="s">
        <v>78</v>
      </c>
      <c r="N5" s="90" t="s">
        <v>79</v>
      </c>
      <c r="O5" s="90" t="s">
        <v>80</v>
      </c>
      <c r="P5" s="172"/>
      <c r="Q5" s="172"/>
      <c r="R5" s="172"/>
      <c r="S5" s="172"/>
    </row>
    <row r="6" spans="1:19" ht="26">
      <c r="A6" s="90">
        <v>1</v>
      </c>
      <c r="B6" s="90" t="s">
        <v>29</v>
      </c>
      <c r="C6" s="90" t="s">
        <v>81</v>
      </c>
      <c r="D6" s="90">
        <v>1</v>
      </c>
      <c r="E6" s="90" t="s">
        <v>82</v>
      </c>
      <c r="F6" s="90" t="s">
        <v>29</v>
      </c>
      <c r="G6" s="90" t="s">
        <v>29</v>
      </c>
      <c r="H6" s="90" t="s">
        <v>83</v>
      </c>
      <c r="I6" s="124">
        <v>21.5</v>
      </c>
      <c r="J6" s="106" t="s">
        <v>29</v>
      </c>
      <c r="K6" s="90" t="s">
        <v>29</v>
      </c>
      <c r="L6" s="90" t="s">
        <v>29</v>
      </c>
      <c r="M6" s="124">
        <v>1.03</v>
      </c>
      <c r="N6" s="125">
        <v>0.95838501291989597</v>
      </c>
      <c r="O6" s="126">
        <f>N6/M6</f>
        <v>0.93047088632999697</v>
      </c>
      <c r="P6" s="90">
        <v>0</v>
      </c>
      <c r="Q6" s="132">
        <f>D6*P6*(M6-N6)</f>
        <v>0</v>
      </c>
      <c r="R6" s="133">
        <f>D6*I6*M6-Q6</f>
        <v>22.145</v>
      </c>
      <c r="S6" s="90" t="s">
        <v>29</v>
      </c>
    </row>
    <row r="7" spans="1:19" ht="26">
      <c r="A7" s="90">
        <v>2</v>
      </c>
      <c r="B7" s="90" t="s">
        <v>29</v>
      </c>
      <c r="C7" s="90" t="s">
        <v>84</v>
      </c>
      <c r="D7" s="90">
        <v>1</v>
      </c>
      <c r="E7" s="90" t="s">
        <v>82</v>
      </c>
      <c r="F7" s="90" t="s">
        <v>29</v>
      </c>
      <c r="G7" s="90" t="s">
        <v>29</v>
      </c>
      <c r="H7" s="90" t="s">
        <v>83</v>
      </c>
      <c r="I7" s="124">
        <v>21.5</v>
      </c>
      <c r="J7" s="106" t="s">
        <v>29</v>
      </c>
      <c r="K7" s="90" t="s">
        <v>29</v>
      </c>
      <c r="L7" s="90" t="s">
        <v>29</v>
      </c>
      <c r="M7" s="124">
        <v>0.73</v>
      </c>
      <c r="N7" s="125">
        <v>0.68260120585702</v>
      </c>
      <c r="O7" s="126">
        <f>N7/M7</f>
        <v>0.93507014500961605</v>
      </c>
      <c r="P7" s="90">
        <v>0</v>
      </c>
      <c r="Q7" s="132">
        <f>D7*P7*(M7-N7)</f>
        <v>0</v>
      </c>
      <c r="R7" s="133">
        <f>D7*I7*M7-Q7</f>
        <v>15.695</v>
      </c>
      <c r="S7" s="90" t="s">
        <v>29</v>
      </c>
    </row>
    <row r="8" spans="1:19" ht="21" customHeight="1">
      <c r="A8" s="169" t="s">
        <v>85</v>
      </c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1"/>
      <c r="M8" s="127">
        <f>SUM(M6:M7)</f>
        <v>1.76</v>
      </c>
      <c r="N8" s="127">
        <f>SUM(N6:N7)</f>
        <v>1.64098621877692</v>
      </c>
      <c r="O8" s="127">
        <f>SUM(O6:O7)</f>
        <v>1.8655410313396099</v>
      </c>
      <c r="P8" s="90" t="s">
        <v>29</v>
      </c>
      <c r="Q8" s="127">
        <f>SUM(Q6:Q7)</f>
        <v>0</v>
      </c>
      <c r="R8" s="127">
        <f>SUM(R6:R7)</f>
        <v>37.840000000000003</v>
      </c>
      <c r="S8" s="90" t="s">
        <v>29</v>
      </c>
    </row>
    <row r="9" spans="1:19" ht="21" customHeight="1">
      <c r="A9" s="121"/>
      <c r="B9" s="113" t="s">
        <v>86</v>
      </c>
      <c r="C9" s="121"/>
      <c r="D9" s="122"/>
      <c r="E9" s="123"/>
      <c r="F9" s="122"/>
      <c r="G9" s="123"/>
      <c r="H9" s="123"/>
      <c r="I9" s="128"/>
      <c r="J9" s="123"/>
      <c r="K9" s="123"/>
      <c r="L9" s="128"/>
      <c r="M9" s="129"/>
      <c r="N9" s="129"/>
      <c r="O9" s="130"/>
      <c r="P9" s="131"/>
      <c r="Q9" s="129"/>
      <c r="R9" s="129"/>
    </row>
    <row r="10" spans="1:19" ht="27" customHeight="1">
      <c r="A10" s="155" t="s">
        <v>87</v>
      </c>
      <c r="B10" s="155"/>
      <c r="C10" s="155"/>
    </row>
  </sheetData>
  <mergeCells count="20">
    <mergeCell ref="A1:S1"/>
    <mergeCell ref="A2:B2"/>
    <mergeCell ref="C2:H2"/>
    <mergeCell ref="J2:M2"/>
    <mergeCell ref="N2:S2"/>
    <mergeCell ref="A3:M3"/>
    <mergeCell ref="N3:S3"/>
    <mergeCell ref="E4:J4"/>
    <mergeCell ref="K4:L4"/>
    <mergeCell ref="M4:O4"/>
    <mergeCell ref="P4:P5"/>
    <mergeCell ref="Q4:Q5"/>
    <mergeCell ref="R4:R5"/>
    <mergeCell ref="S4:S5"/>
    <mergeCell ref="A8:L8"/>
    <mergeCell ref="A10:C10"/>
    <mergeCell ref="A4:A5"/>
    <mergeCell ref="B4:B5"/>
    <mergeCell ref="C4:C5"/>
    <mergeCell ref="D4:D5"/>
  </mergeCells>
  <phoneticPr fontId="25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0"/>
  <sheetViews>
    <sheetView workbookViewId="0">
      <pane xSplit="7" ySplit="6" topLeftCell="H31" activePane="bottomRight" state="frozen"/>
      <selection pane="topRight"/>
      <selection pane="bottomLeft"/>
      <selection pane="bottomRight" activeCell="I2" sqref="I2:J2"/>
    </sheetView>
  </sheetViews>
  <sheetFormatPr defaultColWidth="9" defaultRowHeight="14"/>
  <cols>
    <col min="1" max="1" width="5.36328125" customWidth="1"/>
    <col min="2" max="2" width="12.26953125" customWidth="1"/>
    <col min="3" max="3" width="21.26953125" customWidth="1"/>
    <col min="4" max="4" width="6.7265625" customWidth="1"/>
    <col min="5" max="5" width="6.26953125" customWidth="1"/>
    <col min="6" max="6" width="5.08984375" customWidth="1"/>
    <col min="7" max="7" width="9.26953125" customWidth="1"/>
    <col min="8" max="8" width="8.08984375" customWidth="1"/>
    <col min="9" max="9" width="8.26953125" customWidth="1"/>
    <col min="10" max="10" width="9.36328125" customWidth="1"/>
    <col min="11" max="13" width="3.36328125" customWidth="1"/>
    <col min="14" max="14" width="5.90625" customWidth="1"/>
    <col min="15" max="15" width="6.90625" customWidth="1"/>
    <col min="16" max="16" width="7.6328125" customWidth="1"/>
    <col min="17" max="17" width="8.26953125" customWidth="1"/>
  </cols>
  <sheetData>
    <row r="1" spans="1:17" ht="21">
      <c r="A1" s="191" t="s">
        <v>88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</row>
    <row r="2" spans="1:17">
      <c r="A2" s="187" t="s">
        <v>89</v>
      </c>
      <c r="B2" s="188"/>
      <c r="C2" s="188"/>
      <c r="D2" s="188"/>
      <c r="E2" s="188"/>
      <c r="F2" s="188"/>
      <c r="G2" s="188"/>
      <c r="H2" s="189"/>
      <c r="I2" s="192" t="s">
        <v>344</v>
      </c>
      <c r="J2" s="192"/>
      <c r="K2" s="193" t="str">
        <f>原材料明细!J2</f>
        <v>M4中卡</v>
      </c>
      <c r="L2" s="193"/>
      <c r="M2" s="193"/>
      <c r="N2" s="193"/>
      <c r="O2" s="193"/>
      <c r="P2" s="194" t="s">
        <v>59</v>
      </c>
      <c r="Q2" s="194"/>
    </row>
    <row r="3" spans="1:17">
      <c r="A3" s="187" t="str">
        <f>原材料明细!A3</f>
        <v>零件图号/名称:M468100000284/驾驶员座椅总成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9"/>
      <c r="M3" s="187" t="str">
        <f>原材料明细!N3</f>
        <v>报价填写日期:2024.05.21</v>
      </c>
      <c r="N3" s="188"/>
      <c r="O3" s="188"/>
      <c r="P3" s="188"/>
      <c r="Q3" s="189"/>
    </row>
    <row r="4" spans="1:17" ht="17.5">
      <c r="A4" s="101"/>
      <c r="B4" s="190" t="s">
        <v>90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</row>
    <row r="5" spans="1:17">
      <c r="A5" s="174" t="s">
        <v>62</v>
      </c>
      <c r="B5" s="181" t="s">
        <v>63</v>
      </c>
      <c r="C5" s="181" t="s">
        <v>64</v>
      </c>
      <c r="D5" s="181" t="s">
        <v>91</v>
      </c>
      <c r="E5" s="182"/>
      <c r="F5" s="181" t="s">
        <v>92</v>
      </c>
      <c r="G5" s="181" t="s">
        <v>93</v>
      </c>
      <c r="H5" s="181" t="s">
        <v>76</v>
      </c>
      <c r="I5" s="174" t="s">
        <v>30</v>
      </c>
      <c r="J5" s="174"/>
      <c r="K5" s="174"/>
      <c r="L5" s="174"/>
      <c r="M5" s="174"/>
      <c r="N5" s="174"/>
      <c r="O5" s="174"/>
      <c r="P5" s="181" t="s">
        <v>94</v>
      </c>
      <c r="Q5" s="181" t="s">
        <v>27</v>
      </c>
    </row>
    <row r="6" spans="1:17" ht="26">
      <c r="A6" s="174"/>
      <c r="B6" s="182"/>
      <c r="C6" s="182"/>
      <c r="D6" s="102" t="s">
        <v>71</v>
      </c>
      <c r="E6" s="102" t="s">
        <v>77</v>
      </c>
      <c r="F6" s="182"/>
      <c r="G6" s="182"/>
      <c r="H6" s="181"/>
      <c r="I6" s="114" t="s">
        <v>95</v>
      </c>
      <c r="J6" s="114" t="s">
        <v>72</v>
      </c>
      <c r="K6" s="185" t="s">
        <v>73</v>
      </c>
      <c r="L6" s="185"/>
      <c r="M6" s="185"/>
      <c r="N6" s="114" t="s">
        <v>74</v>
      </c>
      <c r="O6" s="114" t="s">
        <v>96</v>
      </c>
      <c r="P6" s="181"/>
      <c r="Q6" s="181"/>
    </row>
    <row r="7" spans="1:17">
      <c r="A7" s="32">
        <v>1</v>
      </c>
      <c r="B7" s="90" t="s">
        <v>97</v>
      </c>
      <c r="C7" s="104" t="s">
        <v>98</v>
      </c>
      <c r="D7" s="90" t="s">
        <v>29</v>
      </c>
      <c r="E7" s="90" t="s">
        <v>29</v>
      </c>
      <c r="F7" s="90">
        <v>32</v>
      </c>
      <c r="G7" s="105">
        <v>5.6899999999999997E-3</v>
      </c>
      <c r="H7" s="106" t="s">
        <v>29</v>
      </c>
      <c r="I7" s="32" t="s">
        <v>29</v>
      </c>
      <c r="J7" s="32" t="s">
        <v>29</v>
      </c>
      <c r="K7" s="185" t="s">
        <v>29</v>
      </c>
      <c r="L7" s="185"/>
      <c r="M7" s="185"/>
      <c r="N7" s="105" t="s">
        <v>99</v>
      </c>
      <c r="O7" s="32" t="s">
        <v>29</v>
      </c>
      <c r="P7" s="115">
        <f t="shared" ref="P7:P30" si="0">G7*F7</f>
        <v>0.18207999999999999</v>
      </c>
      <c r="Q7" s="32" t="s">
        <v>29</v>
      </c>
    </row>
    <row r="8" spans="1:17">
      <c r="A8" s="32">
        <v>2</v>
      </c>
      <c r="B8" s="90" t="s">
        <v>100</v>
      </c>
      <c r="C8" s="104" t="s">
        <v>101</v>
      </c>
      <c r="D8" s="90" t="s">
        <v>29</v>
      </c>
      <c r="E8" s="90" t="s">
        <v>29</v>
      </c>
      <c r="F8" s="90">
        <v>2</v>
      </c>
      <c r="G8" s="107">
        <v>3.7499999999999999E-2</v>
      </c>
      <c r="H8" s="106" t="s">
        <v>29</v>
      </c>
      <c r="I8" s="32" t="s">
        <v>29</v>
      </c>
      <c r="J8" s="32" t="s">
        <v>29</v>
      </c>
      <c r="K8" s="185" t="s">
        <v>29</v>
      </c>
      <c r="L8" s="185"/>
      <c r="M8" s="185"/>
      <c r="N8" s="105" t="s">
        <v>99</v>
      </c>
      <c r="O8" s="32" t="s">
        <v>29</v>
      </c>
      <c r="P8" s="115">
        <f t="shared" si="0"/>
        <v>7.4999999999999997E-2</v>
      </c>
      <c r="Q8" s="32" t="s">
        <v>29</v>
      </c>
    </row>
    <row r="9" spans="1:17">
      <c r="A9" s="32">
        <v>3</v>
      </c>
      <c r="B9" s="90" t="s">
        <v>102</v>
      </c>
      <c r="C9" s="104" t="s">
        <v>103</v>
      </c>
      <c r="D9" s="90" t="s">
        <v>29</v>
      </c>
      <c r="E9" s="90" t="s">
        <v>29</v>
      </c>
      <c r="F9" s="90">
        <v>8</v>
      </c>
      <c r="G9" s="107">
        <v>2.5999999999999999E-2</v>
      </c>
      <c r="H9" s="106" t="s">
        <v>29</v>
      </c>
      <c r="I9" s="32" t="s">
        <v>29</v>
      </c>
      <c r="J9" s="32" t="s">
        <v>29</v>
      </c>
      <c r="K9" s="185" t="s">
        <v>29</v>
      </c>
      <c r="L9" s="185"/>
      <c r="M9" s="185"/>
      <c r="N9" s="105" t="s">
        <v>99</v>
      </c>
      <c r="O9" s="32" t="s">
        <v>29</v>
      </c>
      <c r="P9" s="115">
        <f t="shared" si="0"/>
        <v>0.20799999999999999</v>
      </c>
      <c r="Q9" s="32" t="s">
        <v>29</v>
      </c>
    </row>
    <row r="10" spans="1:17">
      <c r="A10" s="32">
        <v>4</v>
      </c>
      <c r="B10" s="90" t="s">
        <v>104</v>
      </c>
      <c r="C10" s="104" t="s">
        <v>105</v>
      </c>
      <c r="D10" s="90" t="s">
        <v>29</v>
      </c>
      <c r="E10" s="90" t="s">
        <v>29</v>
      </c>
      <c r="F10" s="90">
        <v>8</v>
      </c>
      <c r="G10" s="105">
        <v>2.1000000000000001E-2</v>
      </c>
      <c r="H10" s="106" t="s">
        <v>29</v>
      </c>
      <c r="I10" s="32" t="s">
        <v>29</v>
      </c>
      <c r="J10" s="32" t="s">
        <v>29</v>
      </c>
      <c r="K10" s="185" t="s">
        <v>29</v>
      </c>
      <c r="L10" s="185"/>
      <c r="M10" s="185"/>
      <c r="N10" s="105" t="s">
        <v>99</v>
      </c>
      <c r="O10" s="32" t="s">
        <v>29</v>
      </c>
      <c r="P10" s="115">
        <f t="shared" si="0"/>
        <v>0.16800000000000001</v>
      </c>
      <c r="Q10" s="32" t="s">
        <v>29</v>
      </c>
    </row>
    <row r="11" spans="1:17" ht="26">
      <c r="A11" s="32">
        <v>5</v>
      </c>
      <c r="B11" s="90" t="s">
        <v>106</v>
      </c>
      <c r="C11" s="90" t="s">
        <v>107</v>
      </c>
      <c r="D11" s="90" t="s">
        <v>29</v>
      </c>
      <c r="E11" s="90" t="s">
        <v>29</v>
      </c>
      <c r="F11" s="90">
        <v>2</v>
      </c>
      <c r="G11" s="105">
        <v>4.5999999999999999E-2</v>
      </c>
      <c r="H11" s="106" t="s">
        <v>29</v>
      </c>
      <c r="I11" s="32" t="s">
        <v>29</v>
      </c>
      <c r="J11" s="32" t="s">
        <v>29</v>
      </c>
      <c r="K11" s="185" t="s">
        <v>29</v>
      </c>
      <c r="L11" s="185"/>
      <c r="M11" s="185"/>
      <c r="N11" s="105" t="s">
        <v>99</v>
      </c>
      <c r="O11" s="32" t="s">
        <v>29</v>
      </c>
      <c r="P11" s="115">
        <f t="shared" si="0"/>
        <v>9.1999999999999998E-2</v>
      </c>
      <c r="Q11" s="32" t="s">
        <v>29</v>
      </c>
    </row>
    <row r="12" spans="1:17">
      <c r="A12" s="32">
        <v>6</v>
      </c>
      <c r="B12" s="90" t="s">
        <v>108</v>
      </c>
      <c r="C12" s="90" t="s">
        <v>109</v>
      </c>
      <c r="D12" s="90" t="s">
        <v>29</v>
      </c>
      <c r="E12" s="90" t="s">
        <v>29</v>
      </c>
      <c r="F12" s="90">
        <v>2</v>
      </c>
      <c r="G12" s="105">
        <v>5.6399999999999999E-2</v>
      </c>
      <c r="H12" s="106" t="s">
        <v>29</v>
      </c>
      <c r="I12" s="32" t="s">
        <v>29</v>
      </c>
      <c r="J12" s="32" t="s">
        <v>29</v>
      </c>
      <c r="K12" s="185" t="s">
        <v>29</v>
      </c>
      <c r="L12" s="185"/>
      <c r="M12" s="185"/>
      <c r="N12" s="105" t="s">
        <v>99</v>
      </c>
      <c r="O12" s="32" t="s">
        <v>29</v>
      </c>
      <c r="P12" s="115">
        <f t="shared" si="0"/>
        <v>0.1128</v>
      </c>
      <c r="Q12" s="32" t="s">
        <v>29</v>
      </c>
    </row>
    <row r="13" spans="1:17">
      <c r="A13" s="32">
        <v>7</v>
      </c>
      <c r="B13" s="90" t="s">
        <v>110</v>
      </c>
      <c r="C13" s="90" t="s">
        <v>111</v>
      </c>
      <c r="D13" s="90" t="s">
        <v>29</v>
      </c>
      <c r="E13" s="90" t="s">
        <v>29</v>
      </c>
      <c r="F13" s="90">
        <v>8</v>
      </c>
      <c r="G13" s="105">
        <v>0.5</v>
      </c>
      <c r="H13" s="106" t="s">
        <v>29</v>
      </c>
      <c r="I13" s="32" t="s">
        <v>29</v>
      </c>
      <c r="J13" s="32" t="s">
        <v>29</v>
      </c>
      <c r="K13" s="185" t="s">
        <v>29</v>
      </c>
      <c r="L13" s="185"/>
      <c r="M13" s="185"/>
      <c r="N13" s="105" t="s">
        <v>99</v>
      </c>
      <c r="O13" s="32" t="s">
        <v>29</v>
      </c>
      <c r="P13" s="115">
        <f t="shared" si="0"/>
        <v>4</v>
      </c>
      <c r="Q13" s="32" t="s">
        <v>29</v>
      </c>
    </row>
    <row r="14" spans="1:17">
      <c r="A14" s="32">
        <v>8</v>
      </c>
      <c r="B14" s="90" t="s">
        <v>112</v>
      </c>
      <c r="C14" s="90" t="s">
        <v>113</v>
      </c>
      <c r="D14" s="90" t="s">
        <v>29</v>
      </c>
      <c r="E14" s="90" t="s">
        <v>29</v>
      </c>
      <c r="F14" s="90">
        <v>1</v>
      </c>
      <c r="G14" s="105">
        <v>23.5</v>
      </c>
      <c r="H14" s="106" t="s">
        <v>29</v>
      </c>
      <c r="I14" s="32" t="s">
        <v>29</v>
      </c>
      <c r="J14" s="32" t="s">
        <v>29</v>
      </c>
      <c r="K14" s="185" t="s">
        <v>29</v>
      </c>
      <c r="L14" s="185"/>
      <c r="M14" s="185"/>
      <c r="N14" s="105" t="s">
        <v>99</v>
      </c>
      <c r="O14" s="32" t="s">
        <v>29</v>
      </c>
      <c r="P14" s="115">
        <f t="shared" si="0"/>
        <v>23.5</v>
      </c>
      <c r="Q14" s="32" t="s">
        <v>29</v>
      </c>
    </row>
    <row r="15" spans="1:17">
      <c r="A15" s="32">
        <v>9</v>
      </c>
      <c r="B15" s="90" t="s">
        <v>114</v>
      </c>
      <c r="C15" s="90" t="s">
        <v>115</v>
      </c>
      <c r="D15" s="90" t="s">
        <v>29</v>
      </c>
      <c r="E15" s="90" t="s">
        <v>29</v>
      </c>
      <c r="F15" s="90">
        <v>1</v>
      </c>
      <c r="G15" s="107">
        <v>48.5</v>
      </c>
      <c r="H15" s="106" t="s">
        <v>29</v>
      </c>
      <c r="I15" s="32" t="s">
        <v>29</v>
      </c>
      <c r="J15" s="32" t="s">
        <v>29</v>
      </c>
      <c r="K15" s="185" t="s">
        <v>29</v>
      </c>
      <c r="L15" s="185"/>
      <c r="M15" s="185"/>
      <c r="N15" s="105" t="s">
        <v>99</v>
      </c>
      <c r="O15" s="32" t="s">
        <v>29</v>
      </c>
      <c r="P15" s="115">
        <f t="shared" si="0"/>
        <v>48.5</v>
      </c>
      <c r="Q15" s="32" t="s">
        <v>29</v>
      </c>
    </row>
    <row r="16" spans="1:17">
      <c r="A16" s="32">
        <v>10</v>
      </c>
      <c r="B16" s="90" t="s">
        <v>116</v>
      </c>
      <c r="C16" s="90" t="s">
        <v>117</v>
      </c>
      <c r="D16" s="90" t="s">
        <v>29</v>
      </c>
      <c r="E16" s="90" t="s">
        <v>29</v>
      </c>
      <c r="F16" s="90">
        <v>1</v>
      </c>
      <c r="G16" s="105">
        <v>24.7988</v>
      </c>
      <c r="H16" s="106" t="s">
        <v>29</v>
      </c>
      <c r="I16" s="32" t="s">
        <v>29</v>
      </c>
      <c r="J16" s="32" t="s">
        <v>29</v>
      </c>
      <c r="K16" s="185" t="s">
        <v>29</v>
      </c>
      <c r="L16" s="185"/>
      <c r="M16" s="185"/>
      <c r="N16" s="105" t="s">
        <v>99</v>
      </c>
      <c r="O16" s="32" t="s">
        <v>29</v>
      </c>
      <c r="P16" s="115">
        <f t="shared" si="0"/>
        <v>24.7988</v>
      </c>
      <c r="Q16" s="32" t="s">
        <v>29</v>
      </c>
    </row>
    <row r="17" spans="1:17">
      <c r="A17" s="32">
        <v>11</v>
      </c>
      <c r="B17" s="90" t="s">
        <v>118</v>
      </c>
      <c r="C17" s="90" t="s">
        <v>119</v>
      </c>
      <c r="D17" s="90" t="s">
        <v>29</v>
      </c>
      <c r="E17" s="90" t="s">
        <v>29</v>
      </c>
      <c r="F17" s="90">
        <v>1</v>
      </c>
      <c r="G17" s="105">
        <v>20.322600000000001</v>
      </c>
      <c r="H17" s="106" t="s">
        <v>29</v>
      </c>
      <c r="I17" s="32" t="s">
        <v>29</v>
      </c>
      <c r="J17" s="32" t="s">
        <v>29</v>
      </c>
      <c r="K17" s="185" t="s">
        <v>29</v>
      </c>
      <c r="L17" s="185"/>
      <c r="M17" s="185"/>
      <c r="N17" s="105" t="s">
        <v>99</v>
      </c>
      <c r="O17" s="32" t="s">
        <v>29</v>
      </c>
      <c r="P17" s="115">
        <f t="shared" si="0"/>
        <v>20.322600000000001</v>
      </c>
      <c r="Q17" s="32" t="s">
        <v>29</v>
      </c>
    </row>
    <row r="18" spans="1:17">
      <c r="A18" s="32">
        <v>12</v>
      </c>
      <c r="B18" s="90" t="s">
        <v>120</v>
      </c>
      <c r="C18" s="90" t="s">
        <v>121</v>
      </c>
      <c r="D18" s="90" t="s">
        <v>29</v>
      </c>
      <c r="E18" s="90" t="s">
        <v>29</v>
      </c>
      <c r="F18" s="90">
        <v>1</v>
      </c>
      <c r="G18" s="105">
        <v>12</v>
      </c>
      <c r="H18" s="106" t="s">
        <v>29</v>
      </c>
      <c r="I18" s="32" t="s">
        <v>29</v>
      </c>
      <c r="J18" s="32" t="s">
        <v>29</v>
      </c>
      <c r="K18" s="185" t="s">
        <v>29</v>
      </c>
      <c r="L18" s="185"/>
      <c r="M18" s="185"/>
      <c r="N18" s="105" t="s">
        <v>99</v>
      </c>
      <c r="O18" s="32" t="s">
        <v>29</v>
      </c>
      <c r="P18" s="115">
        <f t="shared" si="0"/>
        <v>12</v>
      </c>
      <c r="Q18" s="32" t="s">
        <v>29</v>
      </c>
    </row>
    <row r="19" spans="1:17">
      <c r="A19" s="32">
        <v>13</v>
      </c>
      <c r="B19" s="90" t="s">
        <v>122</v>
      </c>
      <c r="C19" s="90" t="s">
        <v>123</v>
      </c>
      <c r="D19" s="90" t="s">
        <v>29</v>
      </c>
      <c r="E19" s="90" t="s">
        <v>29</v>
      </c>
      <c r="F19" s="90">
        <v>1</v>
      </c>
      <c r="G19" s="105">
        <v>2.6084999999999998</v>
      </c>
      <c r="H19" s="106" t="s">
        <v>29</v>
      </c>
      <c r="I19" s="32" t="s">
        <v>29</v>
      </c>
      <c r="J19" s="32" t="s">
        <v>29</v>
      </c>
      <c r="K19" s="185" t="s">
        <v>29</v>
      </c>
      <c r="L19" s="185"/>
      <c r="M19" s="185"/>
      <c r="N19" s="105" t="s">
        <v>99</v>
      </c>
      <c r="O19" s="32" t="s">
        <v>29</v>
      </c>
      <c r="P19" s="115">
        <f t="shared" si="0"/>
        <v>2.6084999999999998</v>
      </c>
      <c r="Q19" s="32" t="s">
        <v>29</v>
      </c>
    </row>
    <row r="20" spans="1:17">
      <c r="A20" s="32">
        <v>14</v>
      </c>
      <c r="B20" s="90" t="s">
        <v>124</v>
      </c>
      <c r="C20" s="90" t="s">
        <v>125</v>
      </c>
      <c r="D20" s="90" t="s">
        <v>29</v>
      </c>
      <c r="E20" s="90" t="s">
        <v>29</v>
      </c>
      <c r="F20" s="90">
        <v>1</v>
      </c>
      <c r="G20" s="105">
        <v>0.16750000000000001</v>
      </c>
      <c r="H20" s="106" t="s">
        <v>29</v>
      </c>
      <c r="I20" s="32" t="s">
        <v>29</v>
      </c>
      <c r="J20" s="32" t="s">
        <v>29</v>
      </c>
      <c r="K20" s="185" t="s">
        <v>29</v>
      </c>
      <c r="L20" s="185"/>
      <c r="M20" s="185"/>
      <c r="N20" s="105" t="s">
        <v>99</v>
      </c>
      <c r="O20" s="32" t="s">
        <v>29</v>
      </c>
      <c r="P20" s="115">
        <f t="shared" si="0"/>
        <v>0.16750000000000001</v>
      </c>
      <c r="Q20" s="32" t="s">
        <v>29</v>
      </c>
    </row>
    <row r="21" spans="1:17">
      <c r="A21" s="32">
        <v>15</v>
      </c>
      <c r="B21" s="90" t="s">
        <v>126</v>
      </c>
      <c r="C21" s="90" t="s">
        <v>127</v>
      </c>
      <c r="D21" s="90" t="s">
        <v>29</v>
      </c>
      <c r="E21" s="90" t="s">
        <v>29</v>
      </c>
      <c r="F21" s="90">
        <v>1</v>
      </c>
      <c r="G21" s="105">
        <v>59.687899999999999</v>
      </c>
      <c r="H21" s="106" t="s">
        <v>29</v>
      </c>
      <c r="I21" s="32" t="s">
        <v>29</v>
      </c>
      <c r="J21" s="32" t="s">
        <v>29</v>
      </c>
      <c r="K21" s="185" t="s">
        <v>29</v>
      </c>
      <c r="L21" s="185"/>
      <c r="M21" s="185"/>
      <c r="N21" s="105" t="s">
        <v>99</v>
      </c>
      <c r="O21" s="32" t="s">
        <v>29</v>
      </c>
      <c r="P21" s="115">
        <f t="shared" si="0"/>
        <v>59.687899999999999</v>
      </c>
      <c r="Q21" s="32" t="s">
        <v>29</v>
      </c>
    </row>
    <row r="22" spans="1:17">
      <c r="A22" s="32">
        <v>16</v>
      </c>
      <c r="B22" s="90" t="s">
        <v>128</v>
      </c>
      <c r="C22" s="90" t="s">
        <v>129</v>
      </c>
      <c r="D22" s="90" t="s">
        <v>29</v>
      </c>
      <c r="E22" s="90" t="s">
        <v>29</v>
      </c>
      <c r="F22" s="90">
        <v>1</v>
      </c>
      <c r="G22" s="105">
        <v>1.4274</v>
      </c>
      <c r="H22" s="106" t="s">
        <v>29</v>
      </c>
      <c r="I22" s="32" t="s">
        <v>29</v>
      </c>
      <c r="J22" s="32" t="s">
        <v>29</v>
      </c>
      <c r="K22" s="185" t="s">
        <v>29</v>
      </c>
      <c r="L22" s="185"/>
      <c r="M22" s="185"/>
      <c r="N22" s="105" t="s">
        <v>99</v>
      </c>
      <c r="O22" s="32" t="s">
        <v>29</v>
      </c>
      <c r="P22" s="115">
        <f t="shared" si="0"/>
        <v>1.4274</v>
      </c>
      <c r="Q22" s="32" t="s">
        <v>29</v>
      </c>
    </row>
    <row r="23" spans="1:17">
      <c r="A23" s="32">
        <v>17</v>
      </c>
      <c r="B23" s="90" t="s">
        <v>130</v>
      </c>
      <c r="C23" s="90" t="s">
        <v>131</v>
      </c>
      <c r="D23" s="90" t="s">
        <v>29</v>
      </c>
      <c r="E23" s="90" t="s">
        <v>29</v>
      </c>
      <c r="F23" s="90">
        <v>1</v>
      </c>
      <c r="G23" s="105">
        <v>0.96579999999999999</v>
      </c>
      <c r="H23" s="106" t="s">
        <v>29</v>
      </c>
      <c r="I23" s="32" t="s">
        <v>29</v>
      </c>
      <c r="J23" s="32" t="s">
        <v>29</v>
      </c>
      <c r="K23" s="185" t="s">
        <v>29</v>
      </c>
      <c r="L23" s="185"/>
      <c r="M23" s="185"/>
      <c r="N23" s="105" t="s">
        <v>99</v>
      </c>
      <c r="O23" s="32" t="s">
        <v>29</v>
      </c>
      <c r="P23" s="115">
        <f t="shared" si="0"/>
        <v>0.96579999999999999</v>
      </c>
      <c r="Q23" s="32" t="s">
        <v>29</v>
      </c>
    </row>
    <row r="24" spans="1:17">
      <c r="A24" s="32">
        <v>18</v>
      </c>
      <c r="B24" s="90" t="s">
        <v>132</v>
      </c>
      <c r="C24" s="90" t="s">
        <v>133</v>
      </c>
      <c r="D24" s="90" t="s">
        <v>29</v>
      </c>
      <c r="E24" s="90" t="s">
        <v>29</v>
      </c>
      <c r="F24" s="90">
        <v>1</v>
      </c>
      <c r="G24" s="105">
        <v>1.4E-2</v>
      </c>
      <c r="H24" s="106" t="s">
        <v>29</v>
      </c>
      <c r="I24" s="32" t="s">
        <v>29</v>
      </c>
      <c r="J24" s="32" t="s">
        <v>29</v>
      </c>
      <c r="K24" s="185" t="s">
        <v>29</v>
      </c>
      <c r="L24" s="185"/>
      <c r="M24" s="185"/>
      <c r="N24" s="105" t="s">
        <v>99</v>
      </c>
      <c r="O24" s="32" t="s">
        <v>29</v>
      </c>
      <c r="P24" s="115">
        <f t="shared" si="0"/>
        <v>1.4E-2</v>
      </c>
      <c r="Q24" s="32" t="s">
        <v>29</v>
      </c>
    </row>
    <row r="25" spans="1:17">
      <c r="A25" s="32">
        <v>19</v>
      </c>
      <c r="B25" s="90" t="s">
        <v>134</v>
      </c>
      <c r="C25" s="90" t="s">
        <v>135</v>
      </c>
      <c r="D25" s="90" t="s">
        <v>29</v>
      </c>
      <c r="E25" s="90" t="s">
        <v>29</v>
      </c>
      <c r="F25" s="90">
        <v>1</v>
      </c>
      <c r="G25" s="105">
        <v>0.1323</v>
      </c>
      <c r="H25" s="106" t="s">
        <v>29</v>
      </c>
      <c r="I25" s="32" t="s">
        <v>29</v>
      </c>
      <c r="J25" s="32" t="s">
        <v>29</v>
      </c>
      <c r="K25" s="185" t="s">
        <v>29</v>
      </c>
      <c r="L25" s="185"/>
      <c r="M25" s="185"/>
      <c r="N25" s="105" t="s">
        <v>99</v>
      </c>
      <c r="O25" s="32" t="s">
        <v>29</v>
      </c>
      <c r="P25" s="115">
        <f t="shared" si="0"/>
        <v>0.1323</v>
      </c>
      <c r="Q25" s="32" t="s">
        <v>29</v>
      </c>
    </row>
    <row r="26" spans="1:17">
      <c r="A26" s="32">
        <v>20</v>
      </c>
      <c r="B26" s="90" t="s">
        <v>136</v>
      </c>
      <c r="C26" s="90" t="s">
        <v>137</v>
      </c>
      <c r="D26" s="90" t="s">
        <v>29</v>
      </c>
      <c r="E26" s="90" t="s">
        <v>29</v>
      </c>
      <c r="F26" s="90">
        <v>1</v>
      </c>
      <c r="G26" s="105">
        <v>1.3462000000000001</v>
      </c>
      <c r="H26" s="106" t="s">
        <v>29</v>
      </c>
      <c r="I26" s="32" t="s">
        <v>29</v>
      </c>
      <c r="J26" s="32" t="s">
        <v>29</v>
      </c>
      <c r="K26" s="185" t="s">
        <v>29</v>
      </c>
      <c r="L26" s="185"/>
      <c r="M26" s="185"/>
      <c r="N26" s="105" t="s">
        <v>99</v>
      </c>
      <c r="O26" s="32" t="s">
        <v>29</v>
      </c>
      <c r="P26" s="115">
        <f t="shared" si="0"/>
        <v>1.3462000000000001</v>
      </c>
      <c r="Q26" s="32" t="s">
        <v>29</v>
      </c>
    </row>
    <row r="27" spans="1:17">
      <c r="A27" s="32">
        <v>21</v>
      </c>
      <c r="B27" s="90" t="s">
        <v>138</v>
      </c>
      <c r="C27" s="90" t="s">
        <v>139</v>
      </c>
      <c r="D27" s="90" t="s">
        <v>29</v>
      </c>
      <c r="E27" s="90" t="s">
        <v>29</v>
      </c>
      <c r="F27" s="90">
        <v>1</v>
      </c>
      <c r="G27" s="105">
        <v>0.47528021199999998</v>
      </c>
      <c r="H27" s="106" t="s">
        <v>29</v>
      </c>
      <c r="I27" s="32" t="s">
        <v>29</v>
      </c>
      <c r="J27" s="32" t="s">
        <v>29</v>
      </c>
      <c r="K27" s="185" t="s">
        <v>29</v>
      </c>
      <c r="L27" s="185"/>
      <c r="M27" s="185"/>
      <c r="N27" s="105" t="s">
        <v>99</v>
      </c>
      <c r="O27" s="32" t="s">
        <v>29</v>
      </c>
      <c r="P27" s="115">
        <f t="shared" si="0"/>
        <v>0.47528021199999998</v>
      </c>
      <c r="Q27" s="32" t="s">
        <v>29</v>
      </c>
    </row>
    <row r="28" spans="1:17">
      <c r="A28" s="32">
        <v>22</v>
      </c>
      <c r="B28" s="90" t="s">
        <v>140</v>
      </c>
      <c r="C28" s="90" t="s">
        <v>141</v>
      </c>
      <c r="D28" s="90" t="s">
        <v>29</v>
      </c>
      <c r="E28" s="90" t="s">
        <v>29</v>
      </c>
      <c r="F28" s="90">
        <v>1</v>
      </c>
      <c r="G28" s="105">
        <v>23.639600000000002</v>
      </c>
      <c r="H28" s="106" t="s">
        <v>29</v>
      </c>
      <c r="I28" s="32" t="s">
        <v>29</v>
      </c>
      <c r="J28" s="32" t="s">
        <v>29</v>
      </c>
      <c r="K28" s="185" t="s">
        <v>29</v>
      </c>
      <c r="L28" s="185"/>
      <c r="M28" s="185"/>
      <c r="N28" s="105" t="s">
        <v>99</v>
      </c>
      <c r="O28" s="32" t="s">
        <v>29</v>
      </c>
      <c r="P28" s="115">
        <f t="shared" si="0"/>
        <v>23.639600000000002</v>
      </c>
      <c r="Q28" s="32" t="s">
        <v>29</v>
      </c>
    </row>
    <row r="29" spans="1:17">
      <c r="A29" s="32">
        <v>23</v>
      </c>
      <c r="B29" s="90" t="s">
        <v>142</v>
      </c>
      <c r="C29" s="90" t="s">
        <v>143</v>
      </c>
      <c r="D29" s="90" t="s">
        <v>29</v>
      </c>
      <c r="E29" s="90" t="s">
        <v>29</v>
      </c>
      <c r="F29" s="90">
        <v>1</v>
      </c>
      <c r="G29" s="105">
        <v>3.1E-2</v>
      </c>
      <c r="H29" s="106" t="s">
        <v>29</v>
      </c>
      <c r="I29" s="32" t="s">
        <v>29</v>
      </c>
      <c r="J29" s="32" t="s">
        <v>29</v>
      </c>
      <c r="K29" s="185" t="s">
        <v>29</v>
      </c>
      <c r="L29" s="185"/>
      <c r="M29" s="185"/>
      <c r="N29" s="105" t="s">
        <v>99</v>
      </c>
      <c r="O29" s="32" t="s">
        <v>29</v>
      </c>
      <c r="P29" s="115">
        <f t="shared" si="0"/>
        <v>3.1E-2</v>
      </c>
      <c r="Q29" s="32" t="s">
        <v>29</v>
      </c>
    </row>
    <row r="30" spans="1:17">
      <c r="A30" s="32">
        <v>24</v>
      </c>
      <c r="B30" s="90" t="s">
        <v>29</v>
      </c>
      <c r="C30" s="90" t="s">
        <v>144</v>
      </c>
      <c r="D30" s="90" t="s">
        <v>29</v>
      </c>
      <c r="E30" s="90" t="s">
        <v>29</v>
      </c>
      <c r="F30" s="90">
        <v>1</v>
      </c>
      <c r="G30" s="105">
        <v>5.4</v>
      </c>
      <c r="H30" s="106" t="s">
        <v>29</v>
      </c>
      <c r="I30" s="32" t="s">
        <v>29</v>
      </c>
      <c r="J30" s="32" t="s">
        <v>29</v>
      </c>
      <c r="K30" s="185" t="s">
        <v>29</v>
      </c>
      <c r="L30" s="185"/>
      <c r="M30" s="185"/>
      <c r="N30" s="105" t="s">
        <v>99</v>
      </c>
      <c r="O30" s="32" t="s">
        <v>29</v>
      </c>
      <c r="P30" s="115">
        <f t="shared" si="0"/>
        <v>5.4</v>
      </c>
      <c r="Q30" s="32" t="s">
        <v>29</v>
      </c>
    </row>
    <row r="31" spans="1:17">
      <c r="A31" s="32">
        <v>25</v>
      </c>
      <c r="B31" s="90" t="s">
        <v>29</v>
      </c>
      <c r="C31" s="90" t="s">
        <v>145</v>
      </c>
      <c r="D31" s="90" t="s">
        <v>29</v>
      </c>
      <c r="E31" s="90" t="s">
        <v>29</v>
      </c>
      <c r="F31" s="90">
        <v>1</v>
      </c>
      <c r="G31" s="105">
        <v>10</v>
      </c>
      <c r="H31" s="106" t="s">
        <v>29</v>
      </c>
      <c r="I31" s="32" t="s">
        <v>29</v>
      </c>
      <c r="J31" s="32" t="s">
        <v>29</v>
      </c>
      <c r="K31" s="185" t="s">
        <v>29</v>
      </c>
      <c r="L31" s="185"/>
      <c r="M31" s="185"/>
      <c r="N31" s="105" t="s">
        <v>99</v>
      </c>
      <c r="O31" s="32" t="s">
        <v>29</v>
      </c>
      <c r="P31" s="115">
        <f t="shared" ref="P31" si="1">G31*F31</f>
        <v>10</v>
      </c>
      <c r="Q31" s="32" t="s">
        <v>29</v>
      </c>
    </row>
    <row r="32" spans="1:17">
      <c r="A32" s="32">
        <v>26</v>
      </c>
      <c r="B32" s="108" t="s">
        <v>85</v>
      </c>
      <c r="C32" s="90" t="s">
        <v>29</v>
      </c>
      <c r="D32" s="90" t="s">
        <v>29</v>
      </c>
      <c r="E32" s="90" t="s">
        <v>29</v>
      </c>
      <c r="F32" s="90" t="s">
        <v>29</v>
      </c>
      <c r="G32" s="90" t="s">
        <v>29</v>
      </c>
      <c r="H32" s="103" t="s">
        <v>29</v>
      </c>
      <c r="I32" s="32" t="s">
        <v>29</v>
      </c>
      <c r="J32" s="32" t="s">
        <v>29</v>
      </c>
      <c r="K32" s="185" t="s">
        <v>29</v>
      </c>
      <c r="L32" s="185"/>
      <c r="M32" s="185"/>
      <c r="N32" s="32" t="s">
        <v>29</v>
      </c>
      <c r="O32" s="32" t="s">
        <v>29</v>
      </c>
      <c r="P32" s="116">
        <f>SUM(P7:P31)</f>
        <v>239.85476021200003</v>
      </c>
      <c r="Q32" s="32" t="s">
        <v>29</v>
      </c>
    </row>
    <row r="33" spans="1:17" ht="17.5">
      <c r="B33" s="186" t="s">
        <v>146</v>
      </c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</row>
    <row r="34" spans="1:17" ht="13.5" customHeight="1">
      <c r="A34" s="174" t="s">
        <v>62</v>
      </c>
      <c r="B34" s="181" t="s">
        <v>63</v>
      </c>
      <c r="C34" s="181" t="s">
        <v>64</v>
      </c>
      <c r="D34" s="181" t="s">
        <v>147</v>
      </c>
      <c r="E34" s="182"/>
      <c r="F34" s="181" t="s">
        <v>92</v>
      </c>
      <c r="G34" s="181" t="s">
        <v>148</v>
      </c>
      <c r="H34" s="183" t="s">
        <v>149</v>
      </c>
      <c r="I34" s="181" t="s">
        <v>150</v>
      </c>
      <c r="J34" s="181"/>
      <c r="K34" s="181"/>
      <c r="L34" s="181"/>
      <c r="M34" s="181"/>
      <c r="N34" s="181"/>
      <c r="O34" s="181"/>
      <c r="P34" s="181" t="s">
        <v>94</v>
      </c>
      <c r="Q34" s="181" t="s">
        <v>27</v>
      </c>
    </row>
    <row r="35" spans="1:17" ht="24" customHeight="1">
      <c r="A35" s="174"/>
      <c r="B35" s="182"/>
      <c r="C35" s="182"/>
      <c r="D35" s="102" t="s">
        <v>71</v>
      </c>
      <c r="E35" s="102" t="s">
        <v>77</v>
      </c>
      <c r="F35" s="182"/>
      <c r="G35" s="182"/>
      <c r="H35" s="184"/>
      <c r="I35" s="117" t="s">
        <v>151</v>
      </c>
      <c r="J35" s="117" t="s">
        <v>152</v>
      </c>
      <c r="K35" s="117" t="s">
        <v>153</v>
      </c>
      <c r="L35" s="102" t="s">
        <v>154</v>
      </c>
      <c r="M35" s="102" t="s">
        <v>155</v>
      </c>
      <c r="N35" s="102" t="s">
        <v>156</v>
      </c>
      <c r="O35" s="102" t="s">
        <v>157</v>
      </c>
      <c r="P35" s="181"/>
      <c r="Q35" s="181"/>
    </row>
    <row r="36" spans="1:17">
      <c r="A36" s="103" t="s">
        <v>29</v>
      </c>
      <c r="B36" s="108" t="s">
        <v>85</v>
      </c>
      <c r="C36" s="103" t="s">
        <v>29</v>
      </c>
      <c r="D36" s="103" t="s">
        <v>29</v>
      </c>
      <c r="E36" s="103" t="s">
        <v>29</v>
      </c>
      <c r="F36" s="103" t="s">
        <v>29</v>
      </c>
      <c r="G36" s="103" t="s">
        <v>29</v>
      </c>
      <c r="H36" s="103" t="s">
        <v>29</v>
      </c>
      <c r="I36" s="103" t="s">
        <v>29</v>
      </c>
      <c r="J36" s="103" t="s">
        <v>29</v>
      </c>
      <c r="K36" s="103" t="s">
        <v>29</v>
      </c>
      <c r="L36" s="103" t="s">
        <v>29</v>
      </c>
      <c r="M36" s="103" t="s">
        <v>29</v>
      </c>
      <c r="N36" s="103" t="s">
        <v>29</v>
      </c>
      <c r="O36" s="103" t="s">
        <v>29</v>
      </c>
      <c r="P36" s="116">
        <v>0</v>
      </c>
      <c r="Q36" s="32" t="s">
        <v>29</v>
      </c>
    </row>
    <row r="37" spans="1:17" ht="4.5" customHeight="1">
      <c r="B37" s="109"/>
      <c r="C37" s="110"/>
      <c r="D37" s="111"/>
      <c r="E37" s="111"/>
      <c r="F37" s="112"/>
      <c r="G37" s="112"/>
      <c r="H37" s="112"/>
      <c r="I37" s="118"/>
      <c r="J37" s="111"/>
      <c r="K37" s="111"/>
      <c r="L37" s="119"/>
      <c r="M37" s="119"/>
      <c r="N37" s="119"/>
      <c r="O37" s="119"/>
      <c r="P37" s="119"/>
      <c r="Q37" s="120"/>
    </row>
    <row r="38" spans="1:17" ht="17.5">
      <c r="A38" s="178" t="s">
        <v>158</v>
      </c>
      <c r="B38" s="179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80"/>
      <c r="P38" s="116">
        <f>P32+P36</f>
        <v>239.85476021200003</v>
      </c>
      <c r="Q38" s="32" t="s">
        <v>29</v>
      </c>
    </row>
    <row r="39" spans="1:17">
      <c r="B39" s="113" t="s">
        <v>159</v>
      </c>
    </row>
    <row r="40" spans="1:17">
      <c r="C40" t="s">
        <v>160</v>
      </c>
    </row>
  </sheetData>
  <autoFilter ref="A6:Q32" xr:uid="{00000000-0009-0000-0000-000003000000}"/>
  <mergeCells count="57">
    <mergeCell ref="A1:Q1"/>
    <mergeCell ref="A2:H2"/>
    <mergeCell ref="I2:J2"/>
    <mergeCell ref="K2:O2"/>
    <mergeCell ref="P2:Q2"/>
    <mergeCell ref="A3:L3"/>
    <mergeCell ref="M3:Q3"/>
    <mergeCell ref="B4:Q4"/>
    <mergeCell ref="D5:E5"/>
    <mergeCell ref="I5:O5"/>
    <mergeCell ref="P5:P6"/>
    <mergeCell ref="Q5:Q6"/>
    <mergeCell ref="K6:M6"/>
    <mergeCell ref="K7:M7"/>
    <mergeCell ref="K8:M8"/>
    <mergeCell ref="K9:M9"/>
    <mergeCell ref="K10:M10"/>
    <mergeCell ref="K11:M11"/>
    <mergeCell ref="K12:M12"/>
    <mergeCell ref="K13:M13"/>
    <mergeCell ref="K14:M14"/>
    <mergeCell ref="K15:M15"/>
    <mergeCell ref="K16:M16"/>
    <mergeCell ref="K17:M17"/>
    <mergeCell ref="K18:M18"/>
    <mergeCell ref="K19:M19"/>
    <mergeCell ref="K20:M20"/>
    <mergeCell ref="K21:M21"/>
    <mergeCell ref="K22:M22"/>
    <mergeCell ref="K23:M23"/>
    <mergeCell ref="K24:M24"/>
    <mergeCell ref="K25:M25"/>
    <mergeCell ref="D34:E34"/>
    <mergeCell ref="I34:O34"/>
    <mergeCell ref="P34:P35"/>
    <mergeCell ref="Q34:Q35"/>
    <mergeCell ref="K26:M26"/>
    <mergeCell ref="K27:M27"/>
    <mergeCell ref="K28:M28"/>
    <mergeCell ref="K29:M29"/>
    <mergeCell ref="K30:M30"/>
    <mergeCell ref="A38:O38"/>
    <mergeCell ref="A5:A6"/>
    <mergeCell ref="A34:A35"/>
    <mergeCell ref="B5:B6"/>
    <mergeCell ref="B34:B35"/>
    <mergeCell ref="C5:C6"/>
    <mergeCell ref="C34:C35"/>
    <mergeCell ref="F5:F6"/>
    <mergeCell ref="F34:F35"/>
    <mergeCell ref="G5:G6"/>
    <mergeCell ref="G34:G35"/>
    <mergeCell ref="H5:H6"/>
    <mergeCell ref="H34:H35"/>
    <mergeCell ref="K31:M31"/>
    <mergeCell ref="K32:M32"/>
    <mergeCell ref="B33:Q33"/>
  </mergeCells>
  <phoneticPr fontId="25" type="noConversion"/>
  <printOptions horizontalCentered="1"/>
  <pageMargins left="0.31496062992126" right="0.31496062992126" top="0.74803149606299202" bottom="0.74803149606299202" header="0.31496062992126" footer="0.31496062992126"/>
  <pageSetup paperSize="9" scale="88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6"/>
  <sheetViews>
    <sheetView workbookViewId="0">
      <selection activeCell="I14" sqref="I14"/>
    </sheetView>
  </sheetViews>
  <sheetFormatPr defaultColWidth="9" defaultRowHeight="14"/>
  <cols>
    <col min="1" max="1" width="4.6328125" customWidth="1"/>
    <col min="2" max="2" width="10.08984375" customWidth="1"/>
    <col min="3" max="3" width="9.08984375" customWidth="1"/>
    <col min="4" max="4" width="6" customWidth="1"/>
    <col min="5" max="5" width="8.453125" customWidth="1"/>
    <col min="6" max="6" width="9.7265625" customWidth="1"/>
    <col min="7" max="7" width="9.36328125" customWidth="1"/>
    <col min="8" max="8" width="6" customWidth="1"/>
    <col min="9" max="9" width="5.26953125" customWidth="1"/>
    <col min="10" max="10" width="6" customWidth="1"/>
    <col min="11" max="11" width="6.36328125" style="57" customWidth="1"/>
    <col min="12" max="12" width="7.08984375" style="57" customWidth="1"/>
    <col min="13" max="13" width="8.6328125" style="57" customWidth="1"/>
    <col min="14" max="14" width="8.90625" style="57" customWidth="1"/>
    <col min="15" max="15" width="8.08984375" style="57" customWidth="1"/>
    <col min="16" max="16" width="8.08984375" customWidth="1"/>
    <col min="17" max="17" width="12.08984375" customWidth="1"/>
  </cols>
  <sheetData>
    <row r="1" spans="1:17" ht="23.25" customHeight="1">
      <c r="A1" s="200" t="s">
        <v>161</v>
      </c>
      <c r="B1" s="200"/>
      <c r="C1" s="200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</row>
    <row r="2" spans="1:17">
      <c r="A2" s="202" t="s">
        <v>162</v>
      </c>
      <c r="B2" s="203"/>
      <c r="C2" s="204"/>
      <c r="D2" s="205" t="s">
        <v>57</v>
      </c>
      <c r="E2" s="205"/>
      <c r="F2" s="205"/>
      <c r="G2" s="205"/>
      <c r="H2" s="205"/>
      <c r="I2" s="205"/>
      <c r="J2" s="2" t="s">
        <v>58</v>
      </c>
      <c r="K2" s="150" t="str">
        <f>原材料明细!J2</f>
        <v>M4中卡</v>
      </c>
      <c r="L2" s="150"/>
      <c r="M2" s="150"/>
      <c r="N2" s="150"/>
      <c r="O2" s="206" t="s">
        <v>59</v>
      </c>
      <c r="P2" s="206"/>
      <c r="Q2" s="206"/>
    </row>
    <row r="3" spans="1:17">
      <c r="A3" s="195" t="s">
        <v>163</v>
      </c>
      <c r="B3" s="195"/>
      <c r="C3" s="195"/>
      <c r="D3" s="196" t="s">
        <v>164</v>
      </c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7" t="str">
        <f>原材料明细!N3</f>
        <v>报价填写日期:2024.05.21</v>
      </c>
      <c r="P3" s="197"/>
      <c r="Q3" s="197"/>
    </row>
    <row r="4" spans="1:17" s="73" customFormat="1" ht="27" customHeight="1">
      <c r="A4" s="199" t="s">
        <v>62</v>
      </c>
      <c r="B4" s="199" t="s">
        <v>63</v>
      </c>
      <c r="C4" s="199" t="s">
        <v>64</v>
      </c>
      <c r="D4" s="199" t="s">
        <v>165</v>
      </c>
      <c r="E4" s="198" t="s">
        <v>166</v>
      </c>
      <c r="F4" s="198" t="s">
        <v>167</v>
      </c>
      <c r="G4" s="198"/>
      <c r="H4" s="198" t="s">
        <v>168</v>
      </c>
      <c r="I4" s="198" t="s">
        <v>169</v>
      </c>
      <c r="J4" s="198" t="s">
        <v>170</v>
      </c>
      <c r="K4" s="174" t="s">
        <v>171</v>
      </c>
      <c r="L4" s="174"/>
      <c r="M4" s="174"/>
      <c r="N4" s="174"/>
      <c r="O4" s="174"/>
      <c r="P4" s="198" t="s">
        <v>172</v>
      </c>
      <c r="Q4" s="198"/>
    </row>
    <row r="5" spans="1:17" s="73" customFormat="1" ht="33.75" customHeight="1">
      <c r="A5" s="199"/>
      <c r="B5" s="199"/>
      <c r="C5" s="199"/>
      <c r="D5" s="199"/>
      <c r="E5" s="198"/>
      <c r="F5" s="88" t="s">
        <v>173</v>
      </c>
      <c r="G5" s="88" t="s">
        <v>73</v>
      </c>
      <c r="H5" s="198"/>
      <c r="I5" s="198"/>
      <c r="J5" s="198"/>
      <c r="K5" s="88" t="s">
        <v>174</v>
      </c>
      <c r="L5" s="88" t="s">
        <v>175</v>
      </c>
      <c r="M5" s="88" t="s">
        <v>176</v>
      </c>
      <c r="N5" s="88" t="s">
        <v>177</v>
      </c>
      <c r="O5" s="88" t="s">
        <v>178</v>
      </c>
      <c r="P5" s="88" t="s">
        <v>179</v>
      </c>
      <c r="Q5" s="88" t="s">
        <v>180</v>
      </c>
    </row>
    <row r="6" spans="1:17" s="73" customFormat="1" ht="13">
      <c r="A6" s="89">
        <v>1</v>
      </c>
      <c r="B6" s="90" t="s">
        <v>29</v>
      </c>
      <c r="C6" s="91" t="s">
        <v>181</v>
      </c>
      <c r="D6" s="92">
        <v>1</v>
      </c>
      <c r="E6" s="68" t="s">
        <v>182</v>
      </c>
      <c r="F6" s="68" t="s">
        <v>183</v>
      </c>
      <c r="G6" s="90" t="s">
        <v>29</v>
      </c>
      <c r="H6" s="68">
        <v>0.15</v>
      </c>
      <c r="I6" s="68">
        <v>22</v>
      </c>
      <c r="J6" s="96">
        <v>0.42613636363636398</v>
      </c>
      <c r="K6" s="96">
        <v>0.42613636363636398</v>
      </c>
      <c r="L6" s="96">
        <f>制造费率测算明细!T6</f>
        <v>19.918857105654801</v>
      </c>
      <c r="M6" s="96">
        <f>制造费率测算明细!U6</f>
        <v>3.36</v>
      </c>
      <c r="N6" s="96">
        <f>制造费率测算明细!V6</f>
        <v>0.55706915873579599</v>
      </c>
      <c r="O6" s="97">
        <f>SUM(K6:N6)</f>
        <v>24.2620626280269</v>
      </c>
      <c r="P6" s="98">
        <f>D6*H6*I6*J6</f>
        <v>1.40625</v>
      </c>
      <c r="Q6" s="98">
        <f>D6*H6*O6</f>
        <v>3.63930939420404</v>
      </c>
    </row>
    <row r="7" spans="1:17" s="73" customFormat="1" ht="13">
      <c r="A7" s="89">
        <v>2</v>
      </c>
      <c r="B7" s="90" t="s">
        <v>29</v>
      </c>
      <c r="C7" s="91" t="s">
        <v>181</v>
      </c>
      <c r="D7" s="92">
        <v>1</v>
      </c>
      <c r="E7" s="68" t="s">
        <v>182</v>
      </c>
      <c r="F7" s="68" t="s">
        <v>183</v>
      </c>
      <c r="G7" s="90" t="s">
        <v>29</v>
      </c>
      <c r="H7" s="68">
        <v>0.15</v>
      </c>
      <c r="I7" s="68">
        <v>22</v>
      </c>
      <c r="J7" s="96">
        <v>0.42613636363636398</v>
      </c>
      <c r="K7" s="96">
        <v>0.42613636363636398</v>
      </c>
      <c r="L7" s="96">
        <f>制造费率测算明细!T7</f>
        <v>19.918857105654801</v>
      </c>
      <c r="M7" s="96">
        <f>制造费率测算明细!U7</f>
        <v>3.36</v>
      </c>
      <c r="N7" s="96">
        <f>制造费率测算明细!V7</f>
        <v>0.55706915873579599</v>
      </c>
      <c r="O7" s="97">
        <f>SUM(K7:N7)</f>
        <v>24.262062628027</v>
      </c>
      <c r="P7" s="98">
        <f>D7*H7*I7*J7</f>
        <v>1.40625</v>
      </c>
      <c r="Q7" s="98">
        <f>D7*H7*O7</f>
        <v>3.63930939420404</v>
      </c>
    </row>
    <row r="8" spans="1:17" s="73" customFormat="1" ht="13">
      <c r="A8" s="89">
        <v>4</v>
      </c>
      <c r="B8" s="90" t="s">
        <v>29</v>
      </c>
      <c r="C8" s="91" t="s">
        <v>184</v>
      </c>
      <c r="D8" s="92">
        <v>1</v>
      </c>
      <c r="E8" s="68" t="s">
        <v>185</v>
      </c>
      <c r="F8" s="90" t="s">
        <v>29</v>
      </c>
      <c r="G8" s="90" t="s">
        <v>29</v>
      </c>
      <c r="H8" s="68">
        <v>5</v>
      </c>
      <c r="I8" s="68">
        <v>1</v>
      </c>
      <c r="J8" s="96">
        <v>0.42613636363636398</v>
      </c>
      <c r="K8" s="96">
        <v>0.42613636363636398</v>
      </c>
      <c r="L8" s="96">
        <f>制造费率测算明细!T9</f>
        <v>3.2191565656565703E-2</v>
      </c>
      <c r="M8" s="96">
        <f>制造费率测算明细!U9</f>
        <v>9.3333333333333296E-2</v>
      </c>
      <c r="N8" s="96">
        <f>制造费率测算明细!V9</f>
        <v>1.9060795454545499E-4</v>
      </c>
      <c r="O8" s="97">
        <f>SUM(K8:N8)</f>
        <v>0.55185187058080898</v>
      </c>
      <c r="P8" s="98">
        <f>D8*H8*I8*J8</f>
        <v>2.1306818181818201</v>
      </c>
      <c r="Q8" s="98">
        <f>D8*H8*O8</f>
        <v>2.7592593529040399</v>
      </c>
    </row>
    <row r="9" spans="1:17" s="73" customFormat="1" ht="13">
      <c r="A9" s="89">
        <v>5</v>
      </c>
      <c r="B9" s="90" t="s">
        <v>29</v>
      </c>
      <c r="C9" s="91" t="s">
        <v>184</v>
      </c>
      <c r="D9" s="92">
        <v>1</v>
      </c>
      <c r="E9" s="68" t="s">
        <v>186</v>
      </c>
      <c r="F9" s="90" t="s">
        <v>29</v>
      </c>
      <c r="G9" s="90" t="s">
        <v>29</v>
      </c>
      <c r="H9" s="68">
        <v>0.7</v>
      </c>
      <c r="I9" s="68">
        <v>7</v>
      </c>
      <c r="J9" s="96">
        <v>0.42613636363636398</v>
      </c>
      <c r="K9" s="96">
        <v>0.42613636363636398</v>
      </c>
      <c r="L9" s="96">
        <f>制造费率测算明细!T10</f>
        <v>17.277017497566799</v>
      </c>
      <c r="M9" s="96">
        <f>制造费率测算明细!U10</f>
        <v>0.92400000000000004</v>
      </c>
      <c r="N9" s="96">
        <f>制造费率测算明细!V10</f>
        <v>0.18005759446022701</v>
      </c>
      <c r="O9" s="97">
        <f>SUM(K9:N9)</f>
        <v>18.807211455663399</v>
      </c>
      <c r="P9" s="98">
        <f>D9*H9*I9*J9</f>
        <v>2.0880681818181799</v>
      </c>
      <c r="Q9" s="98">
        <f>D9*H9*O9</f>
        <v>13.1650480189644</v>
      </c>
    </row>
    <row r="10" spans="1:17" s="73" customFormat="1" ht="13">
      <c r="A10" s="89">
        <v>6</v>
      </c>
      <c r="B10" s="90" t="s">
        <v>29</v>
      </c>
      <c r="C10" s="91" t="s">
        <v>184</v>
      </c>
      <c r="D10" s="92">
        <v>1</v>
      </c>
      <c r="E10" s="71" t="s">
        <v>187</v>
      </c>
      <c r="F10" s="91" t="s">
        <v>188</v>
      </c>
      <c r="G10" s="90" t="s">
        <v>29</v>
      </c>
      <c r="H10" s="91">
        <v>1.5</v>
      </c>
      <c r="I10" s="91">
        <v>17</v>
      </c>
      <c r="J10" s="96">
        <v>0.42613636363636398</v>
      </c>
      <c r="K10" s="96">
        <v>0.42613636363636398</v>
      </c>
      <c r="L10" s="96">
        <f>制造费率测算明细!T11</f>
        <v>1.16490979166667</v>
      </c>
      <c r="M10" s="96">
        <f>制造费率测算明细!U11</f>
        <v>1.7500000000000002E-2</v>
      </c>
      <c r="N10" s="96">
        <f>制造费率测算明细!V11</f>
        <v>2.7589968749999999E-2</v>
      </c>
      <c r="O10" s="97">
        <f>SUM(K10:N10)</f>
        <v>1.6361361240530301</v>
      </c>
      <c r="P10" s="98">
        <f>D10*H10*I10*J10</f>
        <v>10.8664772727273</v>
      </c>
      <c r="Q10" s="98">
        <f>D10*H10*O10</f>
        <v>2.4542041860795498</v>
      </c>
    </row>
    <row r="11" spans="1:17" s="73" customFormat="1" ht="20.25" customHeight="1">
      <c r="A11" s="93" t="s">
        <v>85</v>
      </c>
      <c r="B11" s="90" t="s">
        <v>29</v>
      </c>
      <c r="C11" s="90" t="s">
        <v>29</v>
      </c>
      <c r="D11" s="90" t="s">
        <v>29</v>
      </c>
      <c r="E11" s="90" t="s">
        <v>29</v>
      </c>
      <c r="F11" s="90" t="s">
        <v>29</v>
      </c>
      <c r="G11" s="90" t="s">
        <v>29</v>
      </c>
      <c r="H11" s="94">
        <f>SUM(H6:H10)</f>
        <v>7.5</v>
      </c>
      <c r="I11" s="99">
        <f>SUM(I6:I10)</f>
        <v>69</v>
      </c>
      <c r="J11" s="90" t="s">
        <v>29</v>
      </c>
      <c r="K11" s="90" t="s">
        <v>29</v>
      </c>
      <c r="L11" s="90" t="s">
        <v>29</v>
      </c>
      <c r="M11" s="90" t="s">
        <v>29</v>
      </c>
      <c r="N11" s="90" t="s">
        <v>29</v>
      </c>
      <c r="O11" s="90" t="s">
        <v>29</v>
      </c>
      <c r="P11" s="100">
        <f>SUM(P6:P10)</f>
        <v>17.897727272727298</v>
      </c>
      <c r="Q11" s="100">
        <f>SUM(Q6:Q10)</f>
        <v>25.657130346355999</v>
      </c>
    </row>
    <row r="12" spans="1:17">
      <c r="B12" s="95" t="s">
        <v>189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</row>
    <row r="13" spans="1:17">
      <c r="B13" s="73" t="s">
        <v>190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</row>
    <row r="14" spans="1:17">
      <c r="B14" s="73" t="s">
        <v>191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</row>
    <row r="15" spans="1:17">
      <c r="B15" s="73" t="s">
        <v>192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</row>
    <row r="16" spans="1:17">
      <c r="B16" t="s">
        <v>193</v>
      </c>
    </row>
  </sheetData>
  <mergeCells count="19">
    <mergeCell ref="A1:Q1"/>
    <mergeCell ref="A2:C2"/>
    <mergeCell ref="D2:I2"/>
    <mergeCell ref="K2:N2"/>
    <mergeCell ref="O2:Q2"/>
    <mergeCell ref="A3:C3"/>
    <mergeCell ref="D3:N3"/>
    <mergeCell ref="O3:Q3"/>
    <mergeCell ref="F4:G4"/>
    <mergeCell ref="K4:O4"/>
    <mergeCell ref="P4:Q4"/>
    <mergeCell ref="A4:A5"/>
    <mergeCell ref="B4:B5"/>
    <mergeCell ref="C4:C5"/>
    <mergeCell ref="D4:D5"/>
    <mergeCell ref="E4:E5"/>
    <mergeCell ref="H4:H5"/>
    <mergeCell ref="I4:I5"/>
    <mergeCell ref="J4:J5"/>
  </mergeCells>
  <phoneticPr fontId="25" type="noConversion"/>
  <printOptions horizontalCentered="1"/>
  <pageMargins left="0.31496062992126" right="0.31496062992126" top="0.74803149606299202" bottom="0.74803149606299202" header="0.31496062992126" footer="0.31496062992126"/>
  <pageSetup paperSize="9" scale="9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1"/>
  <sheetViews>
    <sheetView view="pageBreakPreview" zoomScaleNormal="100" workbookViewId="0">
      <selection activeCell="D23" sqref="D23"/>
    </sheetView>
  </sheetViews>
  <sheetFormatPr defaultColWidth="9" defaultRowHeight="14"/>
  <cols>
    <col min="1" max="1" width="4.6328125" style="57" customWidth="1"/>
    <col min="2" max="2" width="9.6328125" customWidth="1"/>
    <col min="3" max="3" width="30.26953125" customWidth="1"/>
    <col min="4" max="4" width="12.26953125" customWidth="1"/>
    <col min="5" max="5" width="14.6328125" customWidth="1"/>
    <col min="6" max="6" width="6.36328125" customWidth="1"/>
    <col min="7" max="7" width="10.26953125" customWidth="1"/>
    <col min="8" max="8" width="5.453125" customWidth="1"/>
    <col min="9" max="9" width="6.7265625" customWidth="1"/>
    <col min="10" max="10" width="7.7265625" customWidth="1"/>
    <col min="11" max="11" width="5.90625" customWidth="1"/>
    <col min="12" max="12" width="5.08984375" customWidth="1"/>
    <col min="13" max="13" width="5.7265625" style="57" customWidth="1"/>
    <col min="14" max="14" width="5.36328125" style="57" customWidth="1"/>
    <col min="15" max="15" width="6.90625" style="57" customWidth="1"/>
    <col min="16" max="16" width="6.36328125" style="57" customWidth="1"/>
    <col min="17" max="17" width="6.6328125" style="57" customWidth="1"/>
    <col min="18" max="18" width="5.6328125" style="57" customWidth="1"/>
    <col min="19" max="19" width="6.08984375" style="57" customWidth="1"/>
    <col min="20" max="20" width="7.6328125" customWidth="1"/>
    <col min="21" max="21" width="6.26953125" customWidth="1"/>
    <col min="22" max="22" width="6.6328125" customWidth="1"/>
  </cols>
  <sheetData>
    <row r="1" spans="1:22" ht="21">
      <c r="A1" s="213" t="s">
        <v>194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5"/>
    </row>
    <row r="2" spans="1:22">
      <c r="A2" s="207" t="s">
        <v>162</v>
      </c>
      <c r="B2" s="207"/>
      <c r="C2" s="207"/>
      <c r="D2" s="216" t="s">
        <v>57</v>
      </c>
      <c r="E2" s="217"/>
      <c r="F2" s="217"/>
      <c r="G2" s="217"/>
      <c r="H2" s="218"/>
      <c r="I2" s="75" t="s">
        <v>58</v>
      </c>
      <c r="J2" s="219" t="str">
        <f>原材料明细!J2</f>
        <v>M4中卡</v>
      </c>
      <c r="K2" s="220"/>
      <c r="L2" s="220"/>
      <c r="M2" s="220"/>
      <c r="N2" s="220"/>
      <c r="O2" s="220"/>
      <c r="P2" s="220"/>
      <c r="Q2" s="221"/>
      <c r="R2" s="222" t="s">
        <v>59</v>
      </c>
      <c r="S2" s="222"/>
      <c r="T2" s="222"/>
      <c r="U2" s="222"/>
      <c r="V2" s="222"/>
    </row>
    <row r="3" spans="1:22">
      <c r="A3" s="195" t="s">
        <v>163</v>
      </c>
      <c r="B3" s="195"/>
      <c r="C3" s="195"/>
      <c r="D3" s="196" t="str">
        <f>加工明细!D3</f>
        <v>M468100000284/驾驶员座椅总成</v>
      </c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207" t="str">
        <f>原材料明细!N3</f>
        <v>报价填写日期:2024.05.21</v>
      </c>
      <c r="S3" s="207"/>
      <c r="T3" s="207"/>
      <c r="U3" s="207"/>
      <c r="V3" s="207"/>
    </row>
    <row r="4" spans="1:22" ht="21.75" customHeight="1">
      <c r="A4" s="210" t="s">
        <v>62</v>
      </c>
      <c r="B4" s="210" t="s">
        <v>166</v>
      </c>
      <c r="C4" s="208" t="s">
        <v>195</v>
      </c>
      <c r="D4" s="209"/>
      <c r="E4" s="209"/>
      <c r="F4" s="209"/>
      <c r="G4" s="209"/>
      <c r="H4" s="209"/>
      <c r="I4" s="209"/>
      <c r="J4" s="210" t="s">
        <v>196</v>
      </c>
      <c r="K4" s="210"/>
      <c r="L4" s="210"/>
      <c r="M4" s="210"/>
      <c r="N4" s="210"/>
      <c r="O4" s="76" t="s">
        <v>197</v>
      </c>
      <c r="P4" s="77"/>
      <c r="Q4" s="211" t="s">
        <v>198</v>
      </c>
      <c r="R4" s="211"/>
      <c r="S4" s="211"/>
      <c r="T4" s="212" t="s">
        <v>199</v>
      </c>
      <c r="U4" s="212" t="s">
        <v>200</v>
      </c>
      <c r="V4" s="212" t="s">
        <v>201</v>
      </c>
    </row>
    <row r="5" spans="1:22" ht="97" customHeight="1">
      <c r="A5" s="210"/>
      <c r="B5" s="210"/>
      <c r="C5" s="59" t="s">
        <v>173</v>
      </c>
      <c r="D5" s="59" t="s">
        <v>73</v>
      </c>
      <c r="E5" s="60" t="s">
        <v>202</v>
      </c>
      <c r="F5" s="60" t="s">
        <v>203</v>
      </c>
      <c r="G5" s="60" t="s">
        <v>204</v>
      </c>
      <c r="H5" s="60" t="s">
        <v>205</v>
      </c>
      <c r="I5" s="78" t="s">
        <v>206</v>
      </c>
      <c r="J5" s="79" t="s">
        <v>207</v>
      </c>
      <c r="K5" s="79" t="s">
        <v>208</v>
      </c>
      <c r="L5" s="79" t="s">
        <v>209</v>
      </c>
      <c r="M5" s="60" t="s">
        <v>210</v>
      </c>
      <c r="N5" s="60" t="s">
        <v>211</v>
      </c>
      <c r="O5" s="60" t="s">
        <v>212</v>
      </c>
      <c r="P5" s="60" t="s">
        <v>213</v>
      </c>
      <c r="Q5" s="60" t="s">
        <v>214</v>
      </c>
      <c r="R5" s="60" t="s">
        <v>215</v>
      </c>
      <c r="S5" s="60" t="s">
        <v>216</v>
      </c>
      <c r="T5" s="212"/>
      <c r="U5" s="212"/>
      <c r="V5" s="212"/>
    </row>
    <row r="6" spans="1:22">
      <c r="A6" s="58">
        <v>1</v>
      </c>
      <c r="B6" s="61" t="s">
        <v>217</v>
      </c>
      <c r="C6" s="62" t="s">
        <v>218</v>
      </c>
      <c r="D6" s="63" t="s">
        <v>219</v>
      </c>
      <c r="E6" s="64">
        <f>18451327.44+147433.62</f>
        <v>18598761.059999999</v>
      </c>
      <c r="F6" s="65">
        <v>0.05</v>
      </c>
      <c r="G6" s="66">
        <f>(E6-E6*F6)/(H6-I6)</f>
        <v>2524117.5724285701</v>
      </c>
      <c r="H6" s="67">
        <v>10</v>
      </c>
      <c r="I6" s="76">
        <v>3</v>
      </c>
      <c r="J6" s="80">
        <v>360</v>
      </c>
      <c r="K6" s="65">
        <v>0.7</v>
      </c>
      <c r="L6" s="58">
        <v>0</v>
      </c>
      <c r="M6" s="81">
        <v>0.8</v>
      </c>
      <c r="N6" s="81">
        <v>0</v>
      </c>
      <c r="O6" s="82">
        <v>23530.601265000001</v>
      </c>
      <c r="P6" s="82">
        <v>47061.202530000002</v>
      </c>
      <c r="Q6" s="85">
        <v>8</v>
      </c>
      <c r="R6" s="85">
        <f>22*12</f>
        <v>264</v>
      </c>
      <c r="S6" s="85">
        <f>R6*Q6</f>
        <v>2112</v>
      </c>
      <c r="T6" s="86">
        <f>(E6-E6*F6)/(H6-I6)/(Q6*R6)/60</f>
        <v>19.918857105654801</v>
      </c>
      <c r="U6" s="86">
        <f>(J6*K6*M6+L6*N6)/60</f>
        <v>3.36</v>
      </c>
      <c r="V6" s="86">
        <f>(O6+P6)/S6/60</f>
        <v>0.55706915873579599</v>
      </c>
    </row>
    <row r="7" spans="1:22">
      <c r="A7" s="58">
        <v>2</v>
      </c>
      <c r="B7" s="61" t="s">
        <v>217</v>
      </c>
      <c r="C7" s="62" t="s">
        <v>218</v>
      </c>
      <c r="D7" s="63" t="s">
        <v>219</v>
      </c>
      <c r="E7" s="64">
        <f>18451327.44+147433.62</f>
        <v>18598761.059999999</v>
      </c>
      <c r="F7" s="65">
        <v>0.05</v>
      </c>
      <c r="G7" s="66">
        <f>(E7-E7*F7)/(H7-I7)</f>
        <v>2524117.5724285701</v>
      </c>
      <c r="H7" s="67">
        <v>10</v>
      </c>
      <c r="I7" s="76">
        <v>3</v>
      </c>
      <c r="J7" s="80">
        <v>360</v>
      </c>
      <c r="K7" s="65">
        <v>0.7</v>
      </c>
      <c r="L7" s="58">
        <v>0</v>
      </c>
      <c r="M7" s="81">
        <v>0.8</v>
      </c>
      <c r="N7" s="81">
        <v>0</v>
      </c>
      <c r="O7" s="82">
        <v>23530.601265000001</v>
      </c>
      <c r="P7" s="82">
        <v>47061.202530000002</v>
      </c>
      <c r="Q7" s="85">
        <v>8</v>
      </c>
      <c r="R7" s="85">
        <f>22*12</f>
        <v>264</v>
      </c>
      <c r="S7" s="85">
        <f>R7*Q7</f>
        <v>2112</v>
      </c>
      <c r="T7" s="86">
        <f>(E7-E7*F7)/(H7-I7)/(Q7*R7)/60</f>
        <v>19.918857105654801</v>
      </c>
      <c r="U7" s="86">
        <f>(J7*K7*M7+L7*N7)/60</f>
        <v>3.36</v>
      </c>
      <c r="V7" s="86">
        <f>(O7+P7)/S7/60</f>
        <v>0.55706915873579599</v>
      </c>
    </row>
    <row r="8" spans="1:22">
      <c r="A8" s="58">
        <v>3</v>
      </c>
      <c r="B8" s="61" t="s">
        <v>220</v>
      </c>
      <c r="C8" s="62" t="s">
        <v>221</v>
      </c>
      <c r="D8" s="63" t="s">
        <v>222</v>
      </c>
      <c r="E8" s="64">
        <v>427350.43</v>
      </c>
      <c r="F8" s="65">
        <v>0.05</v>
      </c>
      <c r="G8" s="66">
        <f>(E8-E8*F8)/(H8-I8)</f>
        <v>64957.265359999998</v>
      </c>
      <c r="H8" s="67">
        <v>10</v>
      </c>
      <c r="I8" s="76">
        <v>3.75</v>
      </c>
      <c r="J8" s="80">
        <v>19.5</v>
      </c>
      <c r="K8" s="65">
        <v>0.7</v>
      </c>
      <c r="L8" s="58">
        <v>0</v>
      </c>
      <c r="M8" s="81">
        <v>0.8</v>
      </c>
      <c r="N8" s="81">
        <v>0</v>
      </c>
      <c r="O8" s="82">
        <v>641.02564500000005</v>
      </c>
      <c r="P8" s="82">
        <v>1282.0512900000001</v>
      </c>
      <c r="Q8" s="85">
        <v>8</v>
      </c>
      <c r="R8" s="85">
        <f>22*12</f>
        <v>264</v>
      </c>
      <c r="S8" s="85">
        <f>R8*Q8</f>
        <v>2112</v>
      </c>
      <c r="T8" s="86">
        <f>(E8-E8*F8)/(H8-I8)/(Q8*R8)/60</f>
        <v>0.51260468244949497</v>
      </c>
      <c r="U8" s="86">
        <f>(J8*K8*M8+L8*N8)/60</f>
        <v>0.182</v>
      </c>
      <c r="V8" s="86">
        <f>(O8+P8)/S8/60</f>
        <v>1.51757965198864E-2</v>
      </c>
    </row>
    <row r="9" spans="1:22">
      <c r="A9" s="58">
        <v>4</v>
      </c>
      <c r="B9" s="61" t="s">
        <v>185</v>
      </c>
      <c r="C9" s="62" t="s">
        <v>223</v>
      </c>
      <c r="D9" s="63" t="s">
        <v>224</v>
      </c>
      <c r="E9" s="64">
        <v>5367.52</v>
      </c>
      <c r="F9" s="65">
        <v>0.05</v>
      </c>
      <c r="G9" s="66">
        <f>(E9-E9*F9)/(H9-I9)</f>
        <v>4079.3152</v>
      </c>
      <c r="H9" s="67">
        <v>10</v>
      </c>
      <c r="I9" s="76">
        <v>8.75</v>
      </c>
      <c r="J9" s="83">
        <v>10</v>
      </c>
      <c r="K9" s="65">
        <v>0.7</v>
      </c>
      <c r="L9" s="58">
        <v>0</v>
      </c>
      <c r="M9" s="81">
        <v>0.8</v>
      </c>
      <c r="N9" s="81">
        <v>0</v>
      </c>
      <c r="O9" s="82">
        <f>P9*0.5</f>
        <v>8.0512800000000002</v>
      </c>
      <c r="P9" s="82">
        <f>E9*0.03/10</f>
        <v>16.10256</v>
      </c>
      <c r="Q9" s="85">
        <v>8</v>
      </c>
      <c r="R9" s="85">
        <f>22*12</f>
        <v>264</v>
      </c>
      <c r="S9" s="85">
        <f>R9*Q9</f>
        <v>2112</v>
      </c>
      <c r="T9" s="86">
        <f>(E9-E9*F9)/(H9-I9)/(Q9*R9)/60</f>
        <v>3.2191565656565703E-2</v>
      </c>
      <c r="U9" s="86">
        <f>(J9*K9*M9+L9*N9)/60</f>
        <v>9.3333333333333296E-2</v>
      </c>
      <c r="V9" s="86">
        <f>(O9+P9)/S9/60</f>
        <v>1.9060795454545499E-4</v>
      </c>
    </row>
    <row r="10" spans="1:22">
      <c r="A10" s="58">
        <v>5</v>
      </c>
      <c r="B10" s="68" t="s">
        <v>186</v>
      </c>
      <c r="C10" s="68" t="s">
        <v>225</v>
      </c>
      <c r="D10" s="60" t="s">
        <v>29</v>
      </c>
      <c r="E10" s="69">
        <v>4424778.76</v>
      </c>
      <c r="F10" s="65">
        <v>0.05</v>
      </c>
      <c r="G10" s="70">
        <v>2189343.6572916699</v>
      </c>
      <c r="H10" s="67">
        <v>10</v>
      </c>
      <c r="I10" s="76">
        <v>8.08</v>
      </c>
      <c r="J10" s="58">
        <v>132</v>
      </c>
      <c r="K10" s="65">
        <v>0.7</v>
      </c>
      <c r="L10" s="58">
        <v>0</v>
      </c>
      <c r="M10" s="81">
        <v>0.8</v>
      </c>
      <c r="N10" s="58">
        <v>0</v>
      </c>
      <c r="O10" s="82">
        <v>7605.6327899999997</v>
      </c>
      <c r="P10" s="82">
        <v>15211.265579999999</v>
      </c>
      <c r="Q10" s="58">
        <v>8</v>
      </c>
      <c r="R10" s="58">
        <v>264</v>
      </c>
      <c r="S10" s="58">
        <v>2112</v>
      </c>
      <c r="T10" s="87">
        <v>17.277017497566799</v>
      </c>
      <c r="U10" s="87">
        <v>0.92400000000000004</v>
      </c>
      <c r="V10" s="87">
        <v>0.18005759446022701</v>
      </c>
    </row>
    <row r="11" spans="1:22">
      <c r="A11" s="58">
        <v>6</v>
      </c>
      <c r="B11" s="71" t="s">
        <v>226</v>
      </c>
      <c r="C11" s="71" t="s">
        <v>227</v>
      </c>
      <c r="D11" s="60" t="s">
        <v>29</v>
      </c>
      <c r="E11" s="69">
        <v>776933.52</v>
      </c>
      <c r="F11" s="65">
        <v>0.05</v>
      </c>
      <c r="G11" s="70">
        <v>147617.3688</v>
      </c>
      <c r="H11" s="67">
        <v>10</v>
      </c>
      <c r="I11" s="76">
        <v>5</v>
      </c>
      <c r="J11" s="58">
        <v>2.5</v>
      </c>
      <c r="K11" s="65">
        <v>0.7</v>
      </c>
      <c r="L11" s="58">
        <v>0</v>
      </c>
      <c r="M11" s="81">
        <v>0.8</v>
      </c>
      <c r="N11" s="58">
        <v>0</v>
      </c>
      <c r="O11" s="82">
        <v>1165.4002800000001</v>
      </c>
      <c r="P11" s="82">
        <v>2330.8005600000001</v>
      </c>
      <c r="Q11" s="58">
        <v>8</v>
      </c>
      <c r="R11" s="58">
        <v>264</v>
      </c>
      <c r="S11" s="58">
        <v>2112</v>
      </c>
      <c r="T11" s="87">
        <v>1.16490979166667</v>
      </c>
      <c r="U11" s="87">
        <v>1.7500000000000002E-2</v>
      </c>
      <c r="V11" s="87">
        <v>2.7589968749999999E-2</v>
      </c>
    </row>
    <row r="12" spans="1:22">
      <c r="B12" s="72" t="s">
        <v>189</v>
      </c>
      <c r="T12" s="57"/>
      <c r="U12" s="57"/>
    </row>
    <row r="13" spans="1:22">
      <c r="B13" s="73" t="s">
        <v>228</v>
      </c>
    </row>
    <row r="14" spans="1:22">
      <c r="B14" s="73" t="s">
        <v>229</v>
      </c>
    </row>
    <row r="15" spans="1:22">
      <c r="B15" s="73" t="s">
        <v>230</v>
      </c>
    </row>
    <row r="16" spans="1:22">
      <c r="B16" s="73" t="s">
        <v>231</v>
      </c>
    </row>
    <row r="17" spans="2:16">
      <c r="B17" t="s">
        <v>232</v>
      </c>
      <c r="P17" s="84"/>
    </row>
    <row r="20" spans="2:16" ht="20">
      <c r="E20" s="74"/>
      <c r="F20" s="74"/>
      <c r="G20" s="74"/>
    </row>
    <row r="21" spans="2:16" ht="20">
      <c r="E21" s="74"/>
      <c r="F21" s="74"/>
      <c r="G21" s="74"/>
    </row>
  </sheetData>
  <sortState xmlns:xlrd2="http://schemas.microsoft.com/office/spreadsheetml/2017/richdata2" ref="A6:Z25">
    <sortCondition ref="A6:A25"/>
  </sortState>
  <mergeCells count="16">
    <mergeCell ref="A1:V1"/>
    <mergeCell ref="A2:C2"/>
    <mergeCell ref="D2:H2"/>
    <mergeCell ref="J2:Q2"/>
    <mergeCell ref="R2:V2"/>
    <mergeCell ref="A3:C3"/>
    <mergeCell ref="D3:Q3"/>
    <mergeCell ref="R3:V3"/>
    <mergeCell ref="C4:I4"/>
    <mergeCell ref="J4:N4"/>
    <mergeCell ref="Q4:S4"/>
    <mergeCell ref="A4:A5"/>
    <mergeCell ref="B4:B5"/>
    <mergeCell ref="T4:T5"/>
    <mergeCell ref="U4:U5"/>
    <mergeCell ref="V4:V5"/>
  </mergeCells>
  <phoneticPr fontId="25" type="noConversion"/>
  <conditionalFormatting sqref="B6 B8">
    <cfRule type="duplicateValues" dxfId="5" priority="5"/>
    <cfRule type="duplicateValues" dxfId="4" priority="6"/>
  </conditionalFormatting>
  <conditionalFormatting sqref="B7">
    <cfRule type="duplicateValues" dxfId="3" priority="1"/>
    <cfRule type="duplicateValues" dxfId="2" priority="2"/>
  </conditionalFormatting>
  <conditionalFormatting sqref="B9">
    <cfRule type="duplicateValues" dxfId="1" priority="3"/>
    <cfRule type="duplicateValues" dxfId="0" priority="4"/>
  </conditionalFormatting>
  <printOptions horizontalCentered="1"/>
  <pageMargins left="0.39370078740157499" right="0.39370078740157499" top="0.74803149606299202" bottom="0.74803149606299202" header="0.31496062992126" footer="0.31496062992126"/>
  <pageSetup paperSize="9" scale="93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0"/>
  <sheetViews>
    <sheetView view="pageBreakPreview" topLeftCell="A5" zoomScaleNormal="100" workbookViewId="0">
      <selection activeCell="D12" sqref="D12:E12"/>
    </sheetView>
  </sheetViews>
  <sheetFormatPr defaultColWidth="9" defaultRowHeight="14"/>
  <cols>
    <col min="1" max="1" width="7.36328125" style="45" customWidth="1"/>
    <col min="2" max="2" width="34.7265625" style="45" customWidth="1"/>
    <col min="3" max="3" width="14.453125" style="45" customWidth="1"/>
    <col min="4" max="4" width="12.26953125" style="45" customWidth="1"/>
    <col min="5" max="5" width="12.08984375" style="45" customWidth="1"/>
    <col min="6" max="6" width="10.08984375" style="45" customWidth="1"/>
    <col min="7" max="7" width="16.08984375" style="45" customWidth="1"/>
    <col min="8" max="8" width="12.7265625" style="45" customWidth="1"/>
    <col min="9" max="16384" width="9" style="45"/>
  </cols>
  <sheetData>
    <row r="1" spans="1:7" ht="20.25" customHeight="1">
      <c r="A1" s="225" t="s">
        <v>233</v>
      </c>
      <c r="B1" s="225"/>
      <c r="C1" s="225"/>
      <c r="D1" s="225"/>
      <c r="E1" s="225"/>
      <c r="F1" s="225"/>
      <c r="G1" s="225"/>
    </row>
    <row r="2" spans="1:7" customFormat="1" ht="18.75" customHeight="1">
      <c r="A2" s="173" t="s">
        <v>234</v>
      </c>
      <c r="B2" s="173"/>
      <c r="C2" s="13" t="s">
        <v>58</v>
      </c>
      <c r="D2" s="150" t="str">
        <f>原材料明细!J2</f>
        <v>M4中卡</v>
      </c>
      <c r="E2" s="150"/>
      <c r="F2" s="177" t="s">
        <v>59</v>
      </c>
      <c r="G2" s="177"/>
    </row>
    <row r="3" spans="1:7" customFormat="1" ht="18.75" customHeight="1">
      <c r="A3" s="46" t="str">
        <f>原材料明细!A3</f>
        <v>零件图号/名称:M468100000284/驾驶员座椅总成</v>
      </c>
      <c r="B3" s="47"/>
      <c r="C3" s="47"/>
      <c r="D3" s="47"/>
      <c r="E3" s="47"/>
      <c r="F3" s="173" t="str">
        <f>原材料明细!N3</f>
        <v>报价填写日期:2024.05.21</v>
      </c>
      <c r="G3" s="173"/>
    </row>
    <row r="4" spans="1:7" ht="27" customHeight="1">
      <c r="A4" s="224" t="s">
        <v>62</v>
      </c>
      <c r="B4" s="224" t="s">
        <v>235</v>
      </c>
      <c r="C4" s="224" t="s">
        <v>236</v>
      </c>
      <c r="D4" s="224" t="s">
        <v>237</v>
      </c>
      <c r="E4" s="224" t="s">
        <v>238</v>
      </c>
      <c r="F4" s="224" t="s">
        <v>239</v>
      </c>
      <c r="G4" s="224" t="s">
        <v>240</v>
      </c>
    </row>
    <row r="5" spans="1:7" ht="27" customHeight="1">
      <c r="A5" s="224"/>
      <c r="B5" s="224"/>
      <c r="C5" s="224"/>
      <c r="D5" s="224"/>
      <c r="E5" s="224"/>
      <c r="F5" s="224"/>
      <c r="G5" s="224"/>
    </row>
    <row r="6" spans="1:7">
      <c r="A6" s="48">
        <v>1</v>
      </c>
      <c r="B6" s="49" t="s">
        <v>36</v>
      </c>
      <c r="C6" s="50">
        <f>D6*汇总表!D17</f>
        <v>3.212496178310833</v>
      </c>
      <c r="D6" s="51">
        <v>0.01</v>
      </c>
      <c r="E6" s="52">
        <v>0</v>
      </c>
      <c r="F6" s="52">
        <v>0</v>
      </c>
      <c r="G6" s="52">
        <v>0</v>
      </c>
    </row>
    <row r="7" spans="1:7">
      <c r="A7" s="48">
        <v>2</v>
      </c>
      <c r="B7" s="49" t="s">
        <v>37</v>
      </c>
      <c r="C7" s="50">
        <f>D7*汇总表!D17</f>
        <v>3.212496178310833</v>
      </c>
      <c r="D7" s="51">
        <v>0.01</v>
      </c>
      <c r="E7" s="52">
        <v>0</v>
      </c>
      <c r="F7" s="52">
        <v>0</v>
      </c>
      <c r="G7" s="52">
        <v>0</v>
      </c>
    </row>
    <row r="8" spans="1:7" ht="21" customHeight="1">
      <c r="A8" s="48">
        <v>3</v>
      </c>
      <c r="B8" s="49" t="s">
        <v>241</v>
      </c>
      <c r="C8" s="50">
        <f>D8*汇总表!D17</f>
        <v>3.212496178310833</v>
      </c>
      <c r="D8" s="51">
        <v>0.01</v>
      </c>
      <c r="E8" s="52">
        <v>0</v>
      </c>
      <c r="F8" s="52">
        <v>0</v>
      </c>
      <c r="G8" s="52">
        <v>0</v>
      </c>
    </row>
    <row r="10" spans="1:7" ht="24.75" customHeight="1">
      <c r="A10" s="225" t="s">
        <v>242</v>
      </c>
      <c r="B10" s="225" t="s">
        <v>243</v>
      </c>
      <c r="C10" s="225"/>
      <c r="D10" s="225"/>
      <c r="E10" s="225"/>
      <c r="F10" s="225"/>
      <c r="G10" s="225"/>
    </row>
    <row r="11" spans="1:7">
      <c r="A11" s="52" t="s">
        <v>62</v>
      </c>
      <c r="B11" s="223" t="s">
        <v>244</v>
      </c>
      <c r="C11" s="223"/>
      <c r="D11" s="223" t="s">
        <v>245</v>
      </c>
      <c r="E11" s="223"/>
      <c r="F11" s="223" t="s">
        <v>246</v>
      </c>
      <c r="G11" s="223"/>
    </row>
    <row r="12" spans="1:7">
      <c r="A12" s="52">
        <v>1</v>
      </c>
      <c r="B12" s="223" t="s">
        <v>247</v>
      </c>
      <c r="C12" s="223"/>
      <c r="D12" s="223">
        <v>0</v>
      </c>
      <c r="E12" s="223"/>
      <c r="F12" s="223">
        <v>0</v>
      </c>
      <c r="G12" s="223"/>
    </row>
    <row r="13" spans="1:7">
      <c r="A13" s="52">
        <v>2</v>
      </c>
      <c r="B13" s="223" t="s">
        <v>248</v>
      </c>
      <c r="C13" s="223"/>
      <c r="D13" s="223">
        <v>0</v>
      </c>
      <c r="E13" s="223"/>
      <c r="F13" s="223">
        <v>0</v>
      </c>
      <c r="G13" s="223"/>
    </row>
    <row r="14" spans="1:7">
      <c r="A14" s="223">
        <v>3</v>
      </c>
      <c r="B14" s="223" t="s">
        <v>249</v>
      </c>
      <c r="C14" s="53" t="s">
        <v>250</v>
      </c>
      <c r="D14" s="223">
        <v>0</v>
      </c>
      <c r="E14" s="223"/>
      <c r="F14" s="223">
        <v>0</v>
      </c>
      <c r="G14" s="223"/>
    </row>
    <row r="15" spans="1:7" ht="24">
      <c r="A15" s="223"/>
      <c r="B15" s="223"/>
      <c r="C15" s="52" t="s">
        <v>251</v>
      </c>
      <c r="D15" s="223">
        <v>0</v>
      </c>
      <c r="E15" s="223"/>
      <c r="F15" s="223">
        <v>0</v>
      </c>
      <c r="G15" s="223"/>
    </row>
    <row r="16" spans="1:7">
      <c r="A16" s="54"/>
      <c r="B16" s="55" t="s">
        <v>189</v>
      </c>
      <c r="C16" s="54"/>
      <c r="D16" s="54"/>
    </row>
    <row r="17" spans="1:4">
      <c r="A17" s="54"/>
      <c r="B17" s="56" t="s">
        <v>252</v>
      </c>
      <c r="C17" s="54"/>
      <c r="D17" s="54"/>
    </row>
    <row r="18" spans="1:4">
      <c r="A18" s="54"/>
      <c r="B18" s="56" t="s">
        <v>253</v>
      </c>
      <c r="C18" s="54"/>
      <c r="D18" s="54"/>
    </row>
    <row r="19" spans="1:4">
      <c r="A19" s="54"/>
      <c r="B19" s="56" t="s">
        <v>254</v>
      </c>
      <c r="C19" s="54"/>
      <c r="D19" s="54"/>
    </row>
    <row r="20" spans="1:4" customFormat="1">
      <c r="B20" t="s">
        <v>255</v>
      </c>
    </row>
  </sheetData>
  <mergeCells count="28">
    <mergeCell ref="A1:G1"/>
    <mergeCell ref="A2:B2"/>
    <mergeCell ref="D2:E2"/>
    <mergeCell ref="F2:G2"/>
    <mergeCell ref="F3:G3"/>
    <mergeCell ref="A10:G10"/>
    <mergeCell ref="B11:C11"/>
    <mergeCell ref="D11:E11"/>
    <mergeCell ref="F11:G11"/>
    <mergeCell ref="B12:C12"/>
    <mergeCell ref="D12:E12"/>
    <mergeCell ref="F12:G12"/>
    <mergeCell ref="D15:E15"/>
    <mergeCell ref="F15:G15"/>
    <mergeCell ref="A4:A5"/>
    <mergeCell ref="A14:A15"/>
    <mergeCell ref="B4:B5"/>
    <mergeCell ref="B14:B15"/>
    <mergeCell ref="C4:C5"/>
    <mergeCell ref="D4:D5"/>
    <mergeCell ref="E4:E5"/>
    <mergeCell ref="F4:F5"/>
    <mergeCell ref="G4:G5"/>
    <mergeCell ref="B13:C13"/>
    <mergeCell ref="D13:E13"/>
    <mergeCell ref="F13:G13"/>
    <mergeCell ref="D14:E14"/>
    <mergeCell ref="F14:G14"/>
  </mergeCells>
  <phoneticPr fontId="25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46"/>
  <sheetViews>
    <sheetView view="pageBreakPreview" topLeftCell="A19" zoomScaleNormal="100" workbookViewId="0">
      <selection activeCell="A35" sqref="A35:XFD36"/>
    </sheetView>
  </sheetViews>
  <sheetFormatPr defaultColWidth="9" defaultRowHeight="14"/>
  <cols>
    <col min="1" max="1" width="4.453125" customWidth="1"/>
    <col min="2" max="2" width="8.6328125" customWidth="1"/>
    <col min="3" max="3" width="8.08984375" customWidth="1"/>
    <col min="4" max="4" width="10.36328125" customWidth="1"/>
    <col min="5" max="5" width="12.54296875" customWidth="1"/>
    <col min="6" max="6" width="7" customWidth="1"/>
    <col min="7" max="7" width="6.26953125" customWidth="1"/>
    <col min="8" max="8" width="2" customWidth="1"/>
    <col min="9" max="9" width="6.90625" customWidth="1"/>
    <col min="10" max="10" width="6.6328125" customWidth="1"/>
    <col min="11" max="11" width="4.6328125" customWidth="1"/>
    <col min="12" max="12" width="5.453125" customWidth="1"/>
    <col min="13" max="13" width="7.90625" customWidth="1"/>
    <col min="14" max="14" width="10.26953125" customWidth="1"/>
    <col min="15" max="15" width="14.7265625" customWidth="1"/>
  </cols>
  <sheetData>
    <row r="1" spans="1:14" ht="21">
      <c r="A1" s="284" t="s">
        <v>256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</row>
    <row r="2" spans="1:14" ht="18.75" customHeight="1">
      <c r="A2" s="173" t="s">
        <v>56</v>
      </c>
      <c r="B2" s="173"/>
      <c r="C2" s="150" t="s">
        <v>57</v>
      </c>
      <c r="D2" s="150"/>
      <c r="E2" s="150"/>
      <c r="F2" s="13" t="s">
        <v>58</v>
      </c>
      <c r="G2" s="150" t="str">
        <f>原材料明细!J2</f>
        <v>M4中卡</v>
      </c>
      <c r="H2" s="150"/>
      <c r="I2" s="150"/>
      <c r="J2" s="150"/>
      <c r="K2" s="150"/>
      <c r="L2" s="285" t="s">
        <v>257</v>
      </c>
      <c r="M2" s="286"/>
      <c r="N2" s="287"/>
    </row>
    <row r="3" spans="1:14" ht="18.75" customHeight="1">
      <c r="A3" s="14" t="s">
        <v>163</v>
      </c>
      <c r="B3" s="14"/>
      <c r="C3" s="288" t="str">
        <f>加工明细!D3</f>
        <v>M468100000284/驾驶员座椅总成</v>
      </c>
      <c r="D3" s="253"/>
      <c r="E3" s="253"/>
      <c r="F3" s="253"/>
      <c r="G3" s="253"/>
      <c r="H3" s="253"/>
      <c r="I3" s="253"/>
      <c r="J3" s="253"/>
      <c r="K3" s="289"/>
      <c r="L3" s="290" t="str">
        <f>原材料明细!N3</f>
        <v>报价填写日期:2024.05.21</v>
      </c>
      <c r="M3" s="291"/>
      <c r="N3" s="292"/>
    </row>
    <row r="4" spans="1:14">
      <c r="A4" s="15" t="s">
        <v>258</v>
      </c>
      <c r="B4" s="16"/>
      <c r="C4" s="17"/>
      <c r="D4" s="17"/>
      <c r="E4" s="17"/>
      <c r="F4" s="17"/>
      <c r="G4" s="18"/>
      <c r="H4" s="19"/>
      <c r="I4" s="35" t="s">
        <v>259</v>
      </c>
      <c r="J4" s="24"/>
      <c r="K4" s="24"/>
      <c r="L4" s="24"/>
      <c r="M4" s="24"/>
      <c r="N4" s="36"/>
    </row>
    <row r="5" spans="1:14">
      <c r="A5" s="20" t="s">
        <v>62</v>
      </c>
      <c r="B5" s="293" t="s">
        <v>24</v>
      </c>
      <c r="C5" s="294"/>
      <c r="D5" s="294"/>
      <c r="E5" s="295"/>
      <c r="F5" s="296" t="s">
        <v>260</v>
      </c>
      <c r="G5" s="297"/>
      <c r="H5" s="19"/>
      <c r="I5" s="37" t="s">
        <v>62</v>
      </c>
      <c r="J5" s="298" t="s">
        <v>24</v>
      </c>
      <c r="K5" s="299"/>
      <c r="L5" s="299"/>
      <c r="M5" s="299"/>
      <c r="N5" s="38" t="s">
        <v>260</v>
      </c>
    </row>
    <row r="6" spans="1:14">
      <c r="A6" s="21">
        <v>1</v>
      </c>
      <c r="B6" s="265" t="s">
        <v>261</v>
      </c>
      <c r="C6" s="266"/>
      <c r="D6" s="266"/>
      <c r="E6" s="267"/>
      <c r="F6" s="283" t="s">
        <v>29</v>
      </c>
      <c r="G6" s="260"/>
      <c r="H6" s="19"/>
      <c r="I6" s="27">
        <v>1</v>
      </c>
      <c r="J6" s="281" t="s">
        <v>262</v>
      </c>
      <c r="K6" s="282"/>
      <c r="L6" s="282"/>
      <c r="M6" s="282"/>
      <c r="N6" s="39">
        <v>1470</v>
      </c>
    </row>
    <row r="7" spans="1:14">
      <c r="A7" s="22">
        <v>2</v>
      </c>
      <c r="B7" s="265" t="s">
        <v>263</v>
      </c>
      <c r="C7" s="266"/>
      <c r="D7" s="266"/>
      <c r="E7" s="267"/>
      <c r="F7" s="283" t="s">
        <v>29</v>
      </c>
      <c r="G7" s="260"/>
      <c r="H7" s="19"/>
      <c r="I7" s="27">
        <v>2</v>
      </c>
      <c r="J7" s="281" t="s">
        <v>264</v>
      </c>
      <c r="K7" s="282"/>
      <c r="L7" s="282"/>
      <c r="M7" s="282"/>
      <c r="N7" s="39">
        <v>1150</v>
      </c>
    </row>
    <row r="8" spans="1:14">
      <c r="A8" s="22">
        <v>3</v>
      </c>
      <c r="B8" s="265" t="s">
        <v>265</v>
      </c>
      <c r="C8" s="266"/>
      <c r="D8" s="266"/>
      <c r="E8" s="267"/>
      <c r="F8" s="283">
        <v>0</v>
      </c>
      <c r="G8" s="260"/>
      <c r="H8" s="19"/>
      <c r="I8" s="27">
        <v>3</v>
      </c>
      <c r="J8" s="281" t="s">
        <v>266</v>
      </c>
      <c r="K8" s="282"/>
      <c r="L8" s="282"/>
      <c r="M8" s="282"/>
      <c r="N8" s="39">
        <v>850</v>
      </c>
    </row>
    <row r="9" spans="1:14">
      <c r="A9" s="21">
        <v>4</v>
      </c>
      <c r="B9" s="265" t="s">
        <v>267</v>
      </c>
      <c r="C9" s="266"/>
      <c r="D9" s="266"/>
      <c r="E9" s="267"/>
      <c r="F9" s="283">
        <v>0</v>
      </c>
      <c r="G9" s="260"/>
      <c r="H9" s="19"/>
      <c r="I9" s="27">
        <v>4</v>
      </c>
      <c r="J9" s="281" t="s">
        <v>268</v>
      </c>
      <c r="K9" s="282"/>
      <c r="L9" s="282"/>
      <c r="M9" s="282"/>
      <c r="N9" s="40" t="s">
        <v>269</v>
      </c>
    </row>
    <row r="10" spans="1:14">
      <c r="A10" s="22">
        <v>5</v>
      </c>
      <c r="B10" s="265" t="s">
        <v>270</v>
      </c>
      <c r="C10" s="266"/>
      <c r="D10" s="266"/>
      <c r="E10" s="267"/>
      <c r="F10" s="268">
        <v>0</v>
      </c>
      <c r="G10" s="269"/>
      <c r="H10" s="19"/>
      <c r="I10" s="27">
        <v>5</v>
      </c>
      <c r="J10" s="281" t="s">
        <v>271</v>
      </c>
      <c r="K10" s="282"/>
      <c r="L10" s="282"/>
      <c r="M10" s="282"/>
      <c r="N10" s="39">
        <v>240</v>
      </c>
    </row>
    <row r="11" spans="1:14">
      <c r="A11" s="23" t="s">
        <v>272</v>
      </c>
      <c r="B11" s="24"/>
      <c r="C11" s="24"/>
      <c r="D11" s="24"/>
      <c r="E11" s="24"/>
      <c r="F11" s="25"/>
      <c r="G11" s="26"/>
      <c r="H11" s="19"/>
      <c r="I11" s="27">
        <v>6</v>
      </c>
      <c r="J11" s="281" t="s">
        <v>273</v>
      </c>
      <c r="K11" s="282"/>
      <c r="L11" s="282"/>
      <c r="M11" s="282"/>
      <c r="N11" s="39">
        <v>558.5</v>
      </c>
    </row>
    <row r="12" spans="1:14">
      <c r="A12" s="22">
        <v>1</v>
      </c>
      <c r="B12" s="265" t="s">
        <v>274</v>
      </c>
      <c r="C12" s="266"/>
      <c r="D12" s="266"/>
      <c r="E12" s="267"/>
      <c r="F12" s="259" t="s">
        <v>29</v>
      </c>
      <c r="G12" s="260"/>
      <c r="H12" s="19"/>
      <c r="I12" s="27">
        <v>7</v>
      </c>
      <c r="J12" s="281" t="s">
        <v>275</v>
      </c>
      <c r="K12" s="282"/>
      <c r="L12" s="282"/>
      <c r="M12" s="282"/>
      <c r="N12" s="39">
        <f>N10*N11</f>
        <v>134040</v>
      </c>
    </row>
    <row r="13" spans="1:14">
      <c r="A13" s="22">
        <v>2</v>
      </c>
      <c r="B13" s="265" t="s">
        <v>276</v>
      </c>
      <c r="C13" s="266"/>
      <c r="D13" s="266"/>
      <c r="E13" s="267"/>
      <c r="F13" s="259" t="s">
        <v>29</v>
      </c>
      <c r="G13" s="260"/>
      <c r="H13" s="19"/>
      <c r="I13" s="27">
        <v>8</v>
      </c>
      <c r="J13" s="281" t="s">
        <v>277</v>
      </c>
      <c r="K13" s="282"/>
      <c r="L13" s="282"/>
      <c r="M13" s="282"/>
      <c r="N13" s="39">
        <v>4</v>
      </c>
    </row>
    <row r="14" spans="1:14">
      <c r="A14" s="22">
        <v>3</v>
      </c>
      <c r="B14" s="265" t="s">
        <v>278</v>
      </c>
      <c r="C14" s="266"/>
      <c r="D14" s="266"/>
      <c r="E14" s="267"/>
      <c r="F14" s="259">
        <v>0</v>
      </c>
      <c r="G14" s="260"/>
      <c r="H14" s="19"/>
      <c r="I14" s="27">
        <v>9</v>
      </c>
      <c r="J14" s="281" t="s">
        <v>279</v>
      </c>
      <c r="K14" s="282"/>
      <c r="L14" s="282"/>
      <c r="M14" s="282"/>
      <c r="N14" s="39">
        <v>50000</v>
      </c>
    </row>
    <row r="15" spans="1:14">
      <c r="A15" s="22">
        <v>4</v>
      </c>
      <c r="B15" s="265" t="s">
        <v>280</v>
      </c>
      <c r="C15" s="266"/>
      <c r="D15" s="266"/>
      <c r="E15" s="267"/>
      <c r="F15" s="259">
        <v>0</v>
      </c>
      <c r="G15" s="260"/>
      <c r="H15" s="19"/>
      <c r="I15" s="27">
        <v>10</v>
      </c>
      <c r="J15" s="281" t="s">
        <v>281</v>
      </c>
      <c r="K15" s="282"/>
      <c r="L15" s="282"/>
      <c r="M15" s="282"/>
      <c r="N15" s="41">
        <f>N12/N14</f>
        <v>2.6808000000000001</v>
      </c>
    </row>
    <row r="16" spans="1:14">
      <c r="A16" s="22">
        <v>5</v>
      </c>
      <c r="B16" s="265" t="s">
        <v>282</v>
      </c>
      <c r="C16" s="266"/>
      <c r="D16" s="266"/>
      <c r="E16" s="267"/>
      <c r="F16" s="268">
        <v>0</v>
      </c>
      <c r="G16" s="269"/>
      <c r="H16" s="19"/>
      <c r="I16" s="19"/>
      <c r="J16" s="19"/>
      <c r="K16" s="19"/>
      <c r="L16" s="19"/>
      <c r="M16" s="19"/>
      <c r="N16" s="42"/>
    </row>
    <row r="17" spans="1:14">
      <c r="A17" s="270" t="s">
        <v>283</v>
      </c>
      <c r="B17" s="271"/>
      <c r="C17" s="271"/>
      <c r="D17" s="271"/>
      <c r="E17" s="271"/>
      <c r="F17" s="271"/>
      <c r="G17" s="271"/>
      <c r="H17" s="271"/>
      <c r="I17" s="271"/>
      <c r="J17" s="271"/>
      <c r="K17" s="271"/>
      <c r="L17" s="271"/>
      <c r="M17" s="271"/>
      <c r="N17" s="272"/>
    </row>
    <row r="18" spans="1:14" ht="24" customHeight="1">
      <c r="A18" s="273" t="s">
        <v>284</v>
      </c>
      <c r="B18" s="258"/>
      <c r="C18" s="28" t="s">
        <v>285</v>
      </c>
      <c r="D18" s="274" t="s">
        <v>286</v>
      </c>
      <c r="E18" s="275"/>
      <c r="F18" s="28" t="s">
        <v>287</v>
      </c>
      <c r="G18" s="28" t="s">
        <v>288</v>
      </c>
      <c r="H18" s="276" t="s">
        <v>289</v>
      </c>
      <c r="I18" s="277"/>
      <c r="J18" s="278" t="s">
        <v>290</v>
      </c>
      <c r="K18" s="279"/>
      <c r="L18" s="279"/>
      <c r="M18" s="274" t="s">
        <v>291</v>
      </c>
      <c r="N18" s="280"/>
    </row>
    <row r="19" spans="1:14">
      <c r="A19" s="257" t="s">
        <v>292</v>
      </c>
      <c r="B19" s="258"/>
      <c r="C19" s="29" t="s">
        <v>29</v>
      </c>
      <c r="D19" s="258" t="s">
        <v>29</v>
      </c>
      <c r="E19" s="258"/>
      <c r="F19" s="30" t="s">
        <v>29</v>
      </c>
      <c r="G19" s="27">
        <v>0</v>
      </c>
      <c r="H19" s="259">
        <v>0</v>
      </c>
      <c r="I19" s="260"/>
      <c r="J19" s="258">
        <v>0</v>
      </c>
      <c r="K19" s="258"/>
      <c r="L19" s="258"/>
      <c r="M19" s="261">
        <v>0</v>
      </c>
      <c r="N19" s="262"/>
    </row>
    <row r="20" spans="1:14">
      <c r="A20" s="263" t="s">
        <v>293</v>
      </c>
      <c r="B20" s="264"/>
      <c r="C20" s="29" t="s">
        <v>29</v>
      </c>
      <c r="D20" s="258" t="s">
        <v>29</v>
      </c>
      <c r="E20" s="258"/>
      <c r="F20" s="30" t="s">
        <v>29</v>
      </c>
      <c r="G20" s="27">
        <v>0</v>
      </c>
      <c r="H20" s="259">
        <v>0</v>
      </c>
      <c r="I20" s="260"/>
      <c r="J20" s="258">
        <v>0</v>
      </c>
      <c r="K20" s="258"/>
      <c r="L20" s="258"/>
      <c r="M20" s="261">
        <v>0</v>
      </c>
      <c r="N20" s="262"/>
    </row>
    <row r="21" spans="1:14">
      <c r="A21" s="257" t="s">
        <v>294</v>
      </c>
      <c r="B21" s="258"/>
      <c r="C21" s="29" t="s">
        <v>29</v>
      </c>
      <c r="D21" s="258" t="s">
        <v>29</v>
      </c>
      <c r="E21" s="258"/>
      <c r="F21" s="30" t="s">
        <v>29</v>
      </c>
      <c r="G21" s="27">
        <v>0</v>
      </c>
      <c r="H21" s="259">
        <v>0</v>
      </c>
      <c r="I21" s="260"/>
      <c r="J21" s="258">
        <v>0</v>
      </c>
      <c r="K21" s="258"/>
      <c r="L21" s="258"/>
      <c r="M21" s="261">
        <v>0</v>
      </c>
      <c r="N21" s="262"/>
    </row>
    <row r="22" spans="1:14">
      <c r="A22" s="257" t="s">
        <v>295</v>
      </c>
      <c r="B22" s="258"/>
      <c r="C22" s="29" t="s">
        <v>29</v>
      </c>
      <c r="D22" s="258" t="s">
        <v>29</v>
      </c>
      <c r="E22" s="258"/>
      <c r="F22" s="30" t="s">
        <v>29</v>
      </c>
      <c r="G22" s="27">
        <v>0</v>
      </c>
      <c r="H22" s="259">
        <v>0</v>
      </c>
      <c r="I22" s="260"/>
      <c r="J22" s="258">
        <v>0</v>
      </c>
      <c r="K22" s="258"/>
      <c r="L22" s="258"/>
      <c r="M22" s="261">
        <v>0</v>
      </c>
      <c r="N22" s="262"/>
    </row>
    <row r="23" spans="1:14">
      <c r="A23" s="257" t="s">
        <v>296</v>
      </c>
      <c r="B23" s="258"/>
      <c r="C23" s="29" t="s">
        <v>29</v>
      </c>
      <c r="D23" s="258" t="s">
        <v>29</v>
      </c>
      <c r="E23" s="258"/>
      <c r="F23" s="30" t="s">
        <v>29</v>
      </c>
      <c r="G23" s="27">
        <v>0</v>
      </c>
      <c r="H23" s="259">
        <v>0</v>
      </c>
      <c r="I23" s="260"/>
      <c r="J23" s="258">
        <v>0</v>
      </c>
      <c r="K23" s="258"/>
      <c r="L23" s="258"/>
      <c r="M23" s="261">
        <v>0</v>
      </c>
      <c r="N23" s="262"/>
    </row>
    <row r="24" spans="1:14">
      <c r="A24" s="257" t="s">
        <v>297</v>
      </c>
      <c r="B24" s="258"/>
      <c r="C24" s="29" t="s">
        <v>29</v>
      </c>
      <c r="D24" s="258" t="s">
        <v>29</v>
      </c>
      <c r="E24" s="258"/>
      <c r="F24" s="30" t="s">
        <v>29</v>
      </c>
      <c r="G24" s="27">
        <v>0</v>
      </c>
      <c r="H24" s="259">
        <v>0</v>
      </c>
      <c r="I24" s="260"/>
      <c r="J24" s="258">
        <v>0</v>
      </c>
      <c r="K24" s="258"/>
      <c r="L24" s="258"/>
      <c r="M24" s="261">
        <v>0</v>
      </c>
      <c r="N24" s="262"/>
    </row>
    <row r="25" spans="1:14">
      <c r="A25" s="257" t="s">
        <v>298</v>
      </c>
      <c r="B25" s="258"/>
      <c r="C25" s="29" t="s">
        <v>29</v>
      </c>
      <c r="D25" s="258" t="s">
        <v>29</v>
      </c>
      <c r="E25" s="258"/>
      <c r="F25" s="30" t="s">
        <v>29</v>
      </c>
      <c r="G25" s="27">
        <v>0</v>
      </c>
      <c r="H25" s="259">
        <v>0</v>
      </c>
      <c r="I25" s="260"/>
      <c r="J25" s="258">
        <v>0</v>
      </c>
      <c r="K25" s="258"/>
      <c r="L25" s="258"/>
      <c r="M25" s="261">
        <v>0</v>
      </c>
      <c r="N25" s="262"/>
    </row>
    <row r="26" spans="1:14">
      <c r="A26" s="257" t="s">
        <v>299</v>
      </c>
      <c r="B26" s="258"/>
      <c r="C26" s="29" t="s">
        <v>29</v>
      </c>
      <c r="D26" s="258" t="s">
        <v>29</v>
      </c>
      <c r="E26" s="258"/>
      <c r="F26" s="30" t="s">
        <v>29</v>
      </c>
      <c r="G26" s="27">
        <v>0</v>
      </c>
      <c r="H26" s="259">
        <v>0</v>
      </c>
      <c r="I26" s="260"/>
      <c r="J26" s="258">
        <v>0</v>
      </c>
      <c r="K26" s="258"/>
      <c r="L26" s="258"/>
      <c r="M26" s="261">
        <v>0</v>
      </c>
      <c r="N26" s="262"/>
    </row>
    <row r="27" spans="1:14">
      <c r="A27" s="257" t="s">
        <v>300</v>
      </c>
      <c r="B27" s="258"/>
      <c r="C27" s="29" t="s">
        <v>29</v>
      </c>
      <c r="D27" s="258" t="s">
        <v>29</v>
      </c>
      <c r="E27" s="258"/>
      <c r="F27" s="30" t="s">
        <v>29</v>
      </c>
      <c r="G27" s="27">
        <v>0</v>
      </c>
      <c r="H27" s="259">
        <v>0</v>
      </c>
      <c r="I27" s="260"/>
      <c r="J27" s="258">
        <v>0</v>
      </c>
      <c r="K27" s="258"/>
      <c r="L27" s="258"/>
      <c r="M27" s="261">
        <v>0</v>
      </c>
      <c r="N27" s="262"/>
    </row>
    <row r="28" spans="1:14">
      <c r="A28" s="244" t="s">
        <v>301</v>
      </c>
      <c r="B28" s="245"/>
      <c r="C28" s="245"/>
      <c r="D28" s="245"/>
      <c r="E28" s="245"/>
      <c r="F28" s="245"/>
      <c r="G28" s="245"/>
      <c r="H28" s="245"/>
      <c r="I28" s="245"/>
      <c r="J28" s="245"/>
      <c r="K28" s="245"/>
      <c r="L28" s="246"/>
      <c r="M28" s="238">
        <f>SUMIF(M19:N27,"&lt;9E+307")</f>
        <v>0</v>
      </c>
      <c r="N28" s="247"/>
    </row>
    <row r="29" spans="1:14" ht="5" customHeight="1">
      <c r="A29" s="248"/>
      <c r="B29" s="249"/>
      <c r="C29" s="249"/>
      <c r="D29" s="249"/>
      <c r="E29" s="249"/>
      <c r="F29" s="249"/>
      <c r="G29" s="249"/>
      <c r="H29" s="249"/>
      <c r="I29" s="249"/>
      <c r="J29" s="249"/>
      <c r="K29" s="249"/>
      <c r="L29" s="249"/>
      <c r="M29" s="249"/>
      <c r="N29" s="250"/>
    </row>
    <row r="30" spans="1:14">
      <c r="A30" s="232" t="s">
        <v>302</v>
      </c>
      <c r="B30" s="233"/>
      <c r="C30" s="233"/>
      <c r="D30" s="233"/>
      <c r="E30" s="233"/>
      <c r="F30" s="233"/>
      <c r="G30" s="233"/>
      <c r="H30" s="233"/>
      <c r="I30" s="233"/>
      <c r="J30" s="233"/>
      <c r="K30" s="233"/>
      <c r="L30" s="234"/>
      <c r="M30" s="251">
        <f>N15</f>
        <v>2.6808000000000001</v>
      </c>
      <c r="N30" s="252"/>
    </row>
    <row r="31" spans="1:14" ht="5" customHeight="1">
      <c r="A31" s="253"/>
      <c r="B31" s="253"/>
      <c r="C31" s="253"/>
      <c r="D31" s="253"/>
      <c r="E31" s="253"/>
      <c r="F31" s="253"/>
      <c r="G31" s="253"/>
      <c r="H31" s="253"/>
      <c r="I31" s="253"/>
      <c r="J31" s="253"/>
      <c r="K31" s="253"/>
      <c r="L31" s="253"/>
      <c r="M31" s="253"/>
      <c r="N31" s="253"/>
    </row>
    <row r="32" spans="1:14">
      <c r="A32" s="254" t="s">
        <v>303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55"/>
      <c r="L32" s="255"/>
      <c r="M32" s="255"/>
      <c r="N32" s="256"/>
    </row>
    <row r="33" spans="1:14" ht="18.5" customHeight="1">
      <c r="A33" s="237" t="s">
        <v>304</v>
      </c>
      <c r="B33" s="237"/>
      <c r="C33" s="236" t="s">
        <v>305</v>
      </c>
      <c r="D33" s="236"/>
      <c r="E33" s="31" t="s">
        <v>306</v>
      </c>
      <c r="F33" s="174">
        <v>10</v>
      </c>
      <c r="G33" s="174"/>
      <c r="H33" s="174"/>
      <c r="I33" s="237" t="s">
        <v>307</v>
      </c>
      <c r="J33" s="237"/>
      <c r="K33" s="237"/>
      <c r="L33" s="237"/>
      <c r="M33" s="174">
        <v>36</v>
      </c>
      <c r="N33" s="174"/>
    </row>
    <row r="34" spans="1:14">
      <c r="A34" s="237" t="s">
        <v>308</v>
      </c>
      <c r="B34" s="237"/>
      <c r="C34" s="236" t="s">
        <v>309</v>
      </c>
      <c r="D34" s="236"/>
      <c r="E34" s="31" t="s">
        <v>310</v>
      </c>
      <c r="F34" s="174" t="s">
        <v>311</v>
      </c>
      <c r="G34" s="174"/>
      <c r="H34" s="174"/>
      <c r="I34" s="237" t="s">
        <v>312</v>
      </c>
      <c r="J34" s="237"/>
      <c r="K34" s="237"/>
      <c r="L34" s="237"/>
      <c r="M34" s="174">
        <v>144</v>
      </c>
      <c r="N34" s="174"/>
    </row>
    <row r="35" spans="1:14" ht="27" customHeight="1">
      <c r="A35" s="237" t="s">
        <v>313</v>
      </c>
      <c r="B35" s="237"/>
      <c r="C35" s="236">
        <v>400</v>
      </c>
      <c r="D35" s="236"/>
      <c r="E35" s="236" t="s">
        <v>314</v>
      </c>
      <c r="F35" s="174" t="s">
        <v>315</v>
      </c>
      <c r="G35" s="174"/>
      <c r="H35" s="174"/>
      <c r="I35" s="237" t="s">
        <v>316</v>
      </c>
      <c r="J35" s="237"/>
      <c r="K35" s="237"/>
      <c r="L35" s="237"/>
      <c r="M35" s="174">
        <v>3000</v>
      </c>
      <c r="N35" s="174"/>
    </row>
    <row r="36" spans="1:14" ht="27" customHeight="1">
      <c r="A36" s="237" t="s">
        <v>317</v>
      </c>
      <c r="B36" s="237"/>
      <c r="C36" s="236" t="s">
        <v>29</v>
      </c>
      <c r="D36" s="236"/>
      <c r="E36" s="236"/>
      <c r="F36" s="174"/>
      <c r="G36" s="174"/>
      <c r="H36" s="174"/>
      <c r="I36" s="237" t="s">
        <v>318</v>
      </c>
      <c r="J36" s="237"/>
      <c r="K36" s="237"/>
      <c r="L36" s="237"/>
      <c r="M36" s="238">
        <f>M35/M34</f>
        <v>20.8333333333333</v>
      </c>
      <c r="N36" s="238"/>
    </row>
    <row r="37" spans="1:14" ht="5.5" customHeight="1">
      <c r="A37" s="239"/>
      <c r="B37" s="239"/>
      <c r="C37" s="239"/>
      <c r="D37" s="239"/>
      <c r="E37" s="239"/>
      <c r="F37" s="239"/>
      <c r="G37" s="239"/>
      <c r="H37" s="239"/>
      <c r="I37" s="239"/>
      <c r="J37" s="239"/>
      <c r="K37" s="239"/>
      <c r="L37" s="239"/>
      <c r="M37" s="239"/>
      <c r="N37" s="240"/>
    </row>
    <row r="38" spans="1:14" ht="19.5" customHeight="1">
      <c r="A38" s="241" t="s">
        <v>319</v>
      </c>
      <c r="B38" s="242"/>
      <c r="C38" s="242"/>
      <c r="D38" s="242"/>
      <c r="E38" s="242"/>
      <c r="F38" s="242"/>
      <c r="G38" s="242"/>
      <c r="H38" s="242"/>
      <c r="I38" s="242"/>
      <c r="J38" s="242"/>
      <c r="K38" s="242"/>
      <c r="L38" s="242"/>
      <c r="M38" s="242"/>
      <c r="N38" s="243"/>
    </row>
    <row r="39" spans="1:14">
      <c r="A39" s="226" t="s">
        <v>320</v>
      </c>
      <c r="B39" s="226"/>
      <c r="C39" s="226"/>
      <c r="D39" s="226"/>
      <c r="E39" s="174" t="s">
        <v>29</v>
      </c>
      <c r="F39" s="174"/>
      <c r="G39" s="174" t="s">
        <v>189</v>
      </c>
      <c r="H39" s="174" t="s">
        <v>29</v>
      </c>
      <c r="I39" s="174"/>
      <c r="J39" s="174"/>
      <c r="K39" s="174"/>
      <c r="L39" s="174"/>
      <c r="M39" s="174"/>
      <c r="N39" s="174"/>
    </row>
    <row r="40" spans="1:14">
      <c r="A40" s="226" t="s">
        <v>321</v>
      </c>
      <c r="B40" s="226"/>
      <c r="C40" s="226"/>
      <c r="D40" s="226"/>
      <c r="E40" s="174">
        <v>0</v>
      </c>
      <c r="F40" s="174"/>
      <c r="G40" s="174"/>
      <c r="H40" s="174"/>
      <c r="I40" s="174"/>
      <c r="J40" s="174"/>
      <c r="K40" s="174"/>
      <c r="L40" s="174"/>
      <c r="M40" s="174"/>
      <c r="N40" s="174"/>
    </row>
    <row r="41" spans="1:14" ht="13.5" customHeight="1">
      <c r="A41" s="226" t="s">
        <v>322</v>
      </c>
      <c r="B41" s="226"/>
      <c r="C41" s="226"/>
      <c r="D41" s="226"/>
      <c r="E41" s="174">
        <v>0</v>
      </c>
      <c r="F41" s="174"/>
      <c r="G41" s="174"/>
      <c r="H41" s="174"/>
      <c r="I41" s="174"/>
      <c r="J41" s="174"/>
      <c r="K41" s="174"/>
      <c r="L41" s="174"/>
      <c r="M41" s="174"/>
      <c r="N41" s="174"/>
    </row>
    <row r="42" spans="1:14">
      <c r="A42" s="227" t="s">
        <v>323</v>
      </c>
      <c r="B42" s="227"/>
      <c r="C42" s="227"/>
      <c r="D42" s="227"/>
      <c r="E42" s="228">
        <v>0</v>
      </c>
      <c r="F42" s="228"/>
      <c r="G42" s="174"/>
      <c r="H42" s="174"/>
      <c r="I42" s="174"/>
      <c r="J42" s="174"/>
      <c r="K42" s="174"/>
      <c r="L42" s="174"/>
      <c r="M42" s="174"/>
      <c r="N42" s="174"/>
    </row>
    <row r="43" spans="1:14">
      <c r="A43" s="229"/>
      <c r="B43" s="230"/>
      <c r="C43" s="230"/>
      <c r="D43" s="230"/>
      <c r="E43" s="230"/>
      <c r="F43" s="230"/>
      <c r="G43" s="230"/>
      <c r="H43" s="230"/>
      <c r="I43" s="230"/>
      <c r="J43" s="230"/>
      <c r="K43" s="230"/>
      <c r="L43" s="230"/>
      <c r="M43" s="230"/>
      <c r="N43" s="231"/>
    </row>
    <row r="44" spans="1:14">
      <c r="A44" s="232" t="s">
        <v>324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3"/>
      <c r="L44" s="234"/>
      <c r="M44" s="235">
        <f>M36+E42</f>
        <v>20.8333333333333</v>
      </c>
      <c r="N44" s="235"/>
    </row>
    <row r="45" spans="1:14">
      <c r="A45" s="34"/>
      <c r="B45" s="34"/>
      <c r="C45" s="34"/>
      <c r="D45" s="34"/>
      <c r="E45" s="34"/>
      <c r="F45" s="34"/>
      <c r="G45" s="34"/>
      <c r="H45" s="34"/>
      <c r="I45" s="34"/>
      <c r="J45" s="43"/>
      <c r="K45" s="44"/>
      <c r="L45" s="44"/>
    </row>
    <row r="46" spans="1:14">
      <c r="B46" t="s">
        <v>325</v>
      </c>
    </row>
  </sheetData>
  <mergeCells count="133">
    <mergeCell ref="A1:N1"/>
    <mergeCell ref="A2:B2"/>
    <mergeCell ref="C2:E2"/>
    <mergeCell ref="G2:K2"/>
    <mergeCell ref="L2:N2"/>
    <mergeCell ref="C3:K3"/>
    <mergeCell ref="L3:N3"/>
    <mergeCell ref="B5:E5"/>
    <mergeCell ref="F5:G5"/>
    <mergeCell ref="J5:M5"/>
    <mergeCell ref="B6:E6"/>
    <mergeCell ref="F6:G6"/>
    <mergeCell ref="J6:M6"/>
    <mergeCell ref="B7:E7"/>
    <mergeCell ref="F7:G7"/>
    <mergeCell ref="J7:M7"/>
    <mergeCell ref="B8:E8"/>
    <mergeCell ref="F8:G8"/>
    <mergeCell ref="J8:M8"/>
    <mergeCell ref="B9:E9"/>
    <mergeCell ref="F9:G9"/>
    <mergeCell ref="J9:M9"/>
    <mergeCell ref="B10:E10"/>
    <mergeCell ref="F10:G10"/>
    <mergeCell ref="J10:M10"/>
    <mergeCell ref="J11:M11"/>
    <mergeCell ref="B12:E12"/>
    <mergeCell ref="F12:G12"/>
    <mergeCell ref="J12:M12"/>
    <mergeCell ref="B13:E13"/>
    <mergeCell ref="F13:G13"/>
    <mergeCell ref="J13:M13"/>
    <mergeCell ref="B14:E14"/>
    <mergeCell ref="F14:G14"/>
    <mergeCell ref="J14:M14"/>
    <mergeCell ref="B15:E15"/>
    <mergeCell ref="F15:G15"/>
    <mergeCell ref="J15:M15"/>
    <mergeCell ref="B16:E16"/>
    <mergeCell ref="F16:G16"/>
    <mergeCell ref="A17:N17"/>
    <mergeCell ref="A18:B18"/>
    <mergeCell ref="D18:E18"/>
    <mergeCell ref="H18:I18"/>
    <mergeCell ref="J18:L18"/>
    <mergeCell ref="M18:N18"/>
    <mergeCell ref="A19:B19"/>
    <mergeCell ref="D19:E19"/>
    <mergeCell ref="H19:I19"/>
    <mergeCell ref="J19:L19"/>
    <mergeCell ref="M19:N19"/>
    <mergeCell ref="A20:B20"/>
    <mergeCell ref="D20:E20"/>
    <mergeCell ref="H20:I20"/>
    <mergeCell ref="J20:L20"/>
    <mergeCell ref="M20:N20"/>
    <mergeCell ref="A21:B21"/>
    <mergeCell ref="D21:E21"/>
    <mergeCell ref="H21:I21"/>
    <mergeCell ref="J21:L21"/>
    <mergeCell ref="M21:N21"/>
    <mergeCell ref="A22:B22"/>
    <mergeCell ref="D22:E22"/>
    <mergeCell ref="H22:I22"/>
    <mergeCell ref="J22:L22"/>
    <mergeCell ref="M22:N22"/>
    <mergeCell ref="A23:B23"/>
    <mergeCell ref="D23:E23"/>
    <mergeCell ref="H23:I23"/>
    <mergeCell ref="J23:L23"/>
    <mergeCell ref="M23:N23"/>
    <mergeCell ref="A24:B24"/>
    <mergeCell ref="D24:E24"/>
    <mergeCell ref="H24:I24"/>
    <mergeCell ref="J24:L24"/>
    <mergeCell ref="M24:N24"/>
    <mergeCell ref="A25:B25"/>
    <mergeCell ref="D25:E25"/>
    <mergeCell ref="H25:I25"/>
    <mergeCell ref="J25:L25"/>
    <mergeCell ref="M25:N25"/>
    <mergeCell ref="A26:B26"/>
    <mergeCell ref="D26:E26"/>
    <mergeCell ref="H26:I26"/>
    <mergeCell ref="J26:L26"/>
    <mergeCell ref="M26:N26"/>
    <mergeCell ref="A27:B27"/>
    <mergeCell ref="D27:E27"/>
    <mergeCell ref="H27:I27"/>
    <mergeCell ref="J27:L27"/>
    <mergeCell ref="M27:N27"/>
    <mergeCell ref="A28:L28"/>
    <mergeCell ref="M28:N28"/>
    <mergeCell ref="A29:N29"/>
    <mergeCell ref="A30:L30"/>
    <mergeCell ref="M30:N30"/>
    <mergeCell ref="A31:N31"/>
    <mergeCell ref="A32:N32"/>
    <mergeCell ref="A33:B33"/>
    <mergeCell ref="C33:D33"/>
    <mergeCell ref="F33:H33"/>
    <mergeCell ref="I33:L33"/>
    <mergeCell ref="M33:N33"/>
    <mergeCell ref="A34:B34"/>
    <mergeCell ref="C34:D34"/>
    <mergeCell ref="F34:H34"/>
    <mergeCell ref="I34:L34"/>
    <mergeCell ref="M34:N34"/>
    <mergeCell ref="A35:B35"/>
    <mergeCell ref="C35:D35"/>
    <mergeCell ref="I35:L35"/>
    <mergeCell ref="M35:N35"/>
    <mergeCell ref="A41:D41"/>
    <mergeCell ref="E41:F41"/>
    <mergeCell ref="A42:D42"/>
    <mergeCell ref="E42:F42"/>
    <mergeCell ref="A43:N43"/>
    <mergeCell ref="A44:L44"/>
    <mergeCell ref="M44:N44"/>
    <mergeCell ref="E35:E36"/>
    <mergeCell ref="G39:G42"/>
    <mergeCell ref="H39:N42"/>
    <mergeCell ref="F35:H36"/>
    <mergeCell ref="A36:B36"/>
    <mergeCell ref="C36:D36"/>
    <mergeCell ref="I36:L36"/>
    <mergeCell ref="M36:N36"/>
    <mergeCell ref="A37:N37"/>
    <mergeCell ref="A38:N38"/>
    <mergeCell ref="A39:D39"/>
    <mergeCell ref="E39:F39"/>
    <mergeCell ref="A40:D40"/>
    <mergeCell ref="E40:F40"/>
  </mergeCells>
  <phoneticPr fontId="25" type="noConversion"/>
  <printOptions horizontalCentered="1"/>
  <pageMargins left="0.31496062992126" right="0.31496062992126" top="0.55118110236220497" bottom="0.35433070866141703" header="0.31496062992126" footer="0.31496062992126"/>
  <pageSetup paperSize="9" scale="92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9"/>
  <sheetViews>
    <sheetView view="pageBreakPreview" zoomScaleNormal="100" workbookViewId="0">
      <selection activeCell="O24" sqref="O24"/>
    </sheetView>
  </sheetViews>
  <sheetFormatPr defaultColWidth="9" defaultRowHeight="14"/>
  <cols>
    <col min="1" max="1" width="4.26953125" customWidth="1"/>
    <col min="2" max="2" width="7.36328125" style="1" customWidth="1"/>
    <col min="3" max="3" width="8.36328125" style="1" customWidth="1"/>
    <col min="4" max="4" width="10.08984375" customWidth="1"/>
    <col min="5" max="5" width="7.6328125" customWidth="1"/>
    <col min="6" max="6" width="6.08984375" customWidth="1"/>
    <col min="7" max="7" width="10.453125" customWidth="1"/>
    <col min="8" max="8" width="9.36328125" customWidth="1"/>
    <col min="10" max="11" width="6.7265625" customWidth="1"/>
    <col min="12" max="12" width="8" customWidth="1"/>
    <col min="13" max="13" width="11.26953125" customWidth="1"/>
    <col min="14" max="14" width="14" customWidth="1"/>
    <col min="15" max="15" width="8.26953125" customWidth="1"/>
    <col min="16" max="16" width="8.7265625" customWidth="1"/>
    <col min="17" max="17" width="10.453125" customWidth="1"/>
  </cols>
  <sheetData>
    <row r="1" spans="1:21" ht="21">
      <c r="A1" s="305" t="s">
        <v>326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12"/>
      <c r="S1" s="12"/>
      <c r="T1" s="12"/>
      <c r="U1" s="12"/>
    </row>
    <row r="2" spans="1:21">
      <c r="A2" s="207" t="s">
        <v>162</v>
      </c>
      <c r="B2" s="207"/>
      <c r="C2" s="207"/>
      <c r="D2" s="205" t="s">
        <v>57</v>
      </c>
      <c r="E2" s="205"/>
      <c r="F2" s="205"/>
      <c r="G2" s="205"/>
      <c r="H2" s="2" t="s">
        <v>58</v>
      </c>
      <c r="I2" s="150" t="str">
        <f>原材料明细!J2</f>
        <v>M4中卡</v>
      </c>
      <c r="J2" s="150"/>
      <c r="K2" s="150"/>
      <c r="L2" s="150"/>
      <c r="M2" s="306" t="s">
        <v>257</v>
      </c>
      <c r="N2" s="306"/>
      <c r="O2" s="306"/>
      <c r="P2" s="306"/>
      <c r="Q2" s="306"/>
    </row>
    <row r="3" spans="1:21">
      <c r="A3" s="195" t="s">
        <v>163</v>
      </c>
      <c r="B3" s="195"/>
      <c r="C3" s="195"/>
      <c r="D3" s="301" t="str">
        <f>加工明细!D3</f>
        <v>M468100000284/驾驶员座椅总成</v>
      </c>
      <c r="E3" s="301"/>
      <c r="F3" s="301"/>
      <c r="G3" s="301"/>
      <c r="H3" s="301"/>
      <c r="I3" s="301"/>
      <c r="J3" s="301"/>
      <c r="K3" s="301"/>
      <c r="L3" s="301"/>
      <c r="M3" s="207" t="str">
        <f>原材料明细!N3</f>
        <v>报价填写日期:2024.05.21</v>
      </c>
      <c r="N3" s="207"/>
      <c r="O3" s="207"/>
      <c r="P3" s="207"/>
      <c r="Q3" s="207"/>
    </row>
    <row r="4" spans="1:21" ht="13.5" customHeight="1">
      <c r="A4" s="300" t="s">
        <v>62</v>
      </c>
      <c r="B4" s="300" t="s">
        <v>64</v>
      </c>
      <c r="C4" s="300" t="s">
        <v>327</v>
      </c>
      <c r="D4" s="300" t="s">
        <v>166</v>
      </c>
      <c r="E4" s="300" t="s">
        <v>151</v>
      </c>
      <c r="F4" s="300" t="s">
        <v>328</v>
      </c>
      <c r="G4" s="300" t="s">
        <v>329</v>
      </c>
      <c r="H4" s="300" t="s">
        <v>330</v>
      </c>
      <c r="I4" s="300" t="s">
        <v>331</v>
      </c>
      <c r="J4" s="300" t="s">
        <v>332</v>
      </c>
      <c r="K4" s="300"/>
      <c r="L4" s="302" t="s">
        <v>333</v>
      </c>
      <c r="M4" s="302"/>
      <c r="N4" s="302"/>
      <c r="O4" s="303" t="s">
        <v>334</v>
      </c>
      <c r="P4" s="303" t="s">
        <v>335</v>
      </c>
      <c r="Q4" s="303" t="s">
        <v>27</v>
      </c>
    </row>
    <row r="5" spans="1:21" ht="24" customHeight="1">
      <c r="A5" s="300"/>
      <c r="B5" s="300"/>
      <c r="C5" s="300"/>
      <c r="D5" s="300"/>
      <c r="E5" s="300"/>
      <c r="F5" s="300"/>
      <c r="G5" s="300"/>
      <c r="H5" s="300"/>
      <c r="I5" s="300"/>
      <c r="J5" s="3" t="s">
        <v>71</v>
      </c>
      <c r="K5" s="3" t="s">
        <v>336</v>
      </c>
      <c r="L5" s="3" t="s">
        <v>337</v>
      </c>
      <c r="M5" s="5" t="s">
        <v>338</v>
      </c>
      <c r="N5" s="5" t="s">
        <v>85</v>
      </c>
      <c r="O5" s="304"/>
      <c r="P5" s="304"/>
      <c r="Q5" s="304"/>
    </row>
    <row r="6" spans="1:21">
      <c r="A6" s="3">
        <v>1</v>
      </c>
      <c r="B6" s="3" t="s">
        <v>29</v>
      </c>
      <c r="C6" s="3" t="s">
        <v>29</v>
      </c>
      <c r="D6" s="3" t="s">
        <v>29</v>
      </c>
      <c r="E6" s="3" t="s">
        <v>29</v>
      </c>
      <c r="F6" s="3" t="s">
        <v>339</v>
      </c>
      <c r="G6" s="3" t="s">
        <v>340</v>
      </c>
      <c r="H6" s="3" t="s">
        <v>29</v>
      </c>
      <c r="I6" s="3" t="s">
        <v>29</v>
      </c>
      <c r="J6" s="3" t="s">
        <v>29</v>
      </c>
      <c r="K6" s="3" t="s">
        <v>29</v>
      </c>
      <c r="L6" s="3" t="s">
        <v>29</v>
      </c>
      <c r="M6" s="3" t="s">
        <v>29</v>
      </c>
      <c r="N6" s="7">
        <v>0</v>
      </c>
      <c r="O6" s="3">
        <v>100000</v>
      </c>
      <c r="P6" s="8">
        <f>N6/O6</f>
        <v>0</v>
      </c>
      <c r="Q6" s="4" t="s">
        <v>29</v>
      </c>
    </row>
    <row r="7" spans="1:21">
      <c r="A7" s="300" t="s">
        <v>85</v>
      </c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9">
        <f>SUM(L6:L6)</f>
        <v>0</v>
      </c>
      <c r="M7" s="9">
        <f>SUM(M6:M6)</f>
        <v>0</v>
      </c>
      <c r="N7" s="10">
        <f>SUM(N6:N6)</f>
        <v>0</v>
      </c>
      <c r="O7" s="6">
        <v>0</v>
      </c>
      <c r="P7" s="11">
        <f>SUM(P6:P6)</f>
        <v>0</v>
      </c>
      <c r="Q7" s="4" t="s">
        <v>29</v>
      </c>
    </row>
    <row r="9" spans="1:21">
      <c r="B9" t="s">
        <v>341</v>
      </c>
    </row>
  </sheetData>
  <mergeCells count="23">
    <mergeCell ref="A1:Q1"/>
    <mergeCell ref="A2:C2"/>
    <mergeCell ref="D2:G2"/>
    <mergeCell ref="I2:L2"/>
    <mergeCell ref="M2:Q2"/>
    <mergeCell ref="A3:C3"/>
    <mergeCell ref="D3:L3"/>
    <mergeCell ref="M3:Q3"/>
    <mergeCell ref="J4:K4"/>
    <mergeCell ref="L4:N4"/>
    <mergeCell ref="O4:O5"/>
    <mergeCell ref="P4:P5"/>
    <mergeCell ref="Q4:Q5"/>
    <mergeCell ref="A7:K7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25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汇总表</vt:lpstr>
      <vt:lpstr>原材料明细</vt:lpstr>
      <vt:lpstr>外购外协件明细</vt:lpstr>
      <vt:lpstr>加工明细</vt:lpstr>
      <vt:lpstr>制造费率测算明细</vt:lpstr>
      <vt:lpstr>期间费用</vt:lpstr>
      <vt:lpstr>包装运输明细</vt:lpstr>
      <vt:lpstr>工装明细</vt:lpstr>
      <vt:lpstr>期间费用!Print_Area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389043348@qq.com</cp:lastModifiedBy>
  <cp:lastPrinted>2016-09-23T08:06:00Z</cp:lastPrinted>
  <dcterms:created xsi:type="dcterms:W3CDTF">2014-04-03T05:19:00Z</dcterms:created>
  <dcterms:modified xsi:type="dcterms:W3CDTF">2024-06-17T02:29:38Z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IVID180887C3">
    <vt:lpwstr/>
  </property>
  <property fmtid="{D5CDD505-2E9C-101B-9397-08002B2CF9AE}" pid="188" name="IVIDE0F9889F">
    <vt:lpwstr/>
  </property>
  <property fmtid="{D5CDD505-2E9C-101B-9397-08002B2CF9AE}" pid="189" name="IVIDDA99BCC9">
    <vt:lpwstr/>
  </property>
  <property fmtid="{D5CDD505-2E9C-101B-9397-08002B2CF9AE}" pid="190" name="IVIDEB0CC">
    <vt:lpwstr/>
  </property>
  <property fmtid="{D5CDD505-2E9C-101B-9397-08002B2CF9AE}" pid="191" name="IVID64B3DEE2">
    <vt:lpwstr/>
  </property>
  <property fmtid="{D5CDD505-2E9C-101B-9397-08002B2CF9AE}" pid="192" name="IVIDC0E5902D">
    <vt:lpwstr/>
  </property>
  <property fmtid="{D5CDD505-2E9C-101B-9397-08002B2CF9AE}" pid="193" name="IVID7C9CD8">
    <vt:lpwstr/>
  </property>
  <property fmtid="{D5CDD505-2E9C-101B-9397-08002B2CF9AE}" pid="194" name="IVID94568534">
    <vt:lpwstr/>
  </property>
  <property fmtid="{D5CDD505-2E9C-101B-9397-08002B2CF9AE}" pid="195" name="IVIDF8FAB456">
    <vt:lpwstr/>
  </property>
  <property fmtid="{D5CDD505-2E9C-101B-9397-08002B2CF9AE}" pid="196" name="IVIDEC6D2A5F">
    <vt:lpwstr/>
  </property>
  <property fmtid="{D5CDD505-2E9C-101B-9397-08002B2CF9AE}" pid="197" name="IVID243DC151">
    <vt:lpwstr/>
  </property>
  <property fmtid="{D5CDD505-2E9C-101B-9397-08002B2CF9AE}" pid="198" name="IVIDA840EE93">
    <vt:lpwstr/>
  </property>
  <property fmtid="{D5CDD505-2E9C-101B-9397-08002B2CF9AE}" pid="199" name="IVID2421CA8D">
    <vt:lpwstr/>
  </property>
  <property fmtid="{D5CDD505-2E9C-101B-9397-08002B2CF9AE}" pid="200" name="IVID100760BB">
    <vt:lpwstr/>
  </property>
  <property fmtid="{D5CDD505-2E9C-101B-9397-08002B2CF9AE}" pid="201" name="IVID4B8B6A1">
    <vt:lpwstr/>
  </property>
  <property fmtid="{D5CDD505-2E9C-101B-9397-08002B2CF9AE}" pid="202" name="IVID8317B23">
    <vt:lpwstr/>
  </property>
  <property fmtid="{D5CDD505-2E9C-101B-9397-08002B2CF9AE}" pid="203" name="IVIDAA9110BA">
    <vt:lpwstr/>
  </property>
  <property fmtid="{D5CDD505-2E9C-101B-9397-08002B2CF9AE}" pid="204" name="IVID7A8D9DC5">
    <vt:lpwstr/>
  </property>
  <property fmtid="{D5CDD505-2E9C-101B-9397-08002B2CF9AE}" pid="205" name="IVIDD8B5E">
    <vt:lpwstr/>
  </property>
  <property fmtid="{D5CDD505-2E9C-101B-9397-08002B2CF9AE}" pid="206" name="IVIDA82391F2">
    <vt:lpwstr/>
  </property>
  <property fmtid="{D5CDD505-2E9C-101B-9397-08002B2CF9AE}" pid="207" name="IVID940F8B5C">
    <vt:lpwstr/>
  </property>
  <property fmtid="{D5CDD505-2E9C-101B-9397-08002B2CF9AE}" pid="208" name="IVID9154B7">
    <vt:lpwstr/>
  </property>
  <property fmtid="{D5CDD505-2E9C-101B-9397-08002B2CF9AE}" pid="209" name="IVIDC0383181">
    <vt:lpwstr/>
  </property>
  <property fmtid="{D5CDD505-2E9C-101B-9397-08002B2CF9AE}" pid="210" name="IVIDA82AB46D">
    <vt:lpwstr/>
  </property>
  <property fmtid="{D5CDD505-2E9C-101B-9397-08002B2CF9AE}" pid="211" name="IVIDE83D4A1E">
    <vt:lpwstr/>
  </property>
  <property fmtid="{D5CDD505-2E9C-101B-9397-08002B2CF9AE}" pid="212" name="IVID8CF2C03">
    <vt:lpwstr/>
  </property>
  <property fmtid="{D5CDD505-2E9C-101B-9397-08002B2CF9AE}" pid="213" name="IVIDFE2F5680">
    <vt:lpwstr/>
  </property>
  <property fmtid="{D5CDD505-2E9C-101B-9397-08002B2CF9AE}" pid="214" name="IVIDEABCF054">
    <vt:lpwstr/>
  </property>
  <property fmtid="{D5CDD505-2E9C-101B-9397-08002B2CF9AE}" pid="215" name="IVIDC495490D">
    <vt:lpwstr/>
  </property>
  <property fmtid="{D5CDD505-2E9C-101B-9397-08002B2CF9AE}" pid="216" name="IVIDCA5A1464">
    <vt:lpwstr/>
  </property>
  <property fmtid="{D5CDD505-2E9C-101B-9397-08002B2CF9AE}" pid="217" name="IVID102F37D9">
    <vt:lpwstr/>
  </property>
  <property fmtid="{D5CDD505-2E9C-101B-9397-08002B2CF9AE}" pid="218" name="IVID9CAA521C">
    <vt:lpwstr/>
  </property>
  <property fmtid="{D5CDD505-2E9C-101B-9397-08002B2CF9AE}" pid="219" name="IVID423F7E1">
    <vt:lpwstr/>
  </property>
  <property fmtid="{D5CDD505-2E9C-101B-9397-08002B2CF9AE}" pid="220" name="IVIDD2065700">
    <vt:lpwstr/>
  </property>
  <property fmtid="{D5CDD505-2E9C-101B-9397-08002B2CF9AE}" pid="221" name="IVIDF0E031FB">
    <vt:lpwstr/>
  </property>
  <property fmtid="{D5CDD505-2E9C-101B-9397-08002B2CF9AE}" pid="222" name="IVIDECC5D731">
    <vt:lpwstr/>
  </property>
  <property fmtid="{D5CDD505-2E9C-101B-9397-08002B2CF9AE}" pid="223" name="IVIDFA215F90">
    <vt:lpwstr/>
  </property>
  <property fmtid="{D5CDD505-2E9C-101B-9397-08002B2CF9AE}" pid="224" name="IVID4A3C7010">
    <vt:lpwstr/>
  </property>
  <property fmtid="{D5CDD505-2E9C-101B-9397-08002B2CF9AE}" pid="225" name="IVIDA80A3966">
    <vt:lpwstr/>
  </property>
  <property fmtid="{D5CDD505-2E9C-101B-9397-08002B2CF9AE}" pid="226" name="IVID48C576F4">
    <vt:lpwstr/>
  </property>
  <property fmtid="{D5CDD505-2E9C-101B-9397-08002B2CF9AE}" pid="227" name="IVID1AE4F">
    <vt:lpwstr/>
  </property>
  <property fmtid="{D5CDD505-2E9C-101B-9397-08002B2CF9AE}" pid="228" name="IVID540AEE92">
    <vt:lpwstr/>
  </property>
  <property fmtid="{D5CDD505-2E9C-101B-9397-08002B2CF9AE}" pid="229" name="IVID127629F8">
    <vt:lpwstr/>
  </property>
  <property fmtid="{D5CDD505-2E9C-101B-9397-08002B2CF9AE}" pid="230" name="IVIDAE20C372">
    <vt:lpwstr/>
  </property>
  <property fmtid="{D5CDD505-2E9C-101B-9397-08002B2CF9AE}" pid="231" name="IVIDC4AC9C50">
    <vt:lpwstr/>
  </property>
  <property fmtid="{D5CDD505-2E9C-101B-9397-08002B2CF9AE}" pid="232" name="IVIDE8E5C028">
    <vt:lpwstr/>
  </property>
  <property fmtid="{D5CDD505-2E9C-101B-9397-08002B2CF9AE}" pid="233" name="IVIDA2FABA34">
    <vt:lpwstr/>
  </property>
  <property fmtid="{D5CDD505-2E9C-101B-9397-08002B2CF9AE}" pid="234" name="IVID1810AA5F">
    <vt:lpwstr/>
  </property>
  <property fmtid="{D5CDD505-2E9C-101B-9397-08002B2CF9AE}" pid="235" name="IVIDB6CB4E40">
    <vt:lpwstr/>
  </property>
  <property fmtid="{D5CDD505-2E9C-101B-9397-08002B2CF9AE}" pid="236" name="IVID969DE747">
    <vt:lpwstr/>
  </property>
  <property fmtid="{D5CDD505-2E9C-101B-9397-08002B2CF9AE}" pid="237" name="IVID81889">
    <vt:lpwstr/>
  </property>
  <property fmtid="{D5CDD505-2E9C-101B-9397-08002B2CF9AE}" pid="238" name="IVIDE2D8B4A7">
    <vt:lpwstr/>
  </property>
  <property fmtid="{D5CDD505-2E9C-101B-9397-08002B2CF9AE}" pid="239" name="IVIDC6A265A3">
    <vt:lpwstr/>
  </property>
  <property fmtid="{D5CDD505-2E9C-101B-9397-08002B2CF9AE}" pid="240" name="IVIDC6F25A83">
    <vt:lpwstr/>
  </property>
  <property fmtid="{D5CDD505-2E9C-101B-9397-08002B2CF9AE}" pid="241" name="IVIDA0B4C5CA">
    <vt:lpwstr/>
  </property>
  <property fmtid="{D5CDD505-2E9C-101B-9397-08002B2CF9AE}" pid="242" name="IVIDC8128561">
    <vt:lpwstr/>
  </property>
  <property fmtid="{D5CDD505-2E9C-101B-9397-08002B2CF9AE}" pid="243" name="IVID2070213">
    <vt:lpwstr/>
  </property>
  <property fmtid="{D5CDD505-2E9C-101B-9397-08002B2CF9AE}" pid="244" name="IVID1041C36C">
    <vt:lpwstr/>
  </property>
  <property fmtid="{D5CDD505-2E9C-101B-9397-08002B2CF9AE}" pid="245" name="IVIDDE54915E">
    <vt:lpwstr/>
  </property>
  <property fmtid="{D5CDD505-2E9C-101B-9397-08002B2CF9AE}" pid="246" name="IVIDDE6DD04C">
    <vt:lpwstr/>
  </property>
  <property fmtid="{D5CDD505-2E9C-101B-9397-08002B2CF9AE}" pid="247" name="IVIDE0C647CC">
    <vt:lpwstr/>
  </property>
  <property fmtid="{D5CDD505-2E9C-101B-9397-08002B2CF9AE}" pid="248" name="IVIDFA7BD16F">
    <vt:lpwstr/>
  </property>
  <property fmtid="{D5CDD505-2E9C-101B-9397-08002B2CF9AE}" pid="249" name="IVIDEADBE3D1">
    <vt:lpwstr/>
  </property>
  <property fmtid="{D5CDD505-2E9C-101B-9397-08002B2CF9AE}" pid="250" name="IVID92525DDF">
    <vt:lpwstr/>
  </property>
  <property fmtid="{D5CDD505-2E9C-101B-9397-08002B2CF9AE}" pid="251" name="IVIDAC1EDA">
    <vt:lpwstr/>
  </property>
  <property fmtid="{D5CDD505-2E9C-101B-9397-08002B2CF9AE}" pid="252" name="IVID4837227B">
    <vt:lpwstr/>
  </property>
  <property fmtid="{D5CDD505-2E9C-101B-9397-08002B2CF9AE}" pid="253" name="IVID8C9B1887">
    <vt:lpwstr/>
  </property>
  <property fmtid="{D5CDD505-2E9C-101B-9397-08002B2CF9AE}" pid="254" name="IVID480A0C4D">
    <vt:lpwstr/>
  </property>
  <property fmtid="{D5CDD505-2E9C-101B-9397-08002B2CF9AE}" pid="255" name="IVID5ABC2251">
    <vt:lpwstr/>
  </property>
  <property fmtid="{D5CDD505-2E9C-101B-9397-08002B2CF9AE}" pid="256" name="IVIDE8C7A795">
    <vt:lpwstr/>
  </property>
  <property fmtid="{D5CDD505-2E9C-101B-9397-08002B2CF9AE}" pid="257" name="IVIDB4D0BB54">
    <vt:lpwstr/>
  </property>
  <property fmtid="{D5CDD505-2E9C-101B-9397-08002B2CF9AE}" pid="258" name="IVIDF8166095">
    <vt:lpwstr/>
  </property>
  <property fmtid="{D5CDD505-2E9C-101B-9397-08002B2CF9AE}" pid="259" name="IVID2E619C6B">
    <vt:lpwstr/>
  </property>
  <property fmtid="{D5CDD505-2E9C-101B-9397-08002B2CF9AE}" pid="260" name="IVID2EC99207">
    <vt:lpwstr/>
  </property>
  <property fmtid="{D5CDD505-2E9C-101B-9397-08002B2CF9AE}" pid="261" name="IVID586E5E33">
    <vt:lpwstr/>
  </property>
  <property fmtid="{D5CDD505-2E9C-101B-9397-08002B2CF9AE}" pid="262" name="IVID9C9CE162">
    <vt:lpwstr/>
  </property>
  <property fmtid="{D5CDD505-2E9C-101B-9397-08002B2CF9AE}" pid="263" name="IVIDC33A459">
    <vt:lpwstr/>
  </property>
  <property fmtid="{D5CDD505-2E9C-101B-9397-08002B2CF9AE}" pid="264" name="IVID78C36B05">
    <vt:lpwstr/>
  </property>
  <property fmtid="{D5CDD505-2E9C-101B-9397-08002B2CF9AE}" pid="265" name="IVID18901EEF">
    <vt:lpwstr/>
  </property>
  <property fmtid="{D5CDD505-2E9C-101B-9397-08002B2CF9AE}" pid="266" name="IVID5894B63F">
    <vt:lpwstr/>
  </property>
  <property fmtid="{D5CDD505-2E9C-101B-9397-08002B2CF9AE}" pid="267" name="IVID3ED24F4E">
    <vt:lpwstr/>
  </property>
  <property fmtid="{D5CDD505-2E9C-101B-9397-08002B2CF9AE}" pid="268" name="IVIDE45A41A3">
    <vt:lpwstr/>
  </property>
  <property fmtid="{D5CDD505-2E9C-101B-9397-08002B2CF9AE}" pid="269" name="IVID642F2367">
    <vt:lpwstr/>
  </property>
  <property fmtid="{D5CDD505-2E9C-101B-9397-08002B2CF9AE}" pid="270" name="IVID9A0D18DA">
    <vt:lpwstr/>
  </property>
  <property fmtid="{D5CDD505-2E9C-101B-9397-08002B2CF9AE}" pid="271" name="IVID96E4274F">
    <vt:lpwstr/>
  </property>
  <property fmtid="{D5CDD505-2E9C-101B-9397-08002B2CF9AE}" pid="272" name="IVIDEA126FC4">
    <vt:lpwstr/>
  </property>
  <property fmtid="{D5CDD505-2E9C-101B-9397-08002B2CF9AE}" pid="273" name="IVIDB6E41A25">
    <vt:lpwstr/>
  </property>
  <property fmtid="{D5CDD505-2E9C-101B-9397-08002B2CF9AE}" pid="274" name="IVID98D0A774">
    <vt:lpwstr/>
  </property>
  <property fmtid="{D5CDD505-2E9C-101B-9397-08002B2CF9AE}" pid="275" name="IVIDA0AD4F53">
    <vt:lpwstr/>
  </property>
  <property fmtid="{D5CDD505-2E9C-101B-9397-08002B2CF9AE}" pid="276" name="IVID2AB6FC62">
    <vt:lpwstr/>
  </property>
  <property fmtid="{D5CDD505-2E9C-101B-9397-08002B2CF9AE}" pid="277" name="IVID1EABF2C7">
    <vt:lpwstr/>
  </property>
  <property fmtid="{D5CDD505-2E9C-101B-9397-08002B2CF9AE}" pid="278" name="IVID8C6A0D5A">
    <vt:lpwstr/>
  </property>
  <property fmtid="{D5CDD505-2E9C-101B-9397-08002B2CF9AE}" pid="279" name="IVID6AE78B08">
    <vt:lpwstr/>
  </property>
  <property fmtid="{D5CDD505-2E9C-101B-9397-08002B2CF9AE}" pid="280" name="IVIDB2C78BEF">
    <vt:lpwstr/>
  </property>
  <property fmtid="{D5CDD505-2E9C-101B-9397-08002B2CF9AE}" pid="281" name="IVID6CD672D0">
    <vt:lpwstr/>
  </property>
  <property fmtid="{D5CDD505-2E9C-101B-9397-08002B2CF9AE}" pid="282" name="IVID7E902B95">
    <vt:lpwstr/>
  </property>
  <property fmtid="{D5CDD505-2E9C-101B-9397-08002B2CF9AE}" pid="283" name="IVIDA0310CC6">
    <vt:lpwstr/>
  </property>
  <property fmtid="{D5CDD505-2E9C-101B-9397-08002B2CF9AE}" pid="284" name="IVID92CE7FD4">
    <vt:lpwstr/>
  </property>
  <property fmtid="{D5CDD505-2E9C-101B-9397-08002B2CF9AE}" pid="285" name="IVIDC48E15FE">
    <vt:lpwstr/>
  </property>
  <property fmtid="{D5CDD505-2E9C-101B-9397-08002B2CF9AE}" pid="286" name="IVIDC6E10716">
    <vt:lpwstr/>
  </property>
  <property fmtid="{D5CDD505-2E9C-101B-9397-08002B2CF9AE}" pid="287" name="IVID7B907">
    <vt:lpwstr/>
  </property>
  <property fmtid="{D5CDD505-2E9C-101B-9397-08002B2CF9AE}" pid="288" name="IVID12A70">
    <vt:lpwstr/>
  </property>
  <property fmtid="{D5CDD505-2E9C-101B-9397-08002B2CF9AE}" pid="289" name="IVID84113DCF">
    <vt:lpwstr/>
  </property>
  <property fmtid="{D5CDD505-2E9C-101B-9397-08002B2CF9AE}" pid="290" name="IVID88309F8">
    <vt:lpwstr/>
  </property>
  <property fmtid="{D5CDD505-2E9C-101B-9397-08002B2CF9AE}" pid="291" name="IVID844B2036">
    <vt:lpwstr/>
  </property>
  <property fmtid="{D5CDD505-2E9C-101B-9397-08002B2CF9AE}" pid="292" name="IVID70E39E73">
    <vt:lpwstr/>
  </property>
  <property fmtid="{D5CDD505-2E9C-101B-9397-08002B2CF9AE}" pid="293" name="IVIDA81E0A7F">
    <vt:lpwstr/>
  </property>
  <property fmtid="{D5CDD505-2E9C-101B-9397-08002B2CF9AE}" pid="294" name="IVIDAB724">
    <vt:lpwstr/>
  </property>
  <property fmtid="{D5CDD505-2E9C-101B-9397-08002B2CF9AE}" pid="295" name="IVIDB8814F9B">
    <vt:lpwstr/>
  </property>
  <property fmtid="{D5CDD505-2E9C-101B-9397-08002B2CF9AE}" pid="296" name="IVID8430A2A3">
    <vt:lpwstr/>
  </property>
  <property fmtid="{D5CDD505-2E9C-101B-9397-08002B2CF9AE}" pid="297" name="IVID42641">
    <vt:lpwstr/>
  </property>
  <property fmtid="{D5CDD505-2E9C-101B-9397-08002B2CF9AE}" pid="298" name="IVIDA03B3161">
    <vt:lpwstr/>
  </property>
  <property fmtid="{D5CDD505-2E9C-101B-9397-08002B2CF9AE}" pid="299" name="IVIDC85CDF24">
    <vt:lpwstr/>
  </property>
  <property fmtid="{D5CDD505-2E9C-101B-9397-08002B2CF9AE}" pid="300" name="IVID78627C3E">
    <vt:lpwstr/>
  </property>
  <property fmtid="{D5CDD505-2E9C-101B-9397-08002B2CF9AE}" pid="301" name="IVID4A6E1B85">
    <vt:lpwstr/>
  </property>
  <property fmtid="{D5CDD505-2E9C-101B-9397-08002B2CF9AE}" pid="302" name="IVID24349CD7">
    <vt:lpwstr/>
  </property>
  <property fmtid="{D5CDD505-2E9C-101B-9397-08002B2CF9AE}" pid="303" name="IVID34F1ADD5">
    <vt:lpwstr/>
  </property>
  <property fmtid="{D5CDD505-2E9C-101B-9397-08002B2CF9AE}" pid="304" name="IVID5677D991">
    <vt:lpwstr/>
  </property>
  <property fmtid="{D5CDD505-2E9C-101B-9397-08002B2CF9AE}" pid="305" name="IVIDBC4E92DC">
    <vt:lpwstr/>
  </property>
  <property fmtid="{D5CDD505-2E9C-101B-9397-08002B2CF9AE}" pid="306" name="IVID54E175EB">
    <vt:lpwstr/>
  </property>
  <property fmtid="{D5CDD505-2E9C-101B-9397-08002B2CF9AE}" pid="307" name="IVIDCC0EC33B">
    <vt:lpwstr/>
  </property>
  <property fmtid="{D5CDD505-2E9C-101B-9397-08002B2CF9AE}" pid="308" name="IVID20ADBB4A">
    <vt:lpwstr/>
  </property>
  <property fmtid="{D5CDD505-2E9C-101B-9397-08002B2CF9AE}" pid="309" name="IVID1CED6035">
    <vt:lpwstr/>
  </property>
  <property fmtid="{D5CDD505-2E9C-101B-9397-08002B2CF9AE}" pid="310" name="IVID94E2962C">
    <vt:lpwstr/>
  </property>
  <property fmtid="{D5CDD505-2E9C-101B-9397-08002B2CF9AE}" pid="311" name="IVID34FE8">
    <vt:lpwstr/>
  </property>
  <property fmtid="{D5CDD505-2E9C-101B-9397-08002B2CF9AE}" pid="312" name="IVID4085BD86">
    <vt:lpwstr/>
  </property>
  <property fmtid="{D5CDD505-2E9C-101B-9397-08002B2CF9AE}" pid="313" name="IVID85279">
    <vt:lpwstr/>
  </property>
  <property fmtid="{D5CDD505-2E9C-101B-9397-08002B2CF9AE}" pid="314" name="IVIDF429F314">
    <vt:lpwstr/>
  </property>
  <property fmtid="{D5CDD505-2E9C-101B-9397-08002B2CF9AE}" pid="315" name="IVIDF02D471A">
    <vt:lpwstr/>
  </property>
  <property fmtid="{D5CDD505-2E9C-101B-9397-08002B2CF9AE}" pid="316" name="IVID53E71">
    <vt:lpwstr/>
  </property>
  <property fmtid="{D5CDD505-2E9C-101B-9397-08002B2CF9AE}" pid="317" name="IVID445C4715">
    <vt:lpwstr/>
  </property>
  <property fmtid="{D5CDD505-2E9C-101B-9397-08002B2CF9AE}" pid="318" name="IVID54CCE53B">
    <vt:lpwstr/>
  </property>
  <property fmtid="{D5CDD505-2E9C-101B-9397-08002B2CF9AE}" pid="319" name="IVID70F0CC05">
    <vt:lpwstr/>
  </property>
  <property fmtid="{D5CDD505-2E9C-101B-9397-08002B2CF9AE}" pid="320" name="IVID4C47B98B">
    <vt:lpwstr/>
  </property>
  <property fmtid="{D5CDD505-2E9C-101B-9397-08002B2CF9AE}" pid="321" name="IVID64DD300F">
    <vt:lpwstr/>
  </property>
  <property fmtid="{D5CDD505-2E9C-101B-9397-08002B2CF9AE}" pid="322" name="IVID709FB7E7">
    <vt:lpwstr/>
  </property>
  <property fmtid="{D5CDD505-2E9C-101B-9397-08002B2CF9AE}" pid="323" name="IVIDD07946C9">
    <vt:lpwstr/>
  </property>
  <property fmtid="{D5CDD505-2E9C-101B-9397-08002B2CF9AE}" pid="324" name="IVIDC414E709">
    <vt:lpwstr/>
  </property>
  <property fmtid="{D5CDD505-2E9C-101B-9397-08002B2CF9AE}" pid="325" name="IVIDB4D2B318">
    <vt:lpwstr/>
  </property>
  <property fmtid="{D5CDD505-2E9C-101B-9397-08002B2CF9AE}" pid="326" name="IVIDC46C1A88">
    <vt:lpwstr/>
  </property>
  <property fmtid="{D5CDD505-2E9C-101B-9397-08002B2CF9AE}" pid="327" name="IVID3891A76D">
    <vt:lpwstr/>
  </property>
  <property fmtid="{D5CDD505-2E9C-101B-9397-08002B2CF9AE}" pid="328" name="IVID3473CD18">
    <vt:lpwstr/>
  </property>
  <property fmtid="{D5CDD505-2E9C-101B-9397-08002B2CF9AE}" pid="329" name="IVID58D17555">
    <vt:lpwstr/>
  </property>
  <property fmtid="{D5CDD505-2E9C-101B-9397-08002B2CF9AE}" pid="330" name="IVID9C01D0AB">
    <vt:lpwstr/>
  </property>
  <property fmtid="{D5CDD505-2E9C-101B-9397-08002B2CF9AE}" pid="331" name="IVIDFC2363B9">
    <vt:lpwstr/>
  </property>
  <property fmtid="{D5CDD505-2E9C-101B-9397-08002B2CF9AE}" pid="332" name="IVIDFEBF727D">
    <vt:lpwstr/>
  </property>
  <property fmtid="{D5CDD505-2E9C-101B-9397-08002B2CF9AE}" pid="333" name="IVID80A97">
    <vt:lpwstr/>
  </property>
  <property fmtid="{D5CDD505-2E9C-101B-9397-08002B2CF9AE}" pid="334" name="IVIDCC24D81F">
    <vt:lpwstr/>
  </property>
  <property fmtid="{D5CDD505-2E9C-101B-9397-08002B2CF9AE}" pid="335" name="IVID84F7">
    <vt:lpwstr/>
  </property>
  <property fmtid="{D5CDD505-2E9C-101B-9397-08002B2CF9AE}" pid="336" name="IVIDA8CC5727">
    <vt:lpwstr/>
  </property>
  <property fmtid="{D5CDD505-2E9C-101B-9397-08002B2CF9AE}" pid="337" name="IVID6821E94F">
    <vt:lpwstr/>
  </property>
  <property fmtid="{D5CDD505-2E9C-101B-9397-08002B2CF9AE}" pid="338" name="IVIDB058835B">
    <vt:lpwstr/>
  </property>
  <property fmtid="{D5CDD505-2E9C-101B-9397-08002B2CF9AE}" pid="339" name="IVID5083E8F7">
    <vt:lpwstr/>
  </property>
  <property fmtid="{D5CDD505-2E9C-101B-9397-08002B2CF9AE}" pid="340" name="IVID68A2715D">
    <vt:lpwstr/>
  </property>
  <property fmtid="{D5CDD505-2E9C-101B-9397-08002B2CF9AE}" pid="341" name="IVIDE6899">
    <vt:lpwstr/>
  </property>
  <property fmtid="{D5CDD505-2E9C-101B-9397-08002B2CF9AE}" pid="342" name="IVIDDA9572FB">
    <vt:lpwstr/>
  </property>
  <property fmtid="{D5CDD505-2E9C-101B-9397-08002B2CF9AE}" pid="343" name="IVID3EF01BA9">
    <vt:lpwstr/>
  </property>
  <property fmtid="{D5CDD505-2E9C-101B-9397-08002B2CF9AE}" pid="344" name="IVID21BE0B9">
    <vt:lpwstr/>
  </property>
  <property fmtid="{D5CDD505-2E9C-101B-9397-08002B2CF9AE}" pid="345" name="IVID40F41219">
    <vt:lpwstr/>
  </property>
  <property fmtid="{D5CDD505-2E9C-101B-9397-08002B2CF9AE}" pid="346" name="IVID660E51CB">
    <vt:lpwstr/>
  </property>
  <property fmtid="{D5CDD505-2E9C-101B-9397-08002B2CF9AE}" pid="347" name="IVID4C5CC2D0">
    <vt:lpwstr/>
  </property>
  <property fmtid="{D5CDD505-2E9C-101B-9397-08002B2CF9AE}" pid="348" name="IVID547E8153">
    <vt:lpwstr/>
  </property>
  <property fmtid="{D5CDD505-2E9C-101B-9397-08002B2CF9AE}" pid="349" name="IVIDE018F720">
    <vt:lpwstr/>
  </property>
  <property fmtid="{D5CDD505-2E9C-101B-9397-08002B2CF9AE}" pid="350" name="IVIDFCF0DB8D">
    <vt:lpwstr/>
  </property>
  <property fmtid="{D5CDD505-2E9C-101B-9397-08002B2CF9AE}" pid="351" name="IVID72E5FBB8">
    <vt:lpwstr/>
  </property>
  <property fmtid="{D5CDD505-2E9C-101B-9397-08002B2CF9AE}" pid="352" name="IVID324A5D8F">
    <vt:lpwstr/>
  </property>
  <property fmtid="{D5CDD505-2E9C-101B-9397-08002B2CF9AE}" pid="353" name="IVIDFCC88">
    <vt:lpwstr/>
  </property>
  <property fmtid="{D5CDD505-2E9C-101B-9397-08002B2CF9AE}" pid="354" name="IVID422D03FB">
    <vt:lpwstr/>
  </property>
  <property fmtid="{D5CDD505-2E9C-101B-9397-08002B2CF9AE}" pid="355" name="IVIDF250D4A2">
    <vt:lpwstr/>
  </property>
  <property fmtid="{D5CDD505-2E9C-101B-9397-08002B2CF9AE}" pid="356" name="IVIDCAFA06B4">
    <vt:lpwstr/>
  </property>
  <property fmtid="{D5CDD505-2E9C-101B-9397-08002B2CF9AE}" pid="357" name="IVID40F97C2F">
    <vt:lpwstr/>
  </property>
  <property fmtid="{D5CDD505-2E9C-101B-9397-08002B2CF9AE}" pid="358" name="IVIDA6AFFA52">
    <vt:lpwstr/>
  </property>
  <property fmtid="{D5CDD505-2E9C-101B-9397-08002B2CF9AE}" pid="359" name="IVID869F2A89">
    <vt:lpwstr/>
  </property>
  <property fmtid="{D5CDD505-2E9C-101B-9397-08002B2CF9AE}" pid="360" name="IVID5680D554">
    <vt:lpwstr/>
  </property>
  <property fmtid="{D5CDD505-2E9C-101B-9397-08002B2CF9AE}" pid="361" name="IVID608CE">
    <vt:lpwstr/>
  </property>
  <property fmtid="{D5CDD505-2E9C-101B-9397-08002B2CF9AE}" pid="362" name="IVID941DC273">
    <vt:lpwstr/>
  </property>
  <property fmtid="{D5CDD505-2E9C-101B-9397-08002B2CF9AE}" pid="363" name="IVIDAE2E1422">
    <vt:lpwstr/>
  </property>
  <property fmtid="{D5CDD505-2E9C-101B-9397-08002B2CF9AE}" pid="364" name="IVID1EC4D6BF">
    <vt:lpwstr/>
  </property>
  <property fmtid="{D5CDD505-2E9C-101B-9397-08002B2CF9AE}" pid="365" name="IVID1A642D8A">
    <vt:lpwstr/>
  </property>
  <property fmtid="{D5CDD505-2E9C-101B-9397-08002B2CF9AE}" pid="366" name="IVIDD413E96A">
    <vt:lpwstr/>
  </property>
  <property fmtid="{D5CDD505-2E9C-101B-9397-08002B2CF9AE}" pid="367" name="IVIDD025AE6F">
    <vt:lpwstr/>
  </property>
  <property fmtid="{D5CDD505-2E9C-101B-9397-08002B2CF9AE}" pid="368" name="IVID162722B5">
    <vt:lpwstr/>
  </property>
  <property fmtid="{D5CDD505-2E9C-101B-9397-08002B2CF9AE}" pid="369" name="IVIDC0380732">
    <vt:lpwstr/>
  </property>
  <property fmtid="{D5CDD505-2E9C-101B-9397-08002B2CF9AE}" pid="370" name="IVID2C28">
    <vt:lpwstr/>
  </property>
  <property fmtid="{D5CDD505-2E9C-101B-9397-08002B2CF9AE}" pid="371" name="IVID88F6682B">
    <vt:lpwstr/>
  </property>
  <property fmtid="{D5CDD505-2E9C-101B-9397-08002B2CF9AE}" pid="372" name="IVID3C7853EE">
    <vt:lpwstr/>
  </property>
  <property fmtid="{D5CDD505-2E9C-101B-9397-08002B2CF9AE}" pid="373" name="IVID92C55F05">
    <vt:lpwstr/>
  </property>
  <property fmtid="{D5CDD505-2E9C-101B-9397-08002B2CF9AE}" pid="374" name="IVID882D43E0">
    <vt:lpwstr/>
  </property>
  <property fmtid="{D5CDD505-2E9C-101B-9397-08002B2CF9AE}" pid="375" name="IVID7EFF510C">
    <vt:lpwstr/>
  </property>
  <property fmtid="{D5CDD505-2E9C-101B-9397-08002B2CF9AE}" pid="376" name="IVIDBC39FB51">
    <vt:lpwstr/>
  </property>
  <property fmtid="{D5CDD505-2E9C-101B-9397-08002B2CF9AE}" pid="377" name="IVIDC5F14CF">
    <vt:lpwstr/>
  </property>
  <property fmtid="{D5CDD505-2E9C-101B-9397-08002B2CF9AE}" pid="378" name="IVID56CF5929">
    <vt:lpwstr/>
  </property>
  <property fmtid="{D5CDD505-2E9C-101B-9397-08002B2CF9AE}" pid="379" name="IVID32613B72">
    <vt:lpwstr/>
  </property>
  <property fmtid="{D5CDD505-2E9C-101B-9397-08002B2CF9AE}" pid="380" name="IVIDA08AE67E">
    <vt:lpwstr/>
  </property>
  <property fmtid="{D5CDD505-2E9C-101B-9397-08002B2CF9AE}" pid="381" name="IVID18A17201">
    <vt:lpwstr/>
  </property>
  <property fmtid="{D5CDD505-2E9C-101B-9397-08002B2CF9AE}" pid="382" name="IVIDFC1762DD">
    <vt:lpwstr/>
  </property>
  <property fmtid="{D5CDD505-2E9C-101B-9397-08002B2CF9AE}" pid="383" name="IVID42EF2316">
    <vt:lpwstr/>
  </property>
  <property fmtid="{D5CDD505-2E9C-101B-9397-08002B2CF9AE}" pid="384" name="IVID268F4603">
    <vt:lpwstr/>
  </property>
  <property fmtid="{D5CDD505-2E9C-101B-9397-08002B2CF9AE}" pid="385" name="IVIDF25A23F9">
    <vt:lpwstr/>
  </property>
  <property fmtid="{D5CDD505-2E9C-101B-9397-08002B2CF9AE}" pid="386" name="IVID4039AE3E">
    <vt:lpwstr/>
  </property>
  <property fmtid="{D5CDD505-2E9C-101B-9397-08002B2CF9AE}" pid="387" name="IVID3E780">
    <vt:lpwstr/>
  </property>
  <property fmtid="{D5CDD505-2E9C-101B-9397-08002B2CF9AE}" pid="388" name="IVIDF0B2CF87">
    <vt:lpwstr/>
  </property>
  <property fmtid="{D5CDD505-2E9C-101B-9397-08002B2CF9AE}" pid="389" name="IVID56131D93">
    <vt:lpwstr/>
  </property>
  <property fmtid="{D5CDD505-2E9C-101B-9397-08002B2CF9AE}" pid="390" name="IVID76D90B1E">
    <vt:lpwstr/>
  </property>
  <property fmtid="{D5CDD505-2E9C-101B-9397-08002B2CF9AE}" pid="391" name="IVID4C81D7D5">
    <vt:lpwstr/>
  </property>
  <property fmtid="{D5CDD505-2E9C-101B-9397-08002B2CF9AE}" pid="392" name="IVIDECD2575E">
    <vt:lpwstr/>
  </property>
  <property fmtid="{D5CDD505-2E9C-101B-9397-08002B2CF9AE}" pid="393" name="IVID4E0A253B">
    <vt:lpwstr/>
  </property>
  <property fmtid="{D5CDD505-2E9C-101B-9397-08002B2CF9AE}" pid="394" name="IVID3A4F94E3">
    <vt:lpwstr/>
  </property>
  <property fmtid="{D5CDD505-2E9C-101B-9397-08002B2CF9AE}" pid="395" name="IVIDF6E22122">
    <vt:lpwstr/>
  </property>
  <property fmtid="{D5CDD505-2E9C-101B-9397-08002B2CF9AE}" pid="396" name="IVID64C20DF">
    <vt:lpwstr/>
  </property>
  <property fmtid="{D5CDD505-2E9C-101B-9397-08002B2CF9AE}" pid="397" name="IVID3EC6AD7A">
    <vt:lpwstr/>
  </property>
  <property fmtid="{D5CDD505-2E9C-101B-9397-08002B2CF9AE}" pid="398" name="IVID822BAD0">
    <vt:lpwstr/>
  </property>
  <property fmtid="{D5CDD505-2E9C-101B-9397-08002B2CF9AE}" pid="399" name="IVID5A36DCB4">
    <vt:lpwstr/>
  </property>
  <property fmtid="{D5CDD505-2E9C-101B-9397-08002B2CF9AE}" pid="400" name="IVID24CA7B84">
    <vt:lpwstr/>
  </property>
  <property fmtid="{D5CDD505-2E9C-101B-9397-08002B2CF9AE}" pid="401" name="IVIDD2DB9079">
    <vt:lpwstr/>
  </property>
  <property fmtid="{D5CDD505-2E9C-101B-9397-08002B2CF9AE}" pid="402" name="IVIDE460EC67">
    <vt:lpwstr/>
  </property>
  <property fmtid="{D5CDD505-2E9C-101B-9397-08002B2CF9AE}" pid="403" name="IVIDDBAF6">
    <vt:lpwstr/>
  </property>
  <property fmtid="{D5CDD505-2E9C-101B-9397-08002B2CF9AE}" pid="404" name="IVID88F916E">
    <vt:lpwstr/>
  </property>
  <property fmtid="{D5CDD505-2E9C-101B-9397-08002B2CF9AE}" pid="405" name="IVIDB38C5">
    <vt:lpwstr/>
  </property>
  <property fmtid="{D5CDD505-2E9C-101B-9397-08002B2CF9AE}" pid="406" name="IVIDEACBA">
    <vt:lpwstr/>
  </property>
  <property fmtid="{D5CDD505-2E9C-101B-9397-08002B2CF9AE}" pid="407" name="IVIDBC16C4A6">
    <vt:lpwstr/>
  </property>
  <property fmtid="{D5CDD505-2E9C-101B-9397-08002B2CF9AE}" pid="408" name="IVID84C0FB76">
    <vt:lpwstr/>
  </property>
  <property fmtid="{D5CDD505-2E9C-101B-9397-08002B2CF9AE}" pid="409" name="IVID68B4BA6">
    <vt:lpwstr/>
  </property>
  <property fmtid="{D5CDD505-2E9C-101B-9397-08002B2CF9AE}" pid="410" name="IVID42FAADED">
    <vt:lpwstr/>
  </property>
  <property fmtid="{D5CDD505-2E9C-101B-9397-08002B2CF9AE}" pid="411" name="IVIDA89D4226">
    <vt:lpwstr/>
  </property>
  <property fmtid="{D5CDD505-2E9C-101B-9397-08002B2CF9AE}" pid="412" name="IVID50028A0C">
    <vt:lpwstr/>
  </property>
  <property fmtid="{D5CDD505-2E9C-101B-9397-08002B2CF9AE}" pid="413" name="IVID923C4660">
    <vt:lpwstr/>
  </property>
  <property fmtid="{D5CDD505-2E9C-101B-9397-08002B2CF9AE}" pid="414" name="IVIDF2BFB557">
    <vt:lpwstr/>
  </property>
  <property fmtid="{D5CDD505-2E9C-101B-9397-08002B2CF9AE}" pid="415" name="IVIDA0744BF7">
    <vt:lpwstr/>
  </property>
  <property fmtid="{D5CDD505-2E9C-101B-9397-08002B2CF9AE}" pid="416" name="IVID78096692">
    <vt:lpwstr/>
  </property>
  <property fmtid="{D5CDD505-2E9C-101B-9397-08002B2CF9AE}" pid="417" name="IVIDB67F2C71">
    <vt:lpwstr/>
  </property>
  <property fmtid="{D5CDD505-2E9C-101B-9397-08002B2CF9AE}" pid="418" name="IVIDD61FF">
    <vt:lpwstr/>
  </property>
  <property fmtid="{D5CDD505-2E9C-101B-9397-08002B2CF9AE}" pid="419" name="IVID2455F4A2">
    <vt:lpwstr/>
  </property>
  <property fmtid="{D5CDD505-2E9C-101B-9397-08002B2CF9AE}" pid="420" name="IVID7A111943">
    <vt:lpwstr/>
  </property>
  <property fmtid="{D5CDD505-2E9C-101B-9397-08002B2CF9AE}" pid="421" name="IVIDC499FD8F">
    <vt:lpwstr/>
  </property>
  <property fmtid="{D5CDD505-2E9C-101B-9397-08002B2CF9AE}" pid="422" name="IVIDB0C0B915">
    <vt:lpwstr/>
  </property>
  <property fmtid="{D5CDD505-2E9C-101B-9397-08002B2CF9AE}" pid="423" name="IVID70159AEF">
    <vt:lpwstr/>
  </property>
  <property fmtid="{D5CDD505-2E9C-101B-9397-08002B2CF9AE}" pid="424" name="IVID6661B4DD">
    <vt:lpwstr/>
  </property>
  <property fmtid="{D5CDD505-2E9C-101B-9397-08002B2CF9AE}" pid="425" name="IVID70F8DA65">
    <vt:lpwstr/>
  </property>
  <property fmtid="{D5CDD505-2E9C-101B-9397-08002B2CF9AE}" pid="426" name="IVID6CD454A1">
    <vt:lpwstr/>
  </property>
  <property fmtid="{D5CDD505-2E9C-101B-9397-08002B2CF9AE}" pid="427" name="IVID6829BDB0">
    <vt:lpwstr/>
  </property>
  <property fmtid="{D5CDD505-2E9C-101B-9397-08002B2CF9AE}" pid="428" name="IVIDE8434F7B">
    <vt:lpwstr/>
  </property>
  <property fmtid="{D5CDD505-2E9C-101B-9397-08002B2CF9AE}" pid="429" name="IVIDA6041167">
    <vt:lpwstr/>
  </property>
  <property fmtid="{D5CDD505-2E9C-101B-9397-08002B2CF9AE}" pid="430" name="IVID9AF19011">
    <vt:lpwstr/>
  </property>
  <property fmtid="{D5CDD505-2E9C-101B-9397-08002B2CF9AE}" pid="431" name="IVIDE67410D2">
    <vt:lpwstr/>
  </property>
  <property fmtid="{D5CDD505-2E9C-101B-9397-08002B2CF9AE}" pid="432" name="IVIDDE77B9AD">
    <vt:lpwstr/>
  </property>
  <property fmtid="{D5CDD505-2E9C-101B-9397-08002B2CF9AE}" pid="433" name="IVIDD0DA9200">
    <vt:lpwstr/>
  </property>
  <property fmtid="{D5CDD505-2E9C-101B-9397-08002B2CF9AE}" pid="434" name="IVIDC60E886B">
    <vt:lpwstr/>
  </property>
  <property fmtid="{D5CDD505-2E9C-101B-9397-08002B2CF9AE}" pid="435" name="IVID9C9537B7">
    <vt:lpwstr/>
  </property>
  <property fmtid="{D5CDD505-2E9C-101B-9397-08002B2CF9AE}" pid="436" name="IVID14F17837">
    <vt:lpwstr/>
  </property>
  <property fmtid="{D5CDD505-2E9C-101B-9397-08002B2CF9AE}" pid="437" name="IVID24B40192">
    <vt:lpwstr/>
  </property>
  <property fmtid="{D5CDD505-2E9C-101B-9397-08002B2CF9AE}" pid="438" name="IVID40667F44">
    <vt:lpwstr/>
  </property>
  <property fmtid="{D5CDD505-2E9C-101B-9397-08002B2CF9AE}" pid="439" name="IVIDE844454">
    <vt:lpwstr/>
  </property>
  <property fmtid="{D5CDD505-2E9C-101B-9397-08002B2CF9AE}" pid="440" name="IVIDEEEA50F7">
    <vt:lpwstr/>
  </property>
  <property fmtid="{D5CDD505-2E9C-101B-9397-08002B2CF9AE}" pid="441" name="IVIDB08CD0DA">
    <vt:lpwstr/>
  </property>
  <property fmtid="{D5CDD505-2E9C-101B-9397-08002B2CF9AE}" pid="442" name="IVID764A8185">
    <vt:lpwstr/>
  </property>
  <property fmtid="{D5CDD505-2E9C-101B-9397-08002B2CF9AE}" pid="443" name="IVIDA219E94C">
    <vt:lpwstr/>
  </property>
  <property fmtid="{D5CDD505-2E9C-101B-9397-08002B2CF9AE}" pid="444" name="IVIDE4236DE4">
    <vt:lpwstr/>
  </property>
  <property fmtid="{D5CDD505-2E9C-101B-9397-08002B2CF9AE}" pid="445" name="IVIDCDD113D">
    <vt:lpwstr/>
  </property>
  <property fmtid="{D5CDD505-2E9C-101B-9397-08002B2CF9AE}" pid="446" name="IVID52E76600">
    <vt:lpwstr/>
  </property>
  <property fmtid="{D5CDD505-2E9C-101B-9397-08002B2CF9AE}" pid="447" name="IVID725A4B99">
    <vt:lpwstr/>
  </property>
  <property fmtid="{D5CDD505-2E9C-101B-9397-08002B2CF9AE}" pid="448" name="IVID5221D46F">
    <vt:lpwstr/>
  </property>
  <property fmtid="{D5CDD505-2E9C-101B-9397-08002B2CF9AE}" pid="449" name="IVID902FC8BF">
    <vt:lpwstr/>
  </property>
  <property fmtid="{D5CDD505-2E9C-101B-9397-08002B2CF9AE}" pid="450" name="IVID7AA1F94D">
    <vt:lpwstr/>
  </property>
  <property fmtid="{D5CDD505-2E9C-101B-9397-08002B2CF9AE}" pid="451" name="IVID8904A5A">
    <vt:lpwstr/>
  </property>
  <property fmtid="{D5CDD505-2E9C-101B-9397-08002B2CF9AE}" pid="452" name="IVID66B00F74">
    <vt:lpwstr/>
  </property>
  <property fmtid="{D5CDD505-2E9C-101B-9397-08002B2CF9AE}" pid="453" name="IVID2E56C29C">
    <vt:lpwstr/>
  </property>
  <property fmtid="{D5CDD505-2E9C-101B-9397-08002B2CF9AE}" pid="454" name="IVID34D5FD7D">
    <vt:lpwstr/>
  </property>
  <property fmtid="{D5CDD505-2E9C-101B-9397-08002B2CF9AE}" pid="455" name="IVID5C2962D1">
    <vt:lpwstr/>
  </property>
  <property fmtid="{D5CDD505-2E9C-101B-9397-08002B2CF9AE}" pid="456" name="IVIDC4475E44">
    <vt:lpwstr/>
  </property>
  <property fmtid="{D5CDD505-2E9C-101B-9397-08002B2CF9AE}" pid="457" name="IVID6227A2B8">
    <vt:lpwstr/>
  </property>
  <property fmtid="{D5CDD505-2E9C-101B-9397-08002B2CF9AE}" pid="458" name="IVID641B5E56">
    <vt:lpwstr/>
  </property>
  <property fmtid="{D5CDD505-2E9C-101B-9397-08002B2CF9AE}" pid="459" name="IVID164A4ECA">
    <vt:lpwstr/>
  </property>
  <property fmtid="{D5CDD505-2E9C-101B-9397-08002B2CF9AE}" pid="460" name="IVID22FF396E">
    <vt:lpwstr/>
  </property>
  <property fmtid="{D5CDD505-2E9C-101B-9397-08002B2CF9AE}" pid="461" name="IVIDAEC62CA">
    <vt:lpwstr/>
  </property>
  <property fmtid="{D5CDD505-2E9C-101B-9397-08002B2CF9AE}" pid="462" name="IVIDA63F5645">
    <vt:lpwstr/>
  </property>
  <property fmtid="{D5CDD505-2E9C-101B-9397-08002B2CF9AE}" pid="463" name="IVID2A6F70CC">
    <vt:lpwstr/>
  </property>
  <property fmtid="{D5CDD505-2E9C-101B-9397-08002B2CF9AE}" pid="464" name="IVID4A644AAA">
    <vt:lpwstr/>
  </property>
  <property fmtid="{D5CDD505-2E9C-101B-9397-08002B2CF9AE}" pid="465" name="IVID9429CDDE">
    <vt:lpwstr/>
  </property>
  <property fmtid="{D5CDD505-2E9C-101B-9397-08002B2CF9AE}" pid="466" name="IVIDC2C6AFBB">
    <vt:lpwstr/>
  </property>
  <property fmtid="{D5CDD505-2E9C-101B-9397-08002B2CF9AE}" pid="467" name="IVID9C03DD4A">
    <vt:lpwstr/>
  </property>
  <property fmtid="{D5CDD505-2E9C-101B-9397-08002B2CF9AE}" pid="468" name="IVIDCEE314B8">
    <vt:lpwstr/>
  </property>
  <property fmtid="{D5CDD505-2E9C-101B-9397-08002B2CF9AE}" pid="469" name="IVID847B64D0">
    <vt:lpwstr/>
  </property>
  <property fmtid="{D5CDD505-2E9C-101B-9397-08002B2CF9AE}" pid="470" name="IVIDF02881B7">
    <vt:lpwstr/>
  </property>
  <property fmtid="{D5CDD505-2E9C-101B-9397-08002B2CF9AE}" pid="471" name="IVID520CFFBF">
    <vt:lpwstr/>
  </property>
  <property fmtid="{D5CDD505-2E9C-101B-9397-08002B2CF9AE}" pid="472" name="IVID8E692475">
    <vt:lpwstr/>
  </property>
  <property fmtid="{D5CDD505-2E9C-101B-9397-08002B2CF9AE}" pid="473" name="IVID987C3D0C">
    <vt:lpwstr/>
  </property>
  <property fmtid="{D5CDD505-2E9C-101B-9397-08002B2CF9AE}" pid="474" name="IVID4CAB45F5">
    <vt:lpwstr/>
  </property>
  <property fmtid="{D5CDD505-2E9C-101B-9397-08002B2CF9AE}" pid="475" name="IVIDE8E5E9EE">
    <vt:lpwstr/>
  </property>
  <property fmtid="{D5CDD505-2E9C-101B-9397-08002B2CF9AE}" pid="476" name="IVID9E8AA9E1">
    <vt:lpwstr/>
  </property>
  <property fmtid="{D5CDD505-2E9C-101B-9397-08002B2CF9AE}" pid="477" name="IVID4E73E5F8">
    <vt:lpwstr/>
  </property>
  <property fmtid="{D5CDD505-2E9C-101B-9397-08002B2CF9AE}" pid="478" name="IVIDD82B0836">
    <vt:lpwstr/>
  </property>
  <property fmtid="{D5CDD505-2E9C-101B-9397-08002B2CF9AE}" pid="479" name="IVID227FFCB3">
    <vt:lpwstr/>
  </property>
  <property fmtid="{D5CDD505-2E9C-101B-9397-08002B2CF9AE}" pid="480" name="IVIDA254FF1E">
    <vt:lpwstr/>
  </property>
  <property fmtid="{D5CDD505-2E9C-101B-9397-08002B2CF9AE}" pid="481" name="IVIDF02D985D">
    <vt:lpwstr/>
  </property>
  <property fmtid="{D5CDD505-2E9C-101B-9397-08002B2CF9AE}" pid="482" name="IVIDA077251">
    <vt:lpwstr/>
  </property>
  <property fmtid="{D5CDD505-2E9C-101B-9397-08002B2CF9AE}" pid="483" name="IVIDB0C061CF">
    <vt:lpwstr/>
  </property>
  <property fmtid="{D5CDD505-2E9C-101B-9397-08002B2CF9AE}" pid="484" name="IVID8EBF89BA">
    <vt:lpwstr/>
  </property>
  <property fmtid="{D5CDD505-2E9C-101B-9397-08002B2CF9AE}" pid="485" name="IVID283AEBE4">
    <vt:lpwstr/>
  </property>
  <property fmtid="{D5CDD505-2E9C-101B-9397-08002B2CF9AE}" pid="486" name="IVIDB2404256">
    <vt:lpwstr/>
  </property>
  <property fmtid="{D5CDD505-2E9C-101B-9397-08002B2CF9AE}" pid="487" name="IVIDD4555EC6">
    <vt:lpwstr/>
  </property>
  <property fmtid="{D5CDD505-2E9C-101B-9397-08002B2CF9AE}" pid="488" name="IVID2A529C37">
    <vt:lpwstr/>
  </property>
  <property fmtid="{D5CDD505-2E9C-101B-9397-08002B2CF9AE}" pid="489" name="IVID864FC634">
    <vt:lpwstr/>
  </property>
  <property fmtid="{D5CDD505-2E9C-101B-9397-08002B2CF9AE}" pid="490" name="IVID60A44A29">
    <vt:lpwstr/>
  </property>
  <property fmtid="{D5CDD505-2E9C-101B-9397-08002B2CF9AE}" pid="491" name="IVIDDC37DBFE">
    <vt:lpwstr/>
  </property>
  <property fmtid="{D5CDD505-2E9C-101B-9397-08002B2CF9AE}" pid="492" name="IVIDC84644C7">
    <vt:lpwstr/>
  </property>
  <property fmtid="{D5CDD505-2E9C-101B-9397-08002B2CF9AE}" pid="493" name="IVIDAE7ADDD2">
    <vt:lpwstr/>
  </property>
  <property fmtid="{D5CDD505-2E9C-101B-9397-08002B2CF9AE}" pid="494" name="IVID22DA47E7">
    <vt:lpwstr/>
  </property>
  <property fmtid="{D5CDD505-2E9C-101B-9397-08002B2CF9AE}" pid="495" name="IVIDDACAA079">
    <vt:lpwstr/>
  </property>
  <property fmtid="{D5CDD505-2E9C-101B-9397-08002B2CF9AE}" pid="496" name="IVIDDED296C9">
    <vt:lpwstr/>
  </property>
  <property fmtid="{D5CDD505-2E9C-101B-9397-08002B2CF9AE}" pid="497" name="IVIDF8054C78">
    <vt:lpwstr/>
  </property>
  <property fmtid="{D5CDD505-2E9C-101B-9397-08002B2CF9AE}" pid="498" name="IVID4862C059">
    <vt:lpwstr/>
  </property>
  <property fmtid="{D5CDD505-2E9C-101B-9397-08002B2CF9AE}" pid="499" name="IVID2A7ECBD6">
    <vt:lpwstr/>
  </property>
  <property fmtid="{D5CDD505-2E9C-101B-9397-08002B2CF9AE}" pid="500" name="IVID620AA687">
    <vt:lpwstr/>
  </property>
  <property fmtid="{D5CDD505-2E9C-101B-9397-08002B2CF9AE}" pid="501" name="IVID48D6C39A">
    <vt:lpwstr/>
  </property>
  <property fmtid="{D5CDD505-2E9C-101B-9397-08002B2CF9AE}" pid="502" name="IVID248EF785">
    <vt:lpwstr/>
  </property>
  <property fmtid="{D5CDD505-2E9C-101B-9397-08002B2CF9AE}" pid="503" name="IVIDB8D66163">
    <vt:lpwstr/>
  </property>
  <property fmtid="{D5CDD505-2E9C-101B-9397-08002B2CF9AE}" pid="504" name="IVID28B76F12">
    <vt:lpwstr/>
  </property>
  <property fmtid="{D5CDD505-2E9C-101B-9397-08002B2CF9AE}" pid="505" name="IVID2A5E87B1">
    <vt:lpwstr/>
  </property>
  <property fmtid="{D5CDD505-2E9C-101B-9397-08002B2CF9AE}" pid="506" name="IVID46C1B06C">
    <vt:lpwstr/>
  </property>
  <property fmtid="{D5CDD505-2E9C-101B-9397-08002B2CF9AE}" pid="507" name="IVIDA2CE55AE">
    <vt:lpwstr/>
  </property>
  <property fmtid="{D5CDD505-2E9C-101B-9397-08002B2CF9AE}" pid="508" name="IVID8C163D1D">
    <vt:lpwstr/>
  </property>
  <property fmtid="{D5CDD505-2E9C-101B-9397-08002B2CF9AE}" pid="509" name="IVID28E77FF6">
    <vt:lpwstr/>
  </property>
  <property fmtid="{D5CDD505-2E9C-101B-9397-08002B2CF9AE}" pid="510" name="IVID9C19E9">
    <vt:lpwstr/>
  </property>
  <property fmtid="{D5CDD505-2E9C-101B-9397-08002B2CF9AE}" pid="511" name="IVIDF44DD">
    <vt:lpwstr/>
  </property>
  <property fmtid="{D5CDD505-2E9C-101B-9397-08002B2CF9AE}" pid="512" name="IVID5A6D5E">
    <vt:lpwstr/>
  </property>
  <property fmtid="{D5CDD505-2E9C-101B-9397-08002B2CF9AE}" pid="513" name="IVID6EE64858">
    <vt:lpwstr/>
  </property>
  <property fmtid="{D5CDD505-2E9C-101B-9397-08002B2CF9AE}" pid="514" name="IVIDFC4C3256">
    <vt:lpwstr/>
  </property>
  <property fmtid="{D5CDD505-2E9C-101B-9397-08002B2CF9AE}" pid="515" name="IVID240C0B47">
    <vt:lpwstr/>
  </property>
  <property fmtid="{D5CDD505-2E9C-101B-9397-08002B2CF9AE}" pid="516" name="IVID1CDD3D38">
    <vt:lpwstr/>
  </property>
  <property fmtid="{D5CDD505-2E9C-101B-9397-08002B2CF9AE}" pid="517" name="IVID2496FC22">
    <vt:lpwstr/>
  </property>
  <property fmtid="{D5CDD505-2E9C-101B-9397-08002B2CF9AE}" pid="518" name="IVIDB29C4">
    <vt:lpwstr/>
  </property>
  <property fmtid="{D5CDD505-2E9C-101B-9397-08002B2CF9AE}" pid="519" name="IVIDC492">
    <vt:lpwstr/>
  </property>
  <property fmtid="{D5CDD505-2E9C-101B-9397-08002B2CF9AE}" pid="520" name="IVIDA6305F42">
    <vt:lpwstr/>
  </property>
  <property fmtid="{D5CDD505-2E9C-101B-9397-08002B2CF9AE}" pid="521" name="IVIDD801B74D">
    <vt:lpwstr/>
  </property>
  <property fmtid="{D5CDD505-2E9C-101B-9397-08002B2CF9AE}" pid="522" name="IVID922479EF">
    <vt:lpwstr/>
  </property>
  <property fmtid="{D5CDD505-2E9C-101B-9397-08002B2CF9AE}" pid="523" name="IVID7A3A5601">
    <vt:lpwstr/>
  </property>
  <property fmtid="{D5CDD505-2E9C-101B-9397-08002B2CF9AE}" pid="524" name="IVIDAAC30C88">
    <vt:lpwstr/>
  </property>
  <property fmtid="{D5CDD505-2E9C-101B-9397-08002B2CF9AE}" pid="525" name="IVID2E525153">
    <vt:lpwstr/>
  </property>
  <property fmtid="{D5CDD505-2E9C-101B-9397-08002B2CF9AE}" pid="526" name="IVID9EB90A56">
    <vt:lpwstr/>
  </property>
  <property fmtid="{D5CDD505-2E9C-101B-9397-08002B2CF9AE}" pid="527" name="IVIDE100E65">
    <vt:lpwstr/>
  </property>
  <property fmtid="{D5CDD505-2E9C-101B-9397-08002B2CF9AE}" pid="528" name="IVID88842B6">
    <vt:lpwstr/>
  </property>
  <property fmtid="{D5CDD505-2E9C-101B-9397-08002B2CF9AE}" pid="529" name="IVIDEA7FC813">
    <vt:lpwstr/>
  </property>
  <property fmtid="{D5CDD505-2E9C-101B-9397-08002B2CF9AE}" pid="530" name="IVID66BA6195">
    <vt:lpwstr/>
  </property>
  <property fmtid="{D5CDD505-2E9C-101B-9397-08002B2CF9AE}" pid="531" name="IVIDAE5E4A05">
    <vt:lpwstr/>
  </property>
  <property fmtid="{D5CDD505-2E9C-101B-9397-08002B2CF9AE}" pid="532" name="IVID2021EEF6">
    <vt:lpwstr/>
  </property>
  <property fmtid="{D5CDD505-2E9C-101B-9397-08002B2CF9AE}" pid="533" name="IVIDAE18C724">
    <vt:lpwstr/>
  </property>
  <property fmtid="{D5CDD505-2E9C-101B-9397-08002B2CF9AE}" pid="534" name="IVID46319A1F">
    <vt:lpwstr/>
  </property>
  <property fmtid="{D5CDD505-2E9C-101B-9397-08002B2CF9AE}" pid="535" name="IVIDD24DD7B7">
    <vt:lpwstr/>
  </property>
  <property fmtid="{D5CDD505-2E9C-101B-9397-08002B2CF9AE}" pid="536" name="IVID34612E17">
    <vt:lpwstr/>
  </property>
  <property fmtid="{D5CDD505-2E9C-101B-9397-08002B2CF9AE}" pid="537" name="IVID40B08C3">
    <vt:lpwstr/>
  </property>
  <property fmtid="{D5CDD505-2E9C-101B-9397-08002B2CF9AE}" pid="538" name="IVIDB2DC5CE0">
    <vt:lpwstr/>
  </property>
  <property fmtid="{D5CDD505-2E9C-101B-9397-08002B2CF9AE}" pid="539" name="IVID4636B9B5">
    <vt:lpwstr/>
  </property>
  <property fmtid="{D5CDD505-2E9C-101B-9397-08002B2CF9AE}" pid="540" name="IVID18326505">
    <vt:lpwstr/>
  </property>
  <property fmtid="{D5CDD505-2E9C-101B-9397-08002B2CF9AE}" pid="541" name="IVID4EC45E9E">
    <vt:lpwstr/>
  </property>
  <property fmtid="{D5CDD505-2E9C-101B-9397-08002B2CF9AE}" pid="542" name="IVID1C0CF16C">
    <vt:lpwstr/>
  </property>
  <property fmtid="{D5CDD505-2E9C-101B-9397-08002B2CF9AE}" pid="543" name="IVIDA07DF1B4">
    <vt:lpwstr/>
  </property>
  <property fmtid="{D5CDD505-2E9C-101B-9397-08002B2CF9AE}" pid="544" name="IVID7A8A734C">
    <vt:lpwstr/>
  </property>
  <property fmtid="{D5CDD505-2E9C-101B-9397-08002B2CF9AE}" pid="545" name="IVID6CFECDB1">
    <vt:lpwstr/>
  </property>
  <property fmtid="{D5CDD505-2E9C-101B-9397-08002B2CF9AE}" pid="546" name="IVIDFE57553F">
    <vt:lpwstr/>
  </property>
  <property fmtid="{D5CDD505-2E9C-101B-9397-08002B2CF9AE}" pid="547" name="IVIDF0AC060B">
    <vt:lpwstr/>
  </property>
  <property fmtid="{D5CDD505-2E9C-101B-9397-08002B2CF9AE}" pid="548" name="IVIDD21807BB">
    <vt:lpwstr/>
  </property>
  <property fmtid="{D5CDD505-2E9C-101B-9397-08002B2CF9AE}" pid="549" name="IVIDAE6B3BD5">
    <vt:lpwstr/>
  </property>
  <property fmtid="{D5CDD505-2E9C-101B-9397-08002B2CF9AE}" pid="550" name="IVIDEE802ED3">
    <vt:lpwstr/>
  </property>
  <property fmtid="{D5CDD505-2E9C-101B-9397-08002B2CF9AE}" pid="551" name="IVID30EAF3AA">
    <vt:lpwstr/>
  </property>
  <property fmtid="{D5CDD505-2E9C-101B-9397-08002B2CF9AE}" pid="552" name="IVID4C832">
    <vt:lpwstr/>
  </property>
  <property fmtid="{D5CDD505-2E9C-101B-9397-08002B2CF9AE}" pid="553" name="IVID74D7D26E">
    <vt:lpwstr/>
  </property>
  <property fmtid="{D5CDD505-2E9C-101B-9397-08002B2CF9AE}" pid="554" name="IVIDF48ABE39">
    <vt:lpwstr/>
  </property>
  <property fmtid="{D5CDD505-2E9C-101B-9397-08002B2CF9AE}" pid="555" name="IVID24F228B5">
    <vt:lpwstr/>
  </property>
  <property fmtid="{D5CDD505-2E9C-101B-9397-08002B2CF9AE}" pid="556" name="IVID329A1D63">
    <vt:lpwstr/>
  </property>
  <property fmtid="{D5CDD505-2E9C-101B-9397-08002B2CF9AE}" pid="557" name="IVID82F3C3CF">
    <vt:lpwstr/>
  </property>
  <property fmtid="{D5CDD505-2E9C-101B-9397-08002B2CF9AE}" pid="558" name="IVID3486398C">
    <vt:lpwstr/>
  </property>
  <property fmtid="{D5CDD505-2E9C-101B-9397-08002B2CF9AE}" pid="559" name="IVID2C22B784">
    <vt:lpwstr/>
  </property>
  <property fmtid="{D5CDD505-2E9C-101B-9397-08002B2CF9AE}" pid="560" name="IVID4A75CA8F">
    <vt:lpwstr/>
  </property>
  <property fmtid="{D5CDD505-2E9C-101B-9397-08002B2CF9AE}" pid="561" name="IVIDFA3B4B02">
    <vt:lpwstr/>
  </property>
  <property fmtid="{D5CDD505-2E9C-101B-9397-08002B2CF9AE}" pid="562" name="IVIDB4B10B5E">
    <vt:lpwstr/>
  </property>
  <property fmtid="{D5CDD505-2E9C-101B-9397-08002B2CF9AE}" pid="563" name="IVID8C85A7BF">
    <vt:lpwstr/>
  </property>
  <property fmtid="{D5CDD505-2E9C-101B-9397-08002B2CF9AE}" pid="564" name="IVID40B3C3F3">
    <vt:lpwstr/>
  </property>
  <property fmtid="{D5CDD505-2E9C-101B-9397-08002B2CF9AE}" pid="565" name="IVIDA2CAF43F">
    <vt:lpwstr/>
  </property>
  <property fmtid="{D5CDD505-2E9C-101B-9397-08002B2CF9AE}" pid="566" name="IVIDC8199B70">
    <vt:lpwstr/>
  </property>
  <property fmtid="{D5CDD505-2E9C-101B-9397-08002B2CF9AE}" pid="567" name="IVIDC6187B08">
    <vt:lpwstr/>
  </property>
  <property fmtid="{D5CDD505-2E9C-101B-9397-08002B2CF9AE}" pid="568" name="IVIDBE5C8C43">
    <vt:lpwstr/>
  </property>
  <property fmtid="{D5CDD505-2E9C-101B-9397-08002B2CF9AE}" pid="569" name="IVIDA4E8804F">
    <vt:lpwstr/>
  </property>
  <property fmtid="{D5CDD505-2E9C-101B-9397-08002B2CF9AE}" pid="570" name="IVID183DAF1D">
    <vt:lpwstr/>
  </property>
  <property fmtid="{D5CDD505-2E9C-101B-9397-08002B2CF9AE}" pid="571" name="IVID288FF7C8">
    <vt:lpwstr/>
  </property>
  <property fmtid="{D5CDD505-2E9C-101B-9397-08002B2CF9AE}" pid="572" name="IVID10890AE0">
    <vt:lpwstr/>
  </property>
  <property fmtid="{D5CDD505-2E9C-101B-9397-08002B2CF9AE}" pid="573" name="IVID607E4EE4">
    <vt:lpwstr/>
  </property>
  <property fmtid="{D5CDD505-2E9C-101B-9397-08002B2CF9AE}" pid="574" name="IVIDE2862236">
    <vt:lpwstr/>
  </property>
  <property fmtid="{D5CDD505-2E9C-101B-9397-08002B2CF9AE}" pid="575" name="IVIDE0DE1E5B">
    <vt:lpwstr/>
  </property>
  <property fmtid="{D5CDD505-2E9C-101B-9397-08002B2CF9AE}" pid="576" name="IVID2019313D">
    <vt:lpwstr/>
  </property>
  <property fmtid="{D5CDD505-2E9C-101B-9397-08002B2CF9AE}" pid="577" name="IVID7AC479D0">
    <vt:lpwstr/>
  </property>
  <property fmtid="{D5CDD505-2E9C-101B-9397-08002B2CF9AE}" pid="578" name="IVIDA2E6D6A2">
    <vt:lpwstr/>
  </property>
  <property fmtid="{D5CDD505-2E9C-101B-9397-08002B2CF9AE}" pid="579" name="IVID2865F992">
    <vt:lpwstr/>
  </property>
  <property fmtid="{D5CDD505-2E9C-101B-9397-08002B2CF9AE}" pid="580" name="IVID8EC8272C">
    <vt:lpwstr/>
  </property>
  <property fmtid="{D5CDD505-2E9C-101B-9397-08002B2CF9AE}" pid="581" name="IVID2E047395">
    <vt:lpwstr/>
  </property>
  <property fmtid="{D5CDD505-2E9C-101B-9397-08002B2CF9AE}" pid="582" name="IVID9A61E">
    <vt:lpwstr/>
  </property>
  <property fmtid="{D5CDD505-2E9C-101B-9397-08002B2CF9AE}" pid="583" name="IVIDA1420">
    <vt:lpwstr/>
  </property>
  <property fmtid="{D5CDD505-2E9C-101B-9397-08002B2CF9AE}" pid="584" name="IVIDB48A0F41">
    <vt:lpwstr/>
  </property>
  <property fmtid="{D5CDD505-2E9C-101B-9397-08002B2CF9AE}" pid="585" name="IVID18727844">
    <vt:lpwstr/>
  </property>
  <property fmtid="{D5CDD505-2E9C-101B-9397-08002B2CF9AE}" pid="586" name="IVID6CBF5BD1">
    <vt:lpwstr/>
  </property>
  <property fmtid="{D5CDD505-2E9C-101B-9397-08002B2CF9AE}" pid="587" name="IVIDCEC8A8C8">
    <vt:lpwstr/>
  </property>
  <property fmtid="{D5CDD505-2E9C-101B-9397-08002B2CF9AE}" pid="588" name="IVID68B01178">
    <vt:lpwstr/>
  </property>
  <property fmtid="{D5CDD505-2E9C-101B-9397-08002B2CF9AE}" pid="589" name="IVIDBEB5133A">
    <vt:lpwstr/>
  </property>
  <property fmtid="{D5CDD505-2E9C-101B-9397-08002B2CF9AE}" pid="590" name="IVIDBC1E3CA3">
    <vt:lpwstr/>
  </property>
  <property fmtid="{D5CDD505-2E9C-101B-9397-08002B2CF9AE}" pid="591" name="IVIDE2A3039B">
    <vt:lpwstr/>
  </property>
  <property fmtid="{D5CDD505-2E9C-101B-9397-08002B2CF9AE}" pid="592" name="IVIDEC80FEA7">
    <vt:lpwstr/>
  </property>
  <property fmtid="{D5CDD505-2E9C-101B-9397-08002B2CF9AE}" pid="593" name="IVIDC09A88A2">
    <vt:lpwstr/>
  </property>
  <property fmtid="{D5CDD505-2E9C-101B-9397-08002B2CF9AE}" pid="594" name="IVID15201">
    <vt:lpwstr/>
  </property>
  <property fmtid="{D5CDD505-2E9C-101B-9397-08002B2CF9AE}" pid="595" name="IVID4A216988">
    <vt:lpwstr/>
  </property>
  <property fmtid="{D5CDD505-2E9C-101B-9397-08002B2CF9AE}" pid="596" name="IVID17643">
    <vt:lpwstr/>
  </property>
  <property fmtid="{D5CDD505-2E9C-101B-9397-08002B2CF9AE}" pid="597" name="IVIDC7C6B21">
    <vt:lpwstr/>
  </property>
  <property fmtid="{D5CDD505-2E9C-101B-9397-08002B2CF9AE}" pid="598" name="IVID94297137">
    <vt:lpwstr/>
  </property>
  <property fmtid="{D5CDD505-2E9C-101B-9397-08002B2CF9AE}" pid="599" name="IVIDB52B2">
    <vt:lpwstr/>
  </property>
  <property fmtid="{D5CDD505-2E9C-101B-9397-08002B2CF9AE}" pid="600" name="IVID9003EE80">
    <vt:lpwstr/>
  </property>
  <property fmtid="{D5CDD505-2E9C-101B-9397-08002B2CF9AE}" pid="601" name="IVIDB1F00">
    <vt:lpwstr/>
  </property>
  <property fmtid="{D5CDD505-2E9C-101B-9397-08002B2CF9AE}" pid="602" name="IVID89177">
    <vt:lpwstr/>
  </property>
  <property fmtid="{D5CDD505-2E9C-101B-9397-08002B2CF9AE}" pid="603" name="IVIDF877019D">
    <vt:lpwstr/>
  </property>
  <property fmtid="{D5CDD505-2E9C-101B-9397-08002B2CF9AE}" pid="604" name="IVIDBA3A4105">
    <vt:lpwstr/>
  </property>
  <property fmtid="{D5CDD505-2E9C-101B-9397-08002B2CF9AE}" pid="605" name="IVIDA6ACF10">
    <vt:lpwstr/>
  </property>
  <property fmtid="{D5CDD505-2E9C-101B-9397-08002B2CF9AE}" pid="606" name="IVID4AB3947B">
    <vt:lpwstr/>
  </property>
  <property fmtid="{D5CDD505-2E9C-101B-9397-08002B2CF9AE}" pid="607" name="IVID607CC">
    <vt:lpwstr/>
  </property>
  <property fmtid="{D5CDD505-2E9C-101B-9397-08002B2CF9AE}" pid="608" name="IVIDF03172A7">
    <vt:lpwstr/>
  </property>
  <property fmtid="{D5CDD505-2E9C-101B-9397-08002B2CF9AE}" pid="609" name="IVID7231A441">
    <vt:lpwstr/>
  </property>
  <property fmtid="{D5CDD505-2E9C-101B-9397-08002B2CF9AE}" pid="610" name="IVID60EED948">
    <vt:lpwstr/>
  </property>
  <property fmtid="{D5CDD505-2E9C-101B-9397-08002B2CF9AE}" pid="611" name="IVID4C813">
    <vt:lpwstr/>
  </property>
  <property fmtid="{D5CDD505-2E9C-101B-9397-08002B2CF9AE}" pid="612" name="IVIDCC064468">
    <vt:lpwstr/>
  </property>
  <property fmtid="{D5CDD505-2E9C-101B-9397-08002B2CF9AE}" pid="613" name="IVID66D68480">
    <vt:lpwstr/>
  </property>
  <property fmtid="{D5CDD505-2E9C-101B-9397-08002B2CF9AE}" pid="614" name="IVID600CE430">
    <vt:lpwstr/>
  </property>
  <property fmtid="{D5CDD505-2E9C-101B-9397-08002B2CF9AE}" pid="615" name="IVID709693A0">
    <vt:lpwstr/>
  </property>
  <property fmtid="{D5CDD505-2E9C-101B-9397-08002B2CF9AE}" pid="616" name="IVIDD038A4F6">
    <vt:lpwstr/>
  </property>
  <property fmtid="{D5CDD505-2E9C-101B-9397-08002B2CF9AE}" pid="617" name="IVID7C245332">
    <vt:lpwstr/>
  </property>
  <property fmtid="{D5CDD505-2E9C-101B-9397-08002B2CF9AE}" pid="618" name="IVID388A6E36">
    <vt:lpwstr/>
  </property>
  <property fmtid="{D5CDD505-2E9C-101B-9397-08002B2CF9AE}" pid="619" name="IVID3EF31BC3">
    <vt:lpwstr/>
  </property>
  <property fmtid="{D5CDD505-2E9C-101B-9397-08002B2CF9AE}" pid="620" name="IVIDD8BFD">
    <vt:lpwstr/>
  </property>
  <property fmtid="{D5CDD505-2E9C-101B-9397-08002B2CF9AE}" pid="621" name="IVIDAE829EDD">
    <vt:lpwstr/>
  </property>
  <property fmtid="{D5CDD505-2E9C-101B-9397-08002B2CF9AE}" pid="622" name="IVID4C2DF25">
    <vt:lpwstr/>
  </property>
  <property fmtid="{D5CDD505-2E9C-101B-9397-08002B2CF9AE}" pid="623" name="IVID82395772">
    <vt:lpwstr/>
  </property>
  <property fmtid="{D5CDD505-2E9C-101B-9397-08002B2CF9AE}" pid="624" name="IVID44FF9262">
    <vt:lpwstr/>
  </property>
  <property fmtid="{D5CDD505-2E9C-101B-9397-08002B2CF9AE}" pid="625" name="IVID5CC4F0B7">
    <vt:lpwstr/>
  </property>
  <property fmtid="{D5CDD505-2E9C-101B-9397-08002B2CF9AE}" pid="626" name="IVIDAE629">
    <vt:lpwstr/>
  </property>
  <property fmtid="{D5CDD505-2E9C-101B-9397-08002B2CF9AE}" pid="627" name="IVIDF46825AE">
    <vt:lpwstr/>
  </property>
  <property fmtid="{D5CDD505-2E9C-101B-9397-08002B2CF9AE}" pid="628" name="IVID1EDF91B9">
    <vt:lpwstr/>
  </property>
  <property fmtid="{D5CDD505-2E9C-101B-9397-08002B2CF9AE}" pid="629" name="IVID48A6367D">
    <vt:lpwstr/>
  </property>
  <property fmtid="{D5CDD505-2E9C-101B-9397-08002B2CF9AE}" pid="630" name="IVID2819A39C">
    <vt:lpwstr/>
  </property>
  <property fmtid="{D5CDD505-2E9C-101B-9397-08002B2CF9AE}" pid="631" name="IVID8C8EE81E">
    <vt:lpwstr/>
  </property>
  <property fmtid="{D5CDD505-2E9C-101B-9397-08002B2CF9AE}" pid="632" name="IVID305BC3E5">
    <vt:lpwstr/>
  </property>
  <property fmtid="{D5CDD505-2E9C-101B-9397-08002B2CF9AE}" pid="633" name="IVID98959AEB">
    <vt:lpwstr/>
  </property>
  <property fmtid="{D5CDD505-2E9C-101B-9397-08002B2CF9AE}" pid="634" name="IVID6E9EC2EA">
    <vt:lpwstr/>
  </property>
  <property fmtid="{D5CDD505-2E9C-101B-9397-08002B2CF9AE}" pid="635" name="IVID2846531E">
    <vt:lpwstr/>
  </property>
  <property fmtid="{D5CDD505-2E9C-101B-9397-08002B2CF9AE}" pid="636" name="IVID50E3EB28">
    <vt:lpwstr/>
  </property>
  <property fmtid="{D5CDD505-2E9C-101B-9397-08002B2CF9AE}" pid="637" name="IVIDB2266F4B">
    <vt:lpwstr/>
  </property>
  <property fmtid="{D5CDD505-2E9C-101B-9397-08002B2CF9AE}" pid="638" name="IVIDC47E8F66">
    <vt:lpwstr/>
  </property>
  <property fmtid="{D5CDD505-2E9C-101B-9397-08002B2CF9AE}" pid="639" name="IVIDBC48FF42">
    <vt:lpwstr/>
  </property>
  <property fmtid="{D5CDD505-2E9C-101B-9397-08002B2CF9AE}" pid="640" name="IVIDE23BADB8">
    <vt:lpwstr/>
  </property>
  <property fmtid="{D5CDD505-2E9C-101B-9397-08002B2CF9AE}" pid="641" name="IVID3CBE9F3C">
    <vt:lpwstr/>
  </property>
  <property fmtid="{D5CDD505-2E9C-101B-9397-08002B2CF9AE}" pid="642" name="IVID28DD36F">
    <vt:lpwstr/>
  </property>
  <property fmtid="{D5CDD505-2E9C-101B-9397-08002B2CF9AE}" pid="643" name="IVID78C280F1">
    <vt:lpwstr/>
  </property>
  <property fmtid="{D5CDD505-2E9C-101B-9397-08002B2CF9AE}" pid="644" name="IVIDDC8F2776">
    <vt:lpwstr/>
  </property>
  <property fmtid="{D5CDD505-2E9C-101B-9397-08002B2CF9AE}" pid="645" name="IVID8A27D454">
    <vt:lpwstr/>
  </property>
  <property fmtid="{D5CDD505-2E9C-101B-9397-08002B2CF9AE}" pid="646" name="IVID60996D7A">
    <vt:lpwstr/>
  </property>
  <property fmtid="{D5CDD505-2E9C-101B-9397-08002B2CF9AE}" pid="647" name="IVID451D9">
    <vt:lpwstr/>
  </property>
  <property fmtid="{D5CDD505-2E9C-101B-9397-08002B2CF9AE}" pid="648" name="IVIDE0D2A5D8">
    <vt:lpwstr/>
  </property>
  <property fmtid="{D5CDD505-2E9C-101B-9397-08002B2CF9AE}" pid="649" name="IVIDD76B4">
    <vt:lpwstr/>
  </property>
  <property fmtid="{D5CDD505-2E9C-101B-9397-08002B2CF9AE}" pid="650" name="IVID6C9D227A">
    <vt:lpwstr/>
  </property>
  <property fmtid="{D5CDD505-2E9C-101B-9397-08002B2CF9AE}" pid="651" name="IVIDF21969E5">
    <vt:lpwstr/>
  </property>
  <property fmtid="{D5CDD505-2E9C-101B-9397-08002B2CF9AE}" pid="652" name="IVID84705CD">
    <vt:lpwstr/>
  </property>
  <property fmtid="{D5CDD505-2E9C-101B-9397-08002B2CF9AE}" pid="653" name="IVID401DF69A">
    <vt:lpwstr/>
  </property>
  <property fmtid="{D5CDD505-2E9C-101B-9397-08002B2CF9AE}" pid="654" name="IVIDD9F2F">
    <vt:lpwstr/>
  </property>
  <property fmtid="{D5CDD505-2E9C-101B-9397-08002B2CF9AE}" pid="655" name="IVIDBC6220AC">
    <vt:lpwstr/>
  </property>
  <property fmtid="{D5CDD505-2E9C-101B-9397-08002B2CF9AE}" pid="656" name="IVID148A369F">
    <vt:lpwstr/>
  </property>
  <property fmtid="{D5CDD505-2E9C-101B-9397-08002B2CF9AE}" pid="657" name="IVID6C28313B">
    <vt:lpwstr/>
  </property>
  <property fmtid="{D5CDD505-2E9C-101B-9397-08002B2CF9AE}" pid="658" name="IVIDE8736869">
    <vt:lpwstr/>
  </property>
  <property fmtid="{D5CDD505-2E9C-101B-9397-08002B2CF9AE}" pid="659" name="IVID9E7C0EEA">
    <vt:lpwstr/>
  </property>
  <property fmtid="{D5CDD505-2E9C-101B-9397-08002B2CF9AE}" pid="660" name="IVIDE2C8D438">
    <vt:lpwstr/>
  </property>
  <property fmtid="{D5CDD505-2E9C-101B-9397-08002B2CF9AE}" pid="661" name="IVIDFCB2C">
    <vt:lpwstr/>
  </property>
  <property fmtid="{D5CDD505-2E9C-101B-9397-08002B2CF9AE}" pid="662" name="IVID52129357">
    <vt:lpwstr/>
  </property>
  <property fmtid="{D5CDD505-2E9C-101B-9397-08002B2CF9AE}" pid="663" name="IVID54EF7717">
    <vt:lpwstr/>
  </property>
  <property fmtid="{D5CDD505-2E9C-101B-9397-08002B2CF9AE}" pid="664" name="IVIDACA4D99A">
    <vt:lpwstr/>
  </property>
  <property fmtid="{D5CDD505-2E9C-101B-9397-08002B2CF9AE}" pid="665" name="IVID26968D0B">
    <vt:lpwstr/>
  </property>
  <property fmtid="{D5CDD505-2E9C-101B-9397-08002B2CF9AE}" pid="666" name="IVIDE6D60BA6">
    <vt:lpwstr/>
  </property>
  <property fmtid="{D5CDD505-2E9C-101B-9397-08002B2CF9AE}" pid="667" name="IVIDC9EC4A6">
    <vt:lpwstr/>
  </property>
  <property fmtid="{D5CDD505-2E9C-101B-9397-08002B2CF9AE}" pid="668" name="IVIDC25C43E5">
    <vt:lpwstr/>
  </property>
  <property fmtid="{D5CDD505-2E9C-101B-9397-08002B2CF9AE}" pid="669" name="IVID988F89D1">
    <vt:lpwstr/>
  </property>
  <property fmtid="{D5CDD505-2E9C-101B-9397-08002B2CF9AE}" pid="670" name="IVIDB65E3854">
    <vt:lpwstr/>
  </property>
  <property fmtid="{D5CDD505-2E9C-101B-9397-08002B2CF9AE}" pid="671" name="IVID807C854A">
    <vt:lpwstr/>
  </property>
  <property fmtid="{D5CDD505-2E9C-101B-9397-08002B2CF9AE}" pid="672" name="IVID4847D82">
    <vt:lpwstr/>
  </property>
  <property fmtid="{D5CDD505-2E9C-101B-9397-08002B2CF9AE}" pid="673" name="IVIDF6A82779">
    <vt:lpwstr/>
  </property>
  <property fmtid="{D5CDD505-2E9C-101B-9397-08002B2CF9AE}" pid="674" name="IVID1A46CE5A">
    <vt:lpwstr/>
  </property>
  <property fmtid="{D5CDD505-2E9C-101B-9397-08002B2CF9AE}" pid="675" name="IVIDA9A61">
    <vt:lpwstr/>
  </property>
  <property fmtid="{D5CDD505-2E9C-101B-9397-08002B2CF9AE}" pid="676" name="IVIDFA2A979A">
    <vt:lpwstr/>
  </property>
  <property fmtid="{D5CDD505-2E9C-101B-9397-08002B2CF9AE}" pid="677" name="IVIDF48204F0">
    <vt:lpwstr/>
  </property>
  <property fmtid="{D5CDD505-2E9C-101B-9397-08002B2CF9AE}" pid="678" name="IVID8C1A6560">
    <vt:lpwstr/>
  </property>
  <property fmtid="{D5CDD505-2E9C-101B-9397-08002B2CF9AE}" pid="679" name="IVID3E1121A1">
    <vt:lpwstr/>
  </property>
  <property fmtid="{D5CDD505-2E9C-101B-9397-08002B2CF9AE}" pid="680" name="IVID6AB4D465">
    <vt:lpwstr/>
  </property>
  <property fmtid="{D5CDD505-2E9C-101B-9397-08002B2CF9AE}" pid="681" name="IVID1C16A">
    <vt:lpwstr/>
  </property>
  <property fmtid="{D5CDD505-2E9C-101B-9397-08002B2CF9AE}" pid="682" name="IVID826FE059">
    <vt:lpwstr/>
  </property>
  <property fmtid="{D5CDD505-2E9C-101B-9397-08002B2CF9AE}" pid="683" name="IVID7E3D6A36">
    <vt:lpwstr/>
  </property>
  <property fmtid="{D5CDD505-2E9C-101B-9397-08002B2CF9AE}" pid="684" name="IVID363D8BD2">
    <vt:lpwstr/>
  </property>
  <property fmtid="{D5CDD505-2E9C-101B-9397-08002B2CF9AE}" pid="685" name="IVIDA20AF8CE">
    <vt:lpwstr/>
  </property>
  <property fmtid="{D5CDD505-2E9C-101B-9397-08002B2CF9AE}" pid="686" name="IVIDA880A40E">
    <vt:lpwstr/>
  </property>
  <property fmtid="{D5CDD505-2E9C-101B-9397-08002B2CF9AE}" pid="687" name="IVIDA22692A5">
    <vt:lpwstr/>
  </property>
  <property fmtid="{D5CDD505-2E9C-101B-9397-08002B2CF9AE}" pid="688" name="IVIDA0D58">
    <vt:lpwstr/>
  </property>
  <property fmtid="{D5CDD505-2E9C-101B-9397-08002B2CF9AE}" pid="689" name="IVIDAEE762D1">
    <vt:lpwstr/>
  </property>
  <property fmtid="{D5CDD505-2E9C-101B-9397-08002B2CF9AE}" pid="690" name="IVIDAC365CE3">
    <vt:lpwstr/>
  </property>
  <property fmtid="{D5CDD505-2E9C-101B-9397-08002B2CF9AE}" pid="691" name="IVID4244A548">
    <vt:lpwstr/>
  </property>
  <property fmtid="{D5CDD505-2E9C-101B-9397-08002B2CF9AE}" pid="692" name="IVID60F59D59">
    <vt:lpwstr/>
  </property>
  <property fmtid="{D5CDD505-2E9C-101B-9397-08002B2CF9AE}" pid="693" name="IVIDF2D74620">
    <vt:lpwstr/>
  </property>
  <property fmtid="{D5CDD505-2E9C-101B-9397-08002B2CF9AE}" pid="694" name="IVIDDEF95673">
    <vt:lpwstr/>
  </property>
  <property fmtid="{D5CDD505-2E9C-101B-9397-08002B2CF9AE}" pid="695" name="IVIDE49E8BA9">
    <vt:lpwstr/>
  </property>
  <property fmtid="{D5CDD505-2E9C-101B-9397-08002B2CF9AE}" pid="696" name="IVID160F3325">
    <vt:lpwstr/>
  </property>
  <property fmtid="{D5CDD505-2E9C-101B-9397-08002B2CF9AE}" pid="697" name="IVID6A01FB5A">
    <vt:lpwstr/>
  </property>
  <property fmtid="{D5CDD505-2E9C-101B-9397-08002B2CF9AE}" pid="698" name="IVID40B0DEB0">
    <vt:lpwstr/>
  </property>
  <property fmtid="{D5CDD505-2E9C-101B-9397-08002B2CF9AE}" pid="699" name="IVID4D4E2A">
    <vt:lpwstr/>
  </property>
  <property fmtid="{D5CDD505-2E9C-101B-9397-08002B2CF9AE}" pid="700" name="IVID14D261FE">
    <vt:lpwstr/>
  </property>
  <property fmtid="{D5CDD505-2E9C-101B-9397-08002B2CF9AE}" pid="701" name="IVIDEF6CB">
    <vt:lpwstr/>
  </property>
  <property fmtid="{D5CDD505-2E9C-101B-9397-08002B2CF9AE}" pid="702" name="IVIDBE0F9AF2">
    <vt:lpwstr/>
  </property>
  <property fmtid="{D5CDD505-2E9C-101B-9397-08002B2CF9AE}" pid="703" name="IVID20427536">
    <vt:lpwstr/>
  </property>
  <property fmtid="{D5CDD505-2E9C-101B-9397-08002B2CF9AE}" pid="704" name="IVID591563">
    <vt:lpwstr/>
  </property>
  <property fmtid="{D5CDD505-2E9C-101B-9397-08002B2CF9AE}" pid="705" name="IVID9CFC5836">
    <vt:lpwstr/>
  </property>
  <property fmtid="{D5CDD505-2E9C-101B-9397-08002B2CF9AE}" pid="706" name="IVIDA6EE0B7C">
    <vt:lpwstr/>
  </property>
  <property fmtid="{D5CDD505-2E9C-101B-9397-08002B2CF9AE}" pid="707" name="IVID74C3FB9A">
    <vt:lpwstr/>
  </property>
  <property fmtid="{D5CDD505-2E9C-101B-9397-08002B2CF9AE}" pid="708" name="IVID30F1A817">
    <vt:lpwstr/>
  </property>
  <property fmtid="{D5CDD505-2E9C-101B-9397-08002B2CF9AE}" pid="709" name="IVID2C119170">
    <vt:lpwstr/>
  </property>
  <property fmtid="{D5CDD505-2E9C-101B-9397-08002B2CF9AE}" pid="710" name="IVID66FAE4D2">
    <vt:lpwstr/>
  </property>
  <property fmtid="{D5CDD505-2E9C-101B-9397-08002B2CF9AE}" pid="711" name="IVIDD6978C6E">
    <vt:lpwstr/>
  </property>
  <property fmtid="{D5CDD505-2E9C-101B-9397-08002B2CF9AE}" pid="712" name="IVIDCE02001D">
    <vt:lpwstr/>
  </property>
  <property fmtid="{D5CDD505-2E9C-101B-9397-08002B2CF9AE}" pid="713" name="IVID29E8E">
    <vt:lpwstr/>
  </property>
  <property fmtid="{D5CDD505-2E9C-101B-9397-08002B2CF9AE}" pid="714" name="IVIDF6DA1">
    <vt:lpwstr/>
  </property>
  <property fmtid="{D5CDD505-2E9C-101B-9397-08002B2CF9AE}" pid="715" name="IVIDACB8387F">
    <vt:lpwstr/>
  </property>
  <property fmtid="{D5CDD505-2E9C-101B-9397-08002B2CF9AE}" pid="716" name="IVIDE64D5F1E">
    <vt:lpwstr/>
  </property>
  <property fmtid="{D5CDD505-2E9C-101B-9397-08002B2CF9AE}" pid="717" name="IVIDDA2C5790">
    <vt:lpwstr/>
  </property>
  <property fmtid="{D5CDD505-2E9C-101B-9397-08002B2CF9AE}" pid="718" name="IVID86DEB476">
    <vt:lpwstr/>
  </property>
  <property fmtid="{D5CDD505-2E9C-101B-9397-08002B2CF9AE}" pid="719" name="IVID4413939B">
    <vt:lpwstr/>
  </property>
  <property fmtid="{D5CDD505-2E9C-101B-9397-08002B2CF9AE}" pid="720" name="IVID5A9ABDE6">
    <vt:lpwstr/>
  </property>
  <property fmtid="{D5CDD505-2E9C-101B-9397-08002B2CF9AE}" pid="721" name="IVID509985B4">
    <vt:lpwstr/>
  </property>
  <property fmtid="{D5CDD505-2E9C-101B-9397-08002B2CF9AE}" pid="722" name="IVIDCCD1ECDA">
    <vt:lpwstr/>
  </property>
  <property fmtid="{D5CDD505-2E9C-101B-9397-08002B2CF9AE}" pid="723" name="IVID6C23F632">
    <vt:lpwstr/>
  </property>
  <property fmtid="{D5CDD505-2E9C-101B-9397-08002B2CF9AE}" pid="724" name="IVID68FB62A8">
    <vt:lpwstr/>
  </property>
  <property fmtid="{D5CDD505-2E9C-101B-9397-08002B2CF9AE}" pid="725" name="IVID10069FFD">
    <vt:lpwstr/>
  </property>
  <property fmtid="{D5CDD505-2E9C-101B-9397-08002B2CF9AE}" pid="726" name="IVID188E3784">
    <vt:lpwstr/>
  </property>
  <property fmtid="{D5CDD505-2E9C-101B-9397-08002B2CF9AE}" pid="727" name="IVID4A8D0E26">
    <vt:lpwstr/>
  </property>
  <property fmtid="{D5CDD505-2E9C-101B-9397-08002B2CF9AE}" pid="728" name="IVIDA045DF6B">
    <vt:lpwstr/>
  </property>
  <property fmtid="{D5CDD505-2E9C-101B-9397-08002B2CF9AE}" pid="729" name="IVID591DD">
    <vt:lpwstr/>
  </property>
  <property fmtid="{D5CDD505-2E9C-101B-9397-08002B2CF9AE}" pid="730" name="IVID1A531E91">
    <vt:lpwstr/>
  </property>
  <property fmtid="{D5CDD505-2E9C-101B-9397-08002B2CF9AE}" pid="731" name="IVIDD46B4C7C">
    <vt:lpwstr/>
  </property>
  <property fmtid="{D5CDD505-2E9C-101B-9397-08002B2CF9AE}" pid="732" name="IVID689D7D47">
    <vt:lpwstr/>
  </property>
  <property fmtid="{D5CDD505-2E9C-101B-9397-08002B2CF9AE}" pid="733" name="IVID3640F86A">
    <vt:lpwstr/>
  </property>
  <property fmtid="{D5CDD505-2E9C-101B-9397-08002B2CF9AE}" pid="734" name="IVID2C58854A">
    <vt:lpwstr/>
  </property>
  <property fmtid="{D5CDD505-2E9C-101B-9397-08002B2CF9AE}" pid="735" name="IVID843672B0">
    <vt:lpwstr/>
  </property>
  <property fmtid="{D5CDD505-2E9C-101B-9397-08002B2CF9AE}" pid="736" name="IVID3CE31372">
    <vt:lpwstr/>
  </property>
  <property fmtid="{D5CDD505-2E9C-101B-9397-08002B2CF9AE}" pid="737" name="IVIDA8504237">
    <vt:lpwstr/>
  </property>
  <property fmtid="{D5CDD505-2E9C-101B-9397-08002B2CF9AE}" pid="738" name="IVID240AD6CA">
    <vt:lpwstr/>
  </property>
  <property fmtid="{D5CDD505-2E9C-101B-9397-08002B2CF9AE}" pid="739" name="IVID3E4F2348">
    <vt:lpwstr/>
  </property>
  <property fmtid="{D5CDD505-2E9C-101B-9397-08002B2CF9AE}" pid="740" name="IVIDE04DDAE1">
    <vt:lpwstr/>
  </property>
  <property fmtid="{D5CDD505-2E9C-101B-9397-08002B2CF9AE}" pid="741" name="IVID96C77267">
    <vt:lpwstr/>
  </property>
  <property fmtid="{D5CDD505-2E9C-101B-9397-08002B2CF9AE}" pid="742" name="IVID7654BA56">
    <vt:lpwstr/>
  </property>
  <property fmtid="{D5CDD505-2E9C-101B-9397-08002B2CF9AE}" pid="743" name="IVID906952EC">
    <vt:lpwstr/>
  </property>
  <property fmtid="{D5CDD505-2E9C-101B-9397-08002B2CF9AE}" pid="744" name="IVIDE0C19833">
    <vt:lpwstr/>
  </property>
  <property fmtid="{D5CDD505-2E9C-101B-9397-08002B2CF9AE}" pid="745" name="IVIDAE45D46C">
    <vt:lpwstr/>
  </property>
  <property fmtid="{D5CDD505-2E9C-101B-9397-08002B2CF9AE}" pid="746" name="IVIDFA7549CA">
    <vt:lpwstr/>
  </property>
  <property fmtid="{D5CDD505-2E9C-101B-9397-08002B2CF9AE}" pid="747" name="IVIDAE6669C4">
    <vt:lpwstr/>
  </property>
  <property fmtid="{D5CDD505-2E9C-101B-9397-08002B2CF9AE}" pid="748" name="IVID43CE338">
    <vt:lpwstr/>
  </property>
  <property fmtid="{D5CDD505-2E9C-101B-9397-08002B2CF9AE}" pid="749" name="IVID3E00BC7E">
    <vt:lpwstr/>
  </property>
  <property fmtid="{D5CDD505-2E9C-101B-9397-08002B2CF9AE}" pid="750" name="IVID84C8138C">
    <vt:lpwstr/>
  </property>
  <property fmtid="{D5CDD505-2E9C-101B-9397-08002B2CF9AE}" pid="751" name="IVID3058053E">
    <vt:lpwstr/>
  </property>
  <property fmtid="{D5CDD505-2E9C-101B-9397-08002B2CF9AE}" pid="752" name="IVID92F7D40A">
    <vt:lpwstr/>
  </property>
  <property fmtid="{D5CDD505-2E9C-101B-9397-08002B2CF9AE}" pid="753" name="IVID1EE4A018">
    <vt:lpwstr/>
  </property>
  <property fmtid="{D5CDD505-2E9C-101B-9397-08002B2CF9AE}" pid="754" name="IVIDE8E655C0">
    <vt:lpwstr/>
  </property>
  <property fmtid="{D5CDD505-2E9C-101B-9397-08002B2CF9AE}" pid="755" name="IVIDBFAF1">
    <vt:lpwstr/>
  </property>
  <property fmtid="{D5CDD505-2E9C-101B-9397-08002B2CF9AE}" pid="756" name="IVIDFCC5F93F">
    <vt:lpwstr/>
  </property>
  <property fmtid="{D5CDD505-2E9C-101B-9397-08002B2CF9AE}" pid="757" name="IVID24EC4946">
    <vt:lpwstr/>
  </property>
  <property fmtid="{D5CDD505-2E9C-101B-9397-08002B2CF9AE}" pid="758" name="IVID22262146">
    <vt:lpwstr/>
  </property>
  <property fmtid="{D5CDD505-2E9C-101B-9397-08002B2CF9AE}" pid="759" name="IVIDE40C5B4">
    <vt:lpwstr/>
  </property>
  <property fmtid="{D5CDD505-2E9C-101B-9397-08002B2CF9AE}" pid="760" name="IVID82E5D62A">
    <vt:lpwstr/>
  </property>
  <property fmtid="{D5CDD505-2E9C-101B-9397-08002B2CF9AE}" pid="761" name="IVID11D8B205">
    <vt:lpwstr/>
  </property>
  <property fmtid="{D5CDD505-2E9C-101B-9397-08002B2CF9AE}" pid="762" name="IVIDF047696E">
    <vt:lpwstr/>
  </property>
  <property fmtid="{D5CDD505-2E9C-101B-9397-08002B2CF9AE}" pid="763" name="IVIDF2620765">
    <vt:lpwstr/>
  </property>
  <property fmtid="{D5CDD505-2E9C-101B-9397-08002B2CF9AE}" pid="764" name="IVID160407FB">
    <vt:lpwstr/>
  </property>
  <property fmtid="{D5CDD505-2E9C-101B-9397-08002B2CF9AE}" pid="765" name="IVID40C947A4">
    <vt:lpwstr/>
  </property>
  <property fmtid="{D5CDD505-2E9C-101B-9397-08002B2CF9AE}" pid="766" name="IVID2DC0091">
    <vt:lpwstr/>
  </property>
  <property fmtid="{D5CDD505-2E9C-101B-9397-08002B2CF9AE}" pid="767" name="IVID6ABD4191">
    <vt:lpwstr/>
  </property>
  <property fmtid="{D5CDD505-2E9C-101B-9397-08002B2CF9AE}" pid="768" name="IVID901F3090">
    <vt:lpwstr/>
  </property>
  <property fmtid="{D5CDD505-2E9C-101B-9397-08002B2CF9AE}" pid="769" name="IVIDB4989688">
    <vt:lpwstr/>
  </property>
  <property fmtid="{D5CDD505-2E9C-101B-9397-08002B2CF9AE}" pid="770" name="IVIDC0AC101A">
    <vt:lpwstr/>
  </property>
  <property fmtid="{D5CDD505-2E9C-101B-9397-08002B2CF9AE}" pid="771" name="IVID12EA2ED1">
    <vt:lpwstr/>
  </property>
  <property fmtid="{D5CDD505-2E9C-101B-9397-08002B2CF9AE}" pid="772" name="IVIDE8FA4836">
    <vt:lpwstr/>
  </property>
  <property fmtid="{D5CDD505-2E9C-101B-9397-08002B2CF9AE}" pid="773" name="IVID86DEE999">
    <vt:lpwstr/>
  </property>
  <property fmtid="{D5CDD505-2E9C-101B-9397-08002B2CF9AE}" pid="774" name="IVIDBC84FFEF">
    <vt:lpwstr/>
  </property>
  <property fmtid="{D5CDD505-2E9C-101B-9397-08002B2CF9AE}" pid="775" name="IVID7087C2CB">
    <vt:lpwstr/>
  </property>
  <property fmtid="{D5CDD505-2E9C-101B-9397-08002B2CF9AE}" pid="776" name="IVID3E18E644">
    <vt:lpwstr/>
  </property>
  <property fmtid="{D5CDD505-2E9C-101B-9397-08002B2CF9AE}" pid="777" name="IVIDE8463D9">
    <vt:lpwstr/>
  </property>
  <property fmtid="{D5CDD505-2E9C-101B-9397-08002B2CF9AE}" pid="778" name="IVIDA4D792EA">
    <vt:lpwstr/>
  </property>
  <property fmtid="{D5CDD505-2E9C-101B-9397-08002B2CF9AE}" pid="779" name="IVID76546A73">
    <vt:lpwstr/>
  </property>
  <property fmtid="{D5CDD505-2E9C-101B-9397-08002B2CF9AE}" pid="780" name="IVID34CC0FC3">
    <vt:lpwstr/>
  </property>
  <property fmtid="{D5CDD505-2E9C-101B-9397-08002B2CF9AE}" pid="781" name="IVID94C9B8DB">
    <vt:lpwstr/>
  </property>
  <property fmtid="{D5CDD505-2E9C-101B-9397-08002B2CF9AE}" pid="782" name="IVID520215D0">
    <vt:lpwstr/>
  </property>
  <property fmtid="{D5CDD505-2E9C-101B-9397-08002B2CF9AE}" pid="783" name="IVID46B1C793">
    <vt:lpwstr/>
  </property>
  <property fmtid="{D5CDD505-2E9C-101B-9397-08002B2CF9AE}" pid="784" name="IVIDD4EDE47A">
    <vt:lpwstr/>
  </property>
  <property fmtid="{D5CDD505-2E9C-101B-9397-08002B2CF9AE}" pid="785" name="IVID5C872772">
    <vt:lpwstr/>
  </property>
  <property fmtid="{D5CDD505-2E9C-101B-9397-08002B2CF9AE}" pid="786" name="IVIDDC641AA1">
    <vt:lpwstr/>
  </property>
  <property fmtid="{D5CDD505-2E9C-101B-9397-08002B2CF9AE}" pid="787" name="IVIDCC5B9EF9">
    <vt:lpwstr/>
  </property>
  <property fmtid="{D5CDD505-2E9C-101B-9397-08002B2CF9AE}" pid="788" name="IVID3214CC67">
    <vt:lpwstr/>
  </property>
  <property fmtid="{D5CDD505-2E9C-101B-9397-08002B2CF9AE}" pid="789" name="IVID1E1296D6">
    <vt:lpwstr/>
  </property>
  <property fmtid="{D5CDD505-2E9C-101B-9397-08002B2CF9AE}" pid="790" name="IVID9AC87BDE">
    <vt:lpwstr/>
  </property>
  <property fmtid="{D5CDD505-2E9C-101B-9397-08002B2CF9AE}" pid="791" name="IVIDF03F4235">
    <vt:lpwstr/>
  </property>
  <property fmtid="{D5CDD505-2E9C-101B-9397-08002B2CF9AE}" pid="792" name="IVIDA4F29A4F">
    <vt:lpwstr/>
  </property>
  <property fmtid="{D5CDD505-2E9C-101B-9397-08002B2CF9AE}" pid="793" name="IVID48A12693">
    <vt:lpwstr/>
  </property>
  <property fmtid="{D5CDD505-2E9C-101B-9397-08002B2CF9AE}" pid="794" name="IVID24C28A5B">
    <vt:lpwstr/>
  </property>
  <property fmtid="{D5CDD505-2E9C-101B-9397-08002B2CF9AE}" pid="795" name="IVID60897E70">
    <vt:lpwstr/>
  </property>
  <property fmtid="{D5CDD505-2E9C-101B-9397-08002B2CF9AE}" pid="796" name="IVIDB8B93C41">
    <vt:lpwstr/>
  </property>
  <property fmtid="{D5CDD505-2E9C-101B-9397-08002B2CF9AE}" pid="797" name="IVIDA0105D4C">
    <vt:lpwstr/>
  </property>
  <property fmtid="{D5CDD505-2E9C-101B-9397-08002B2CF9AE}" pid="798" name="IVIDBAA8F4E8">
    <vt:lpwstr/>
  </property>
  <property fmtid="{D5CDD505-2E9C-101B-9397-08002B2CF9AE}" pid="799" name="IVID400C4A7D">
    <vt:lpwstr/>
  </property>
  <property fmtid="{D5CDD505-2E9C-101B-9397-08002B2CF9AE}" pid="800" name="IVID104135D7">
    <vt:lpwstr/>
  </property>
  <property fmtid="{D5CDD505-2E9C-101B-9397-08002B2CF9AE}" pid="801" name="IVID2025C3E8">
    <vt:lpwstr/>
  </property>
  <property fmtid="{D5CDD505-2E9C-101B-9397-08002B2CF9AE}" pid="802" name="IVID549598D6">
    <vt:lpwstr/>
  </property>
  <property fmtid="{D5CDD505-2E9C-101B-9397-08002B2CF9AE}" pid="803" name="IVIDCEDDF92E">
    <vt:lpwstr/>
  </property>
  <property fmtid="{D5CDD505-2E9C-101B-9397-08002B2CF9AE}" pid="804" name="IVID6A3DD1E">
    <vt:lpwstr/>
  </property>
  <property fmtid="{D5CDD505-2E9C-101B-9397-08002B2CF9AE}" pid="805" name="IVIDB29D6AFF">
    <vt:lpwstr/>
  </property>
  <property fmtid="{D5CDD505-2E9C-101B-9397-08002B2CF9AE}" pid="806" name="IVID9FFE5">
    <vt:lpwstr/>
  </property>
  <property fmtid="{D5CDD505-2E9C-101B-9397-08002B2CF9AE}" pid="807" name="IVID1CA6CA84">
    <vt:lpwstr/>
  </property>
  <property fmtid="{D5CDD505-2E9C-101B-9397-08002B2CF9AE}" pid="808" name="IVID40FF1476">
    <vt:lpwstr/>
  </property>
  <property fmtid="{D5CDD505-2E9C-101B-9397-08002B2CF9AE}" pid="809" name="IVID82AFD834">
    <vt:lpwstr/>
  </property>
  <property fmtid="{D5CDD505-2E9C-101B-9397-08002B2CF9AE}" pid="810" name="IVIDB455B117">
    <vt:lpwstr/>
  </property>
  <property fmtid="{D5CDD505-2E9C-101B-9397-08002B2CF9AE}" pid="811" name="IVID1AC98AA7">
    <vt:lpwstr/>
  </property>
  <property fmtid="{D5CDD505-2E9C-101B-9397-08002B2CF9AE}" pid="812" name="IVID8C6F6AF4">
    <vt:lpwstr/>
  </property>
  <property fmtid="{D5CDD505-2E9C-101B-9397-08002B2CF9AE}" pid="813" name="IVIDFA06AF5B">
    <vt:lpwstr/>
  </property>
  <property fmtid="{D5CDD505-2E9C-101B-9397-08002B2CF9AE}" pid="814" name="IVIDEE2CF31F">
    <vt:lpwstr/>
  </property>
  <property fmtid="{D5CDD505-2E9C-101B-9397-08002B2CF9AE}" pid="815" name="IVID5C18">
    <vt:lpwstr/>
  </property>
  <property fmtid="{D5CDD505-2E9C-101B-9397-08002B2CF9AE}" pid="816" name="IVID4CA30">
    <vt:lpwstr/>
  </property>
  <property fmtid="{D5CDD505-2E9C-101B-9397-08002B2CF9AE}" pid="817" name="IVIDC6A3EA58">
    <vt:lpwstr/>
  </property>
  <property fmtid="{D5CDD505-2E9C-101B-9397-08002B2CF9AE}" pid="818" name="IVIDF0C553D5">
    <vt:lpwstr/>
  </property>
  <property fmtid="{D5CDD505-2E9C-101B-9397-08002B2CF9AE}" pid="819" name="IVID30E48193">
    <vt:lpwstr/>
  </property>
  <property fmtid="{D5CDD505-2E9C-101B-9397-08002B2CF9AE}" pid="820" name="IVIDFA5D4581">
    <vt:lpwstr/>
  </property>
  <property fmtid="{D5CDD505-2E9C-101B-9397-08002B2CF9AE}" pid="821" name="IVIDB0654E2A">
    <vt:lpwstr/>
  </property>
  <property fmtid="{D5CDD505-2E9C-101B-9397-08002B2CF9AE}" pid="822" name="IVIDF68EA71C">
    <vt:lpwstr/>
  </property>
  <property fmtid="{D5CDD505-2E9C-101B-9397-08002B2CF9AE}" pid="823" name="IVID2475452C">
    <vt:lpwstr/>
  </property>
  <property fmtid="{D5CDD505-2E9C-101B-9397-08002B2CF9AE}" pid="824" name="IVID5838061D">
    <vt:lpwstr/>
  </property>
  <property fmtid="{D5CDD505-2E9C-101B-9397-08002B2CF9AE}" pid="825" name="IVIDDA2D6089">
    <vt:lpwstr/>
  </property>
  <property fmtid="{D5CDD505-2E9C-101B-9397-08002B2CF9AE}" pid="826" name="IVID3441F68A">
    <vt:lpwstr/>
  </property>
  <property fmtid="{D5CDD505-2E9C-101B-9397-08002B2CF9AE}" pid="827" name="IVIDF0814E47">
    <vt:lpwstr/>
  </property>
  <property fmtid="{D5CDD505-2E9C-101B-9397-08002B2CF9AE}" pid="828" name="IVID2039702F">
    <vt:lpwstr/>
  </property>
  <property fmtid="{D5CDD505-2E9C-101B-9397-08002B2CF9AE}" pid="829" name="IVIDA0882E8C">
    <vt:lpwstr/>
  </property>
  <property fmtid="{D5CDD505-2E9C-101B-9397-08002B2CF9AE}" pid="830" name="IVID28B58567">
    <vt:lpwstr/>
  </property>
  <property fmtid="{D5CDD505-2E9C-101B-9397-08002B2CF9AE}" pid="831" name="IVID303890BB">
    <vt:lpwstr/>
  </property>
  <property fmtid="{D5CDD505-2E9C-101B-9397-08002B2CF9AE}" pid="832" name="IVID22EFB0F7">
    <vt:lpwstr/>
  </property>
  <property fmtid="{D5CDD505-2E9C-101B-9397-08002B2CF9AE}" pid="833" name="IVID1264AFDC">
    <vt:lpwstr/>
  </property>
  <property fmtid="{D5CDD505-2E9C-101B-9397-08002B2CF9AE}" pid="834" name="IVIDFED3BB3C">
    <vt:lpwstr/>
  </property>
  <property fmtid="{D5CDD505-2E9C-101B-9397-08002B2CF9AE}" pid="835" name="IVID4E53A1AD">
    <vt:lpwstr/>
  </property>
  <property fmtid="{D5CDD505-2E9C-101B-9397-08002B2CF9AE}" pid="836" name="IVID1EB27CC9">
    <vt:lpwstr/>
  </property>
  <property fmtid="{D5CDD505-2E9C-101B-9397-08002B2CF9AE}" pid="837" name="IVIDB6537D46">
    <vt:lpwstr/>
  </property>
  <property fmtid="{D5CDD505-2E9C-101B-9397-08002B2CF9AE}" pid="838" name="IVID1E6FAD69">
    <vt:lpwstr/>
  </property>
  <property fmtid="{D5CDD505-2E9C-101B-9397-08002B2CF9AE}" pid="839" name="IVID1E45DF2C">
    <vt:lpwstr/>
  </property>
  <property fmtid="{D5CDD505-2E9C-101B-9397-08002B2CF9AE}" pid="840" name="IVIDBCEDF697">
    <vt:lpwstr/>
  </property>
  <property fmtid="{D5CDD505-2E9C-101B-9397-08002B2CF9AE}" pid="841" name="IVID66B2032E">
    <vt:lpwstr/>
  </property>
  <property fmtid="{D5CDD505-2E9C-101B-9397-08002B2CF9AE}" pid="842" name="IVIDF42E8E2D">
    <vt:lpwstr/>
  </property>
  <property fmtid="{D5CDD505-2E9C-101B-9397-08002B2CF9AE}" pid="843" name="IVID6850CF65">
    <vt:lpwstr/>
  </property>
  <property fmtid="{D5CDD505-2E9C-101B-9397-08002B2CF9AE}" pid="844" name="IVID3A4343A7">
    <vt:lpwstr/>
  </property>
  <property fmtid="{D5CDD505-2E9C-101B-9397-08002B2CF9AE}" pid="845" name="IVIDEC92C5B9">
    <vt:lpwstr/>
  </property>
  <property fmtid="{D5CDD505-2E9C-101B-9397-08002B2CF9AE}" pid="846" name="IVID5EA8F529">
    <vt:lpwstr/>
  </property>
  <property fmtid="{D5CDD505-2E9C-101B-9397-08002B2CF9AE}" pid="847" name="IVID840F856C">
    <vt:lpwstr/>
  </property>
  <property fmtid="{D5CDD505-2E9C-101B-9397-08002B2CF9AE}" pid="848" name="IVID6E2091CA">
    <vt:lpwstr/>
  </property>
  <property fmtid="{D5CDD505-2E9C-101B-9397-08002B2CF9AE}" pid="849" name="IVID67CC243">
    <vt:lpwstr/>
  </property>
  <property fmtid="{D5CDD505-2E9C-101B-9397-08002B2CF9AE}" pid="850" name="IVID8CE0F1C7">
    <vt:lpwstr/>
  </property>
  <property fmtid="{D5CDD505-2E9C-101B-9397-08002B2CF9AE}" pid="851" name="IVID3410DC44">
    <vt:lpwstr/>
  </property>
  <property fmtid="{D5CDD505-2E9C-101B-9397-08002B2CF9AE}" pid="852" name="IVID20BF491C">
    <vt:lpwstr/>
  </property>
  <property fmtid="{D5CDD505-2E9C-101B-9397-08002B2CF9AE}" pid="853" name="IVID47A37">
    <vt:lpwstr/>
  </property>
  <property fmtid="{D5CDD505-2E9C-101B-9397-08002B2CF9AE}" pid="854" name="IVID1C36DD75">
    <vt:lpwstr/>
  </property>
  <property fmtid="{D5CDD505-2E9C-101B-9397-08002B2CF9AE}" pid="855" name="IVIDBC1BFB91">
    <vt:lpwstr/>
  </property>
  <property fmtid="{D5CDD505-2E9C-101B-9397-08002B2CF9AE}" pid="856" name="IVIDAEE3B317">
    <vt:lpwstr/>
  </property>
  <property fmtid="{D5CDD505-2E9C-101B-9397-08002B2CF9AE}" pid="857" name="IVID9053243F">
    <vt:lpwstr/>
  </property>
  <property fmtid="{D5CDD505-2E9C-101B-9397-08002B2CF9AE}" pid="858" name="IVID64FDAC70">
    <vt:lpwstr/>
  </property>
  <property fmtid="{D5CDD505-2E9C-101B-9397-08002B2CF9AE}" pid="859" name="IVIDEC02488E">
    <vt:lpwstr/>
  </property>
  <property fmtid="{D5CDD505-2E9C-101B-9397-08002B2CF9AE}" pid="860" name="IVID1406F871">
    <vt:lpwstr/>
  </property>
  <property fmtid="{D5CDD505-2E9C-101B-9397-08002B2CF9AE}" pid="861" name="IVIDAA542F5">
    <vt:lpwstr/>
  </property>
  <property fmtid="{D5CDD505-2E9C-101B-9397-08002B2CF9AE}" pid="862" name="IVID263E9248">
    <vt:lpwstr/>
  </property>
  <property fmtid="{D5CDD505-2E9C-101B-9397-08002B2CF9AE}" pid="863" name="IVID9AE565A6">
    <vt:lpwstr/>
  </property>
  <property fmtid="{D5CDD505-2E9C-101B-9397-08002B2CF9AE}" pid="864" name="IVID8805172A">
    <vt:lpwstr/>
  </property>
  <property fmtid="{D5CDD505-2E9C-101B-9397-08002B2CF9AE}" pid="865" name="IVIDECB74E3D">
    <vt:lpwstr/>
  </property>
  <property fmtid="{D5CDD505-2E9C-101B-9397-08002B2CF9AE}" pid="866" name="IVIDA4C654F9">
    <vt:lpwstr/>
  </property>
  <property fmtid="{D5CDD505-2E9C-101B-9397-08002B2CF9AE}" pid="867" name="IVIDBC18101E">
    <vt:lpwstr/>
  </property>
  <property fmtid="{D5CDD505-2E9C-101B-9397-08002B2CF9AE}" pid="868" name="IVID6E0DA9D8">
    <vt:lpwstr/>
  </property>
  <property fmtid="{D5CDD505-2E9C-101B-9397-08002B2CF9AE}" pid="869" name="IVIDD6BA0F27">
    <vt:lpwstr/>
  </property>
  <property fmtid="{D5CDD505-2E9C-101B-9397-08002B2CF9AE}" pid="870" name="IVIDB41508A4">
    <vt:lpwstr/>
  </property>
  <property fmtid="{D5CDD505-2E9C-101B-9397-08002B2CF9AE}" pid="871" name="IVID6678D07C">
    <vt:lpwstr/>
  </property>
  <property fmtid="{D5CDD505-2E9C-101B-9397-08002B2CF9AE}" pid="872" name="IVIDD0219D47">
    <vt:lpwstr/>
  </property>
  <property fmtid="{D5CDD505-2E9C-101B-9397-08002B2CF9AE}" pid="873" name="IVID6CCA1465">
    <vt:lpwstr/>
  </property>
  <property fmtid="{D5CDD505-2E9C-101B-9397-08002B2CF9AE}" pid="874" name="IVIDA8B26B01">
    <vt:lpwstr/>
  </property>
  <property fmtid="{D5CDD505-2E9C-101B-9397-08002B2CF9AE}" pid="875" name="IVID2CCD9168">
    <vt:lpwstr/>
  </property>
  <property fmtid="{D5CDD505-2E9C-101B-9397-08002B2CF9AE}" pid="876" name="IVIDC64E78BF">
    <vt:lpwstr/>
  </property>
  <property fmtid="{D5CDD505-2E9C-101B-9397-08002B2CF9AE}" pid="877" name="IVIDBA4CEF1A">
    <vt:lpwstr/>
  </property>
  <property fmtid="{D5CDD505-2E9C-101B-9397-08002B2CF9AE}" pid="878" name="IVID967F5B97">
    <vt:lpwstr/>
  </property>
  <property fmtid="{D5CDD505-2E9C-101B-9397-08002B2CF9AE}" pid="879" name="IVIDA01B117F">
    <vt:lpwstr/>
  </property>
  <property fmtid="{D5CDD505-2E9C-101B-9397-08002B2CF9AE}" pid="880" name="IVIDA49BAF63">
    <vt:lpwstr/>
  </property>
  <property fmtid="{D5CDD505-2E9C-101B-9397-08002B2CF9AE}" pid="881" name="IVIDF29BDD9C">
    <vt:lpwstr/>
  </property>
  <property fmtid="{D5CDD505-2E9C-101B-9397-08002B2CF9AE}" pid="882" name="IVID248E6790">
    <vt:lpwstr/>
  </property>
  <property fmtid="{D5CDD505-2E9C-101B-9397-08002B2CF9AE}" pid="883" name="IVIDA43665B">
    <vt:lpwstr/>
  </property>
  <property fmtid="{D5CDD505-2E9C-101B-9397-08002B2CF9AE}" pid="884" name="IVIDC8A523B0">
    <vt:lpwstr/>
  </property>
  <property fmtid="{D5CDD505-2E9C-101B-9397-08002B2CF9AE}" pid="885" name="IVIDF2817987">
    <vt:lpwstr/>
  </property>
  <property fmtid="{D5CDD505-2E9C-101B-9397-08002B2CF9AE}" pid="886" name="IVID5E6E6305">
    <vt:lpwstr/>
  </property>
  <property fmtid="{D5CDD505-2E9C-101B-9397-08002B2CF9AE}" pid="887" name="IVID8E474927">
    <vt:lpwstr/>
  </property>
  <property fmtid="{D5CDD505-2E9C-101B-9397-08002B2CF9AE}" pid="888" name="IVIDEBD2755">
    <vt:lpwstr/>
  </property>
  <property fmtid="{D5CDD505-2E9C-101B-9397-08002B2CF9AE}" pid="889" name="IVID46E74937">
    <vt:lpwstr/>
  </property>
  <property fmtid="{D5CDD505-2E9C-101B-9397-08002B2CF9AE}" pid="890" name="IVIDCC10ABF5">
    <vt:lpwstr/>
  </property>
  <property fmtid="{D5CDD505-2E9C-101B-9397-08002B2CF9AE}" pid="891" name="IVIDF473228E">
    <vt:lpwstr/>
  </property>
  <property fmtid="{D5CDD505-2E9C-101B-9397-08002B2CF9AE}" pid="892" name="IVIDB244180A">
    <vt:lpwstr/>
  </property>
  <property fmtid="{D5CDD505-2E9C-101B-9397-08002B2CF9AE}" pid="893" name="IVID2099BDD4">
    <vt:lpwstr/>
  </property>
  <property fmtid="{D5CDD505-2E9C-101B-9397-08002B2CF9AE}" pid="894" name="IVIDBA26B7C1">
    <vt:lpwstr/>
  </property>
  <property fmtid="{D5CDD505-2E9C-101B-9397-08002B2CF9AE}" pid="895" name="IVID90E16531">
    <vt:lpwstr/>
  </property>
  <property fmtid="{D5CDD505-2E9C-101B-9397-08002B2CF9AE}" pid="896" name="IVIDAA5C2EC9">
    <vt:lpwstr/>
  </property>
  <property fmtid="{D5CDD505-2E9C-101B-9397-08002B2CF9AE}" pid="897" name="IVID48FD2BDD">
    <vt:lpwstr/>
  </property>
  <property fmtid="{D5CDD505-2E9C-101B-9397-08002B2CF9AE}" pid="898" name="IVID664D5634">
    <vt:lpwstr/>
  </property>
  <property fmtid="{D5CDD505-2E9C-101B-9397-08002B2CF9AE}" pid="899" name="IVIDD071836A">
    <vt:lpwstr/>
  </property>
  <property fmtid="{D5CDD505-2E9C-101B-9397-08002B2CF9AE}" pid="900" name="IVIDA6EF2F96">
    <vt:lpwstr/>
  </property>
  <property fmtid="{D5CDD505-2E9C-101B-9397-08002B2CF9AE}" pid="901" name="IVID321D0677">
    <vt:lpwstr/>
  </property>
  <property fmtid="{D5CDD505-2E9C-101B-9397-08002B2CF9AE}" pid="902" name="IVIDACAEFB53">
    <vt:lpwstr/>
  </property>
  <property fmtid="{D5CDD505-2E9C-101B-9397-08002B2CF9AE}" pid="903" name="IVID12210208">
    <vt:lpwstr/>
  </property>
  <property fmtid="{D5CDD505-2E9C-101B-9397-08002B2CF9AE}" pid="904" name="IVID184AD629">
    <vt:lpwstr/>
  </property>
  <property fmtid="{D5CDD505-2E9C-101B-9397-08002B2CF9AE}" pid="905" name="IVIDAA4A2867">
    <vt:lpwstr/>
  </property>
  <property fmtid="{D5CDD505-2E9C-101B-9397-08002B2CF9AE}" pid="906" name="IVIDAECCDDE0">
    <vt:lpwstr/>
  </property>
  <property fmtid="{D5CDD505-2E9C-101B-9397-08002B2CF9AE}" pid="907" name="IVID46E17E7F">
    <vt:lpwstr/>
  </property>
  <property fmtid="{D5CDD505-2E9C-101B-9397-08002B2CF9AE}" pid="908" name="IVID5CAA8710">
    <vt:lpwstr/>
  </property>
  <property fmtid="{D5CDD505-2E9C-101B-9397-08002B2CF9AE}" pid="909" name="IVID4EB1BB5D">
    <vt:lpwstr/>
  </property>
  <property fmtid="{D5CDD505-2E9C-101B-9397-08002B2CF9AE}" pid="910" name="IVIDE8EC01EA">
    <vt:lpwstr/>
  </property>
  <property fmtid="{D5CDD505-2E9C-101B-9397-08002B2CF9AE}" pid="911" name="IVID2236B9E2">
    <vt:lpwstr/>
  </property>
  <property fmtid="{D5CDD505-2E9C-101B-9397-08002B2CF9AE}" pid="912" name="IVIDCE30EFCA">
    <vt:lpwstr/>
  </property>
  <property fmtid="{D5CDD505-2E9C-101B-9397-08002B2CF9AE}" pid="913" name="IVIDA84C9DCB">
    <vt:lpwstr/>
  </property>
  <property fmtid="{D5CDD505-2E9C-101B-9397-08002B2CF9AE}" pid="914" name="IVID7A47E43F">
    <vt:lpwstr/>
  </property>
  <property fmtid="{D5CDD505-2E9C-101B-9397-08002B2CF9AE}" pid="915" name="IVIDD8285C47">
    <vt:lpwstr/>
  </property>
  <property fmtid="{D5CDD505-2E9C-101B-9397-08002B2CF9AE}" pid="916" name="IVID883427CB">
    <vt:lpwstr/>
  </property>
  <property fmtid="{D5CDD505-2E9C-101B-9397-08002B2CF9AE}" pid="917" name="IVIDCC92823B">
    <vt:lpwstr/>
  </property>
  <property fmtid="{D5CDD505-2E9C-101B-9397-08002B2CF9AE}" pid="918" name="IVID3E1C76">
    <vt:lpwstr/>
  </property>
  <property fmtid="{D5CDD505-2E9C-101B-9397-08002B2CF9AE}" pid="919" name="IVIDE2BCEA13">
    <vt:lpwstr/>
  </property>
  <property fmtid="{D5CDD505-2E9C-101B-9397-08002B2CF9AE}" pid="920" name="IVIDD27F6BC6">
    <vt:lpwstr/>
  </property>
  <property fmtid="{D5CDD505-2E9C-101B-9397-08002B2CF9AE}" pid="921" name="IVIDDCB485B6">
    <vt:lpwstr/>
  </property>
  <property fmtid="{D5CDD505-2E9C-101B-9397-08002B2CF9AE}" pid="922" name="IVID5E5EFF02">
    <vt:lpwstr/>
  </property>
  <property fmtid="{D5CDD505-2E9C-101B-9397-08002B2CF9AE}" pid="923" name="IVIDACE5A4B4">
    <vt:lpwstr/>
  </property>
  <property fmtid="{D5CDD505-2E9C-101B-9397-08002B2CF9AE}" pid="924" name="IVIDFC5C80C6">
    <vt:lpwstr/>
  </property>
  <property fmtid="{D5CDD505-2E9C-101B-9397-08002B2CF9AE}" pid="925" name="IVID121794D4">
    <vt:lpwstr/>
  </property>
  <property fmtid="{D5CDD505-2E9C-101B-9397-08002B2CF9AE}" pid="926" name="IVIDEA8B54C0">
    <vt:lpwstr/>
  </property>
  <property fmtid="{D5CDD505-2E9C-101B-9397-08002B2CF9AE}" pid="927" name="IVID4667DA1A">
    <vt:lpwstr/>
  </property>
  <property fmtid="{D5CDD505-2E9C-101B-9397-08002B2CF9AE}" pid="928" name="IVID701FD83B">
    <vt:lpwstr/>
  </property>
  <property fmtid="{D5CDD505-2E9C-101B-9397-08002B2CF9AE}" pid="929" name="IVIDA89FED44">
    <vt:lpwstr/>
  </property>
  <property fmtid="{D5CDD505-2E9C-101B-9397-08002B2CF9AE}" pid="930" name="IVID5CBD4">
    <vt:lpwstr/>
  </property>
  <property fmtid="{D5CDD505-2E9C-101B-9397-08002B2CF9AE}" pid="931" name="IVID94EE04F5">
    <vt:lpwstr/>
  </property>
  <property fmtid="{D5CDD505-2E9C-101B-9397-08002B2CF9AE}" pid="932" name="IVID3C8D182D">
    <vt:lpwstr/>
  </property>
  <property fmtid="{D5CDD505-2E9C-101B-9397-08002B2CF9AE}" pid="933" name="IVID192815CF">
    <vt:lpwstr/>
  </property>
  <property fmtid="{D5CDD505-2E9C-101B-9397-08002B2CF9AE}" pid="934" name="IVID166F16D6">
    <vt:lpwstr/>
  </property>
  <property fmtid="{D5CDD505-2E9C-101B-9397-08002B2CF9AE}" pid="935" name="IVID2E1214E4">
    <vt:lpwstr/>
  </property>
  <property fmtid="{D5CDD505-2E9C-101B-9397-08002B2CF9AE}" pid="936" name="IVID156412D2">
    <vt:lpwstr/>
  </property>
  <property fmtid="{D5CDD505-2E9C-101B-9397-08002B2CF9AE}" pid="937" name="IVID374C13FC">
    <vt:lpwstr/>
  </property>
  <property fmtid="{D5CDD505-2E9C-101B-9397-08002B2CF9AE}" pid="938" name="IVID1B6815DF">
    <vt:lpwstr/>
  </property>
  <property fmtid="{D5CDD505-2E9C-101B-9397-08002B2CF9AE}" pid="939" name="IVID426414E3">
    <vt:lpwstr/>
  </property>
  <property fmtid="{D5CDD505-2E9C-101B-9397-08002B2CF9AE}" pid="940" name="IVID396316EC">
    <vt:lpwstr/>
  </property>
  <property fmtid="{D5CDD505-2E9C-101B-9397-08002B2CF9AE}" pid="941" name="IVID134514EE">
    <vt:lpwstr/>
  </property>
  <property fmtid="{D5CDD505-2E9C-101B-9397-08002B2CF9AE}" pid="942" name="IVID1F6F08D4">
    <vt:lpwstr/>
  </property>
  <property fmtid="{D5CDD505-2E9C-101B-9397-08002B2CF9AE}" pid="943" name="IVID300E10C7">
    <vt:lpwstr/>
  </property>
  <property fmtid="{D5CDD505-2E9C-101B-9397-08002B2CF9AE}" pid="944" name="IVID132016DE">
    <vt:lpwstr/>
  </property>
  <property fmtid="{D5CDD505-2E9C-101B-9397-08002B2CF9AE}" pid="945" name="IVID1C4A16FD">
    <vt:lpwstr/>
  </property>
  <property fmtid="{D5CDD505-2E9C-101B-9397-08002B2CF9AE}" pid="946" name="IVID285411F9">
    <vt:lpwstr/>
  </property>
  <property fmtid="{D5CDD505-2E9C-101B-9397-08002B2CF9AE}" pid="947" name="IVID173811DE">
    <vt:lpwstr/>
  </property>
  <property fmtid="{D5CDD505-2E9C-101B-9397-08002B2CF9AE}" pid="948" name="IVID2E151102">
    <vt:lpwstr/>
  </property>
  <property fmtid="{D5CDD505-2E9C-101B-9397-08002B2CF9AE}" pid="949" name="IVID1A5511DB">
    <vt:lpwstr/>
  </property>
  <property fmtid="{D5CDD505-2E9C-101B-9397-08002B2CF9AE}" pid="950" name="IVID1E231907">
    <vt:lpwstr/>
  </property>
  <property fmtid="{D5CDD505-2E9C-101B-9397-08002B2CF9AE}" pid="951" name="IVID946825F5">
    <vt:lpwstr/>
  </property>
  <property fmtid="{D5CDD505-2E9C-101B-9397-08002B2CF9AE}" pid="952" name="IVID23A3E54">
    <vt:lpwstr/>
  </property>
  <property fmtid="{D5CDD505-2E9C-101B-9397-08002B2CF9AE}" pid="953" name="IVID64C8EE55">
    <vt:lpwstr/>
  </property>
  <property fmtid="{D5CDD505-2E9C-101B-9397-08002B2CF9AE}" pid="954" name="IVIDDC792EC7">
    <vt:lpwstr/>
  </property>
  <property fmtid="{D5CDD505-2E9C-101B-9397-08002B2CF9AE}" pid="955" name="IVIDD40B5787">
    <vt:lpwstr/>
  </property>
  <property fmtid="{D5CDD505-2E9C-101B-9397-08002B2CF9AE}" pid="956" name="IVIDCC4C0FA8">
    <vt:lpwstr/>
  </property>
  <property fmtid="{D5CDD505-2E9C-101B-9397-08002B2CF9AE}" pid="957" name="IVID8A3A3A8A">
    <vt:lpwstr/>
  </property>
  <property fmtid="{D5CDD505-2E9C-101B-9397-08002B2CF9AE}" pid="958" name="IVIDD83A3E8A">
    <vt:lpwstr/>
  </property>
  <property fmtid="{D5CDD505-2E9C-101B-9397-08002B2CF9AE}" pid="959" name="IVIDC87089D5">
    <vt:lpwstr/>
  </property>
  <property fmtid="{D5CDD505-2E9C-101B-9397-08002B2CF9AE}" pid="960" name="IVID34AA7052">
    <vt:lpwstr/>
  </property>
  <property fmtid="{D5CDD505-2E9C-101B-9397-08002B2CF9AE}" pid="961" name="IVIDBC47341B">
    <vt:lpwstr/>
  </property>
  <property fmtid="{D5CDD505-2E9C-101B-9397-08002B2CF9AE}" pid="962" name="IVID9772C">
    <vt:lpwstr/>
  </property>
  <property fmtid="{D5CDD505-2E9C-101B-9397-08002B2CF9AE}" pid="963" name="IVID2C845DB5">
    <vt:lpwstr/>
  </property>
  <property fmtid="{D5CDD505-2E9C-101B-9397-08002B2CF9AE}" pid="964" name="IVID76616CEB">
    <vt:lpwstr/>
  </property>
  <property fmtid="{D5CDD505-2E9C-101B-9397-08002B2CF9AE}" pid="965" name="IVIDF24B14B7">
    <vt:lpwstr/>
  </property>
  <property fmtid="{D5CDD505-2E9C-101B-9397-08002B2CF9AE}" pid="966" name="IVIDCC8CF34B">
    <vt:lpwstr/>
  </property>
  <property fmtid="{D5CDD505-2E9C-101B-9397-08002B2CF9AE}" pid="967" name="IVID76C1A77E">
    <vt:lpwstr/>
  </property>
  <property fmtid="{D5CDD505-2E9C-101B-9397-08002B2CF9AE}" pid="968" name="IVID327675D2">
    <vt:lpwstr/>
  </property>
  <property fmtid="{D5CDD505-2E9C-101B-9397-08002B2CF9AE}" pid="969" name="IVID62E1A3B0">
    <vt:lpwstr/>
  </property>
  <property fmtid="{D5CDD505-2E9C-101B-9397-08002B2CF9AE}" pid="970" name="IVIDACCA8F7C">
    <vt:lpwstr/>
  </property>
  <property fmtid="{D5CDD505-2E9C-101B-9397-08002B2CF9AE}" pid="971" name="IVIDF293EFE6">
    <vt:lpwstr/>
  </property>
  <property fmtid="{D5CDD505-2E9C-101B-9397-08002B2CF9AE}" pid="972" name="IVID106227E6">
    <vt:lpwstr/>
  </property>
  <property fmtid="{D5CDD505-2E9C-101B-9397-08002B2CF9AE}" pid="973" name="IVID5699E0F1">
    <vt:lpwstr/>
  </property>
  <property fmtid="{D5CDD505-2E9C-101B-9397-08002B2CF9AE}" pid="974" name="IVID88340DFA">
    <vt:lpwstr/>
  </property>
  <property fmtid="{D5CDD505-2E9C-101B-9397-08002B2CF9AE}" pid="975" name="IVIDAE8A8">
    <vt:lpwstr/>
  </property>
  <property fmtid="{D5CDD505-2E9C-101B-9397-08002B2CF9AE}" pid="976" name="IVID80BFA">
    <vt:lpwstr/>
  </property>
  <property fmtid="{D5CDD505-2E9C-101B-9397-08002B2CF9AE}" pid="977" name="IVID39A36AC4">
    <vt:lpwstr/>
  </property>
  <property fmtid="{D5CDD505-2E9C-101B-9397-08002B2CF9AE}" pid="978" name="IVID763BE494">
    <vt:lpwstr/>
  </property>
  <property fmtid="{D5CDD505-2E9C-101B-9397-08002B2CF9AE}" pid="979" name="IVID16D89778">
    <vt:lpwstr/>
  </property>
  <property fmtid="{D5CDD505-2E9C-101B-9397-08002B2CF9AE}" pid="980" name="IVID145CE842">
    <vt:lpwstr/>
  </property>
  <property fmtid="{D5CDD505-2E9C-101B-9397-08002B2CF9AE}" pid="981" name="IVID18FB6C4E">
    <vt:lpwstr/>
  </property>
  <property fmtid="{D5CDD505-2E9C-101B-9397-08002B2CF9AE}" pid="982" name="IVID639D5">
    <vt:lpwstr/>
  </property>
  <property fmtid="{D5CDD505-2E9C-101B-9397-08002B2CF9AE}" pid="983" name="IVID907A386F">
    <vt:lpwstr/>
  </property>
  <property fmtid="{D5CDD505-2E9C-101B-9397-08002B2CF9AE}" pid="984" name="IVIDDC10438A">
    <vt:lpwstr/>
  </property>
  <property fmtid="{D5CDD505-2E9C-101B-9397-08002B2CF9AE}" pid="985" name="IVID1461D753">
    <vt:lpwstr/>
  </property>
  <property fmtid="{D5CDD505-2E9C-101B-9397-08002B2CF9AE}" pid="986" name="IVIDC493D447">
    <vt:lpwstr/>
  </property>
  <property fmtid="{D5CDD505-2E9C-101B-9397-08002B2CF9AE}" pid="987" name="IVID66DBB79">
    <vt:lpwstr/>
  </property>
  <property fmtid="{D5CDD505-2E9C-101B-9397-08002B2CF9AE}" pid="988" name="IVID12E19B5E">
    <vt:lpwstr/>
  </property>
  <property fmtid="{D5CDD505-2E9C-101B-9397-08002B2CF9AE}" pid="989" name="IVIDD02C6BCF">
    <vt:lpwstr/>
  </property>
  <property fmtid="{D5CDD505-2E9C-101B-9397-08002B2CF9AE}" pid="990" name="IVIDE8B6A024">
    <vt:lpwstr/>
  </property>
  <property fmtid="{D5CDD505-2E9C-101B-9397-08002B2CF9AE}" pid="991" name="IVIDC8F959B6">
    <vt:lpwstr/>
  </property>
  <property fmtid="{D5CDD505-2E9C-101B-9397-08002B2CF9AE}" pid="992" name="IVIDC4CA0F31">
    <vt:lpwstr/>
  </property>
  <property fmtid="{D5CDD505-2E9C-101B-9397-08002B2CF9AE}" pid="993" name="IVID504F252D">
    <vt:lpwstr/>
  </property>
  <property fmtid="{D5CDD505-2E9C-101B-9397-08002B2CF9AE}" pid="994" name="IVID5A87DCAA">
    <vt:lpwstr/>
  </property>
  <property fmtid="{D5CDD505-2E9C-101B-9397-08002B2CF9AE}" pid="995" name="IVID58CDE130">
    <vt:lpwstr/>
  </property>
  <property fmtid="{D5CDD505-2E9C-101B-9397-08002B2CF9AE}" pid="996" name="IVIDC5807">
    <vt:lpwstr/>
  </property>
  <property fmtid="{D5CDD505-2E9C-101B-9397-08002B2CF9AE}" pid="997" name="IVID6092E">
    <vt:lpwstr/>
  </property>
  <property fmtid="{D5CDD505-2E9C-101B-9397-08002B2CF9AE}" pid="998" name="IVID947E85C3">
    <vt:lpwstr/>
  </property>
  <property fmtid="{D5CDD505-2E9C-101B-9397-08002B2CF9AE}" pid="999" name="IVIDFCF10DF9">
    <vt:lpwstr/>
  </property>
  <property fmtid="{D5CDD505-2E9C-101B-9397-08002B2CF9AE}" pid="1000" name="IVIDE8E02CF2">
    <vt:lpwstr/>
  </property>
  <property fmtid="{D5CDD505-2E9C-101B-9397-08002B2CF9AE}" pid="1001" name="IVIDA8E30DCA">
    <vt:lpwstr/>
  </property>
  <property fmtid="{D5CDD505-2E9C-101B-9397-08002B2CF9AE}" pid="1002" name="IVIDCC550">
    <vt:lpwstr/>
  </property>
  <property fmtid="{D5CDD505-2E9C-101B-9397-08002B2CF9AE}" pid="1003" name="IVID3288350A">
    <vt:lpwstr/>
  </property>
  <property fmtid="{D5CDD505-2E9C-101B-9397-08002B2CF9AE}" pid="1004" name="IVID283FABDF">
    <vt:lpwstr/>
  </property>
  <property fmtid="{D5CDD505-2E9C-101B-9397-08002B2CF9AE}" pid="1005" name="IVID444D0288">
    <vt:lpwstr/>
  </property>
  <property fmtid="{D5CDD505-2E9C-101B-9397-08002B2CF9AE}" pid="1006" name="IVID804CD998">
    <vt:lpwstr/>
  </property>
  <property fmtid="{D5CDD505-2E9C-101B-9397-08002B2CF9AE}" pid="1007" name="IVID8AB3AACA">
    <vt:lpwstr/>
  </property>
  <property fmtid="{D5CDD505-2E9C-101B-9397-08002B2CF9AE}" pid="1008" name="IVID2617A">
    <vt:lpwstr/>
  </property>
  <property fmtid="{D5CDD505-2E9C-101B-9397-08002B2CF9AE}" pid="1009" name="IVID4C324B61">
    <vt:lpwstr/>
  </property>
  <property fmtid="{D5CDD505-2E9C-101B-9397-08002B2CF9AE}" pid="1010" name="IVIDDC73CA92">
    <vt:lpwstr/>
  </property>
  <property fmtid="{D5CDD505-2E9C-101B-9397-08002B2CF9AE}" pid="1011" name="IVIDD8B437">
    <vt:lpwstr/>
  </property>
  <property fmtid="{D5CDD505-2E9C-101B-9397-08002B2CF9AE}" pid="1012" name="IVID556E5">
    <vt:lpwstr/>
  </property>
  <property fmtid="{D5CDD505-2E9C-101B-9397-08002B2CF9AE}" pid="1013" name="IVID2C3FBF9">
    <vt:lpwstr/>
  </property>
  <property fmtid="{D5CDD505-2E9C-101B-9397-08002B2CF9AE}" pid="1014" name="IVID78A1C">
    <vt:lpwstr/>
  </property>
  <property fmtid="{D5CDD505-2E9C-101B-9397-08002B2CF9AE}" pid="1015" name="IVIDA0B0064D">
    <vt:lpwstr/>
  </property>
  <property fmtid="{D5CDD505-2E9C-101B-9397-08002B2CF9AE}" pid="1016" name="IVID83BB9F7">
    <vt:lpwstr/>
  </property>
  <property fmtid="{D5CDD505-2E9C-101B-9397-08002B2CF9AE}" pid="1017" name="IVID28512AB">
    <vt:lpwstr/>
  </property>
  <property fmtid="{D5CDD505-2E9C-101B-9397-08002B2CF9AE}" pid="1018" name="IVID1EC73">
    <vt:lpwstr/>
  </property>
  <property fmtid="{D5CDD505-2E9C-101B-9397-08002B2CF9AE}" pid="1019" name="IVID1CBC2024">
    <vt:lpwstr/>
  </property>
  <property fmtid="{D5CDD505-2E9C-101B-9397-08002B2CF9AE}" pid="1020" name="IVIDA6B1CA9A">
    <vt:lpwstr/>
  </property>
  <property fmtid="{D5CDD505-2E9C-101B-9397-08002B2CF9AE}" pid="1021" name="IVIDE2FF36FC">
    <vt:lpwstr/>
  </property>
  <property fmtid="{D5CDD505-2E9C-101B-9397-08002B2CF9AE}" pid="1022" name="IVID345016B6">
    <vt:lpwstr/>
  </property>
  <property fmtid="{D5CDD505-2E9C-101B-9397-08002B2CF9AE}" pid="1023" name="IVID844C3401">
    <vt:lpwstr/>
  </property>
  <property fmtid="{D5CDD505-2E9C-101B-9397-08002B2CF9AE}" pid="1024" name="IVIDD0D50">
    <vt:lpwstr/>
  </property>
  <property fmtid="{D5CDD505-2E9C-101B-9397-08002B2CF9AE}" pid="1025" name="IVID8A793">
    <vt:lpwstr/>
  </property>
  <property fmtid="{D5CDD505-2E9C-101B-9397-08002B2CF9AE}" pid="1026" name="IVID5A41A400">
    <vt:lpwstr/>
  </property>
  <property fmtid="{D5CDD505-2E9C-101B-9397-08002B2CF9AE}" pid="1027" name="IVID9C3C99C3">
    <vt:lpwstr/>
  </property>
  <property fmtid="{D5CDD505-2E9C-101B-9397-08002B2CF9AE}" pid="1028" name="IVID82EF5B2">
    <vt:lpwstr/>
  </property>
  <property fmtid="{D5CDD505-2E9C-101B-9397-08002B2CF9AE}" pid="1029" name="IVIDFCA7C083">
    <vt:lpwstr/>
  </property>
  <property fmtid="{D5CDD505-2E9C-101B-9397-08002B2CF9AE}" pid="1030" name="IVID60250ED5">
    <vt:lpwstr/>
  </property>
  <property fmtid="{D5CDD505-2E9C-101B-9397-08002B2CF9AE}" pid="1031" name="IVID26484766">
    <vt:lpwstr/>
  </property>
  <property fmtid="{D5CDD505-2E9C-101B-9397-08002B2CF9AE}" pid="1032" name="IVIDA6C861AC">
    <vt:lpwstr/>
  </property>
  <property fmtid="{D5CDD505-2E9C-101B-9397-08002B2CF9AE}" pid="1033" name="IVIDB82A0B91">
    <vt:lpwstr/>
  </property>
  <property fmtid="{D5CDD505-2E9C-101B-9397-08002B2CF9AE}" pid="1034" name="IVID1ED1FE87">
    <vt:lpwstr/>
  </property>
  <property fmtid="{D5CDD505-2E9C-101B-9397-08002B2CF9AE}" pid="1035" name="IVIDE9739">
    <vt:lpwstr/>
  </property>
  <property fmtid="{D5CDD505-2E9C-101B-9397-08002B2CF9AE}" pid="1036" name="IVIDA366F">
    <vt:lpwstr/>
  </property>
  <property fmtid="{D5CDD505-2E9C-101B-9397-08002B2CF9AE}" pid="1037" name="IVID36663">
    <vt:lpwstr/>
  </property>
  <property fmtid="{D5CDD505-2E9C-101B-9397-08002B2CF9AE}" pid="1038" name="IVIDFB451">
    <vt:lpwstr/>
  </property>
  <property fmtid="{D5CDD505-2E9C-101B-9397-08002B2CF9AE}" pid="1039" name="IVIDBEC2728D">
    <vt:lpwstr/>
  </property>
  <property fmtid="{D5CDD505-2E9C-101B-9397-08002B2CF9AE}" pid="1040" name="IVID9452A88C">
    <vt:lpwstr/>
  </property>
  <property fmtid="{D5CDD505-2E9C-101B-9397-08002B2CF9AE}" pid="1041" name="IVID2C5FA513">
    <vt:lpwstr/>
  </property>
  <property fmtid="{D5CDD505-2E9C-101B-9397-08002B2CF9AE}" pid="1042" name="IVIDFC56098B">
    <vt:lpwstr/>
  </property>
  <property fmtid="{D5CDD505-2E9C-101B-9397-08002B2CF9AE}" pid="1043" name="IVIDD8AD10FA">
    <vt:lpwstr/>
  </property>
  <property fmtid="{D5CDD505-2E9C-101B-9397-08002B2CF9AE}" pid="1044" name="IVIDC2965A1E">
    <vt:lpwstr/>
  </property>
  <property fmtid="{D5CDD505-2E9C-101B-9397-08002B2CF9AE}" pid="1045" name="IVID4FB86AD">
    <vt:lpwstr/>
  </property>
  <property fmtid="{D5CDD505-2E9C-101B-9397-08002B2CF9AE}" pid="1046" name="IVID58559">
    <vt:lpwstr/>
  </property>
  <property fmtid="{D5CDD505-2E9C-101B-9397-08002B2CF9AE}" pid="1047" name="IVIDD644ED1F">
    <vt:lpwstr/>
  </property>
  <property fmtid="{D5CDD505-2E9C-101B-9397-08002B2CF9AE}" pid="1048" name="IVID840C141F">
    <vt:lpwstr/>
  </property>
  <property fmtid="{D5CDD505-2E9C-101B-9397-08002B2CF9AE}" pid="1049" name="IVIDC941A">
    <vt:lpwstr/>
  </property>
  <property fmtid="{D5CDD505-2E9C-101B-9397-08002B2CF9AE}" pid="1050" name="IVID2AC175">
    <vt:lpwstr/>
  </property>
  <property fmtid="{D5CDD505-2E9C-101B-9397-08002B2CF9AE}" pid="1051" name="IVIDC49B703D">
    <vt:lpwstr/>
  </property>
  <property fmtid="{D5CDD505-2E9C-101B-9397-08002B2CF9AE}" pid="1052" name="IVID8AE489BD">
    <vt:lpwstr/>
  </property>
  <property fmtid="{D5CDD505-2E9C-101B-9397-08002B2CF9AE}" pid="1053" name="IVIDF836CD14">
    <vt:lpwstr/>
  </property>
  <property fmtid="{D5CDD505-2E9C-101B-9397-08002B2CF9AE}" pid="1054" name="IVIDE681A">
    <vt:lpwstr/>
  </property>
  <property fmtid="{D5CDD505-2E9C-101B-9397-08002B2CF9AE}" pid="1055" name="IVIDD917D">
    <vt:lpwstr/>
  </property>
  <property fmtid="{D5CDD505-2E9C-101B-9397-08002B2CF9AE}" pid="1056" name="IVID7AD1008B">
    <vt:lpwstr/>
  </property>
  <property fmtid="{D5CDD505-2E9C-101B-9397-08002B2CF9AE}" pid="1057" name="IVID2616F6F6">
    <vt:lpwstr/>
  </property>
  <property fmtid="{D5CDD505-2E9C-101B-9397-08002B2CF9AE}" pid="1058" name="IVID367E2FE5">
    <vt:lpwstr/>
  </property>
  <property fmtid="{D5CDD505-2E9C-101B-9397-08002B2CF9AE}" pid="1059" name="IVID14CD6C1D">
    <vt:lpwstr/>
  </property>
  <property fmtid="{D5CDD505-2E9C-101B-9397-08002B2CF9AE}" pid="1060" name="IVIDDC9B33AA">
    <vt:lpwstr/>
  </property>
  <property fmtid="{D5CDD505-2E9C-101B-9397-08002B2CF9AE}" pid="1061" name="IVIDC6DF73D">
    <vt:lpwstr/>
  </property>
  <property fmtid="{D5CDD505-2E9C-101B-9397-08002B2CF9AE}" pid="1062" name="IVIDFC2ED62A">
    <vt:lpwstr/>
  </property>
  <property fmtid="{D5CDD505-2E9C-101B-9397-08002B2CF9AE}" pid="1063" name="IVID8AFA6B5D">
    <vt:lpwstr/>
  </property>
  <property fmtid="{D5CDD505-2E9C-101B-9397-08002B2CF9AE}" pid="1064" name="IVID461086E">
    <vt:lpwstr/>
  </property>
  <property fmtid="{D5CDD505-2E9C-101B-9397-08002B2CF9AE}" pid="1065" name="IVIDD58EF">
    <vt:lpwstr/>
  </property>
  <property fmtid="{D5CDD505-2E9C-101B-9397-08002B2CF9AE}" pid="1066" name="IVID1BC98">
    <vt:lpwstr/>
  </property>
  <property fmtid="{D5CDD505-2E9C-101B-9397-08002B2CF9AE}" pid="1067" name="IVID527D58F6">
    <vt:lpwstr/>
  </property>
  <property fmtid="{D5CDD505-2E9C-101B-9397-08002B2CF9AE}" pid="1068" name="IVIDFE61D5FD">
    <vt:lpwstr/>
  </property>
  <property fmtid="{D5CDD505-2E9C-101B-9397-08002B2CF9AE}" pid="1069" name="IVID70B59E8B">
    <vt:lpwstr/>
  </property>
  <property fmtid="{D5CDD505-2E9C-101B-9397-08002B2CF9AE}" pid="1070" name="IVIDACF1BEC6">
    <vt:lpwstr/>
  </property>
  <property fmtid="{D5CDD505-2E9C-101B-9397-08002B2CF9AE}" pid="1071" name="IVID3ED2B53D">
    <vt:lpwstr/>
  </property>
  <property fmtid="{D5CDD505-2E9C-101B-9397-08002B2CF9AE}" pid="1072" name="IVIDE83A476B">
    <vt:lpwstr/>
  </property>
  <property fmtid="{D5CDD505-2E9C-101B-9397-08002B2CF9AE}" pid="1073" name="IVID554A0">
    <vt:lpwstr/>
  </property>
  <property fmtid="{D5CDD505-2E9C-101B-9397-08002B2CF9AE}" pid="1074" name="IVIDE01046C7">
    <vt:lpwstr/>
  </property>
  <property fmtid="{D5CDD505-2E9C-101B-9397-08002B2CF9AE}" pid="1075" name="IVID8EF44AF0">
    <vt:lpwstr/>
  </property>
  <property fmtid="{D5CDD505-2E9C-101B-9397-08002B2CF9AE}" pid="1076" name="IVIDA613011A">
    <vt:lpwstr/>
  </property>
  <property fmtid="{D5CDD505-2E9C-101B-9397-08002B2CF9AE}" pid="1077" name="IVIDA6C38424">
    <vt:lpwstr/>
  </property>
  <property fmtid="{D5CDD505-2E9C-101B-9397-08002B2CF9AE}" pid="1078" name="IVID401229E7">
    <vt:lpwstr/>
  </property>
  <property fmtid="{D5CDD505-2E9C-101B-9397-08002B2CF9AE}" pid="1079" name="IVID8E86265B">
    <vt:lpwstr/>
  </property>
  <property fmtid="{D5CDD505-2E9C-101B-9397-08002B2CF9AE}" pid="1080" name="IVIDC068F237">
    <vt:lpwstr/>
  </property>
  <property fmtid="{D5CDD505-2E9C-101B-9397-08002B2CF9AE}" pid="1081" name="IVIDB1A7A">
    <vt:lpwstr/>
  </property>
  <property fmtid="{D5CDD505-2E9C-101B-9397-08002B2CF9AE}" pid="1082" name="IVIDEA8E4814">
    <vt:lpwstr/>
  </property>
  <property fmtid="{D5CDD505-2E9C-101B-9397-08002B2CF9AE}" pid="1083" name="IVID6CCCC15">
    <vt:lpwstr/>
  </property>
  <property fmtid="{D5CDD505-2E9C-101B-9397-08002B2CF9AE}" pid="1084" name="IVIDAE31B971">
    <vt:lpwstr/>
  </property>
  <property fmtid="{D5CDD505-2E9C-101B-9397-08002B2CF9AE}" pid="1085" name="IVIDEAB9F89A">
    <vt:lpwstr/>
  </property>
  <property fmtid="{D5CDD505-2E9C-101B-9397-08002B2CF9AE}" pid="1086" name="IVID8E55575F">
    <vt:lpwstr/>
  </property>
  <property fmtid="{D5CDD505-2E9C-101B-9397-08002B2CF9AE}" pid="1087" name="IVIDE8CC07EC">
    <vt:lpwstr/>
  </property>
  <property fmtid="{D5CDD505-2E9C-101B-9397-08002B2CF9AE}" pid="1088" name="IVID8C603509">
    <vt:lpwstr/>
  </property>
  <property fmtid="{D5CDD505-2E9C-101B-9397-08002B2CF9AE}" pid="1089" name="IVID16D588DF">
    <vt:lpwstr/>
  </property>
  <property fmtid="{D5CDD505-2E9C-101B-9397-08002B2CF9AE}" pid="1090" name="IVID7A767D1A">
    <vt:lpwstr/>
  </property>
  <property fmtid="{D5CDD505-2E9C-101B-9397-08002B2CF9AE}" pid="1091" name="IVID4F5CB9C">
    <vt:lpwstr/>
  </property>
  <property fmtid="{D5CDD505-2E9C-101B-9397-08002B2CF9AE}" pid="1092" name="IVID68103AFB">
    <vt:lpwstr/>
  </property>
  <property fmtid="{D5CDD505-2E9C-101B-9397-08002B2CF9AE}" pid="1093" name="IVIDD8EF1E76">
    <vt:lpwstr/>
  </property>
  <property fmtid="{D5CDD505-2E9C-101B-9397-08002B2CF9AE}" pid="1094" name="IVID5636FACB">
    <vt:lpwstr/>
  </property>
  <property fmtid="{D5CDD505-2E9C-101B-9397-08002B2CF9AE}" pid="1095" name="IVID8ADE263D">
    <vt:lpwstr/>
  </property>
  <property fmtid="{D5CDD505-2E9C-101B-9397-08002B2CF9AE}" pid="1096" name="IVID6C6012FC">
    <vt:lpwstr/>
  </property>
  <property fmtid="{D5CDD505-2E9C-101B-9397-08002B2CF9AE}" pid="1097" name="IVID24D397D3">
    <vt:lpwstr/>
  </property>
  <property fmtid="{D5CDD505-2E9C-101B-9397-08002B2CF9AE}" pid="1098" name="IVID196D5">
    <vt:lpwstr/>
  </property>
  <property fmtid="{D5CDD505-2E9C-101B-9397-08002B2CF9AE}" pid="1099" name="IVID944A441D">
    <vt:lpwstr/>
  </property>
  <property fmtid="{D5CDD505-2E9C-101B-9397-08002B2CF9AE}" pid="1100" name="IVID8884DA01">
    <vt:lpwstr/>
  </property>
  <property fmtid="{D5CDD505-2E9C-101B-9397-08002B2CF9AE}" pid="1101" name="IVID16AA6100">
    <vt:lpwstr/>
  </property>
  <property fmtid="{D5CDD505-2E9C-101B-9397-08002B2CF9AE}" pid="1102" name="IVID420AAFF2">
    <vt:lpwstr/>
  </property>
  <property fmtid="{D5CDD505-2E9C-101B-9397-08002B2CF9AE}" pid="1103" name="IVIDB4683E0D">
    <vt:lpwstr/>
  </property>
  <property fmtid="{D5CDD505-2E9C-101B-9397-08002B2CF9AE}" pid="1104" name="IVID6D51E097">
    <vt:lpwstr/>
  </property>
  <property fmtid="{D5CDD505-2E9C-101B-9397-08002B2CF9AE}" pid="1105" name="IVID997B3">
    <vt:lpwstr/>
  </property>
  <property fmtid="{D5CDD505-2E9C-101B-9397-08002B2CF9AE}" pid="1106" name="IVID484D8837">
    <vt:lpwstr/>
  </property>
  <property fmtid="{D5CDD505-2E9C-101B-9397-08002B2CF9AE}" pid="1107" name="IVID54C57E5E">
    <vt:lpwstr/>
  </property>
  <property fmtid="{D5CDD505-2E9C-101B-9397-08002B2CF9AE}" pid="1108" name="IVID6B6B2BC">
    <vt:lpwstr/>
  </property>
  <property fmtid="{D5CDD505-2E9C-101B-9397-08002B2CF9AE}" pid="1109" name="IVIDFD17AC63">
    <vt:lpwstr/>
  </property>
  <property fmtid="{D5CDD505-2E9C-101B-9397-08002B2CF9AE}" pid="1110" name="IVIDFAE9513D">
    <vt:lpwstr/>
  </property>
  <property fmtid="{D5CDD505-2E9C-101B-9397-08002B2CF9AE}" pid="1111" name="IVIDE4787E71">
    <vt:lpwstr/>
  </property>
  <property fmtid="{D5CDD505-2E9C-101B-9397-08002B2CF9AE}" pid="1112" name="IVIDFE3E984C">
    <vt:lpwstr/>
  </property>
  <property fmtid="{D5CDD505-2E9C-101B-9397-08002B2CF9AE}" pid="1113" name="IVID9EF20253">
    <vt:lpwstr/>
  </property>
  <property fmtid="{D5CDD505-2E9C-101B-9397-08002B2CF9AE}" pid="1114" name="IVID2EE2D">
    <vt:lpwstr/>
  </property>
  <property fmtid="{D5CDD505-2E9C-101B-9397-08002B2CF9AE}" pid="1115" name="IVIDE45A3912">
    <vt:lpwstr/>
  </property>
  <property fmtid="{D5CDD505-2E9C-101B-9397-08002B2CF9AE}" pid="1116" name="IVIDC8A5DB0B">
    <vt:lpwstr/>
  </property>
  <property fmtid="{D5CDD505-2E9C-101B-9397-08002B2CF9AE}" pid="1117" name="IVIDA6FD5610">
    <vt:lpwstr/>
  </property>
  <property fmtid="{D5CDD505-2E9C-101B-9397-08002B2CF9AE}" pid="1118" name="IVID25C6A1F">
    <vt:lpwstr/>
  </property>
  <property fmtid="{D5CDD505-2E9C-101B-9397-08002B2CF9AE}" pid="1119" name="IVID1E67A">
    <vt:lpwstr/>
  </property>
  <property fmtid="{D5CDD505-2E9C-101B-9397-08002B2CF9AE}" pid="1120" name="IVID958713">
    <vt:lpwstr/>
  </property>
  <property fmtid="{D5CDD505-2E9C-101B-9397-08002B2CF9AE}" pid="1121" name="IVID801905A7">
    <vt:lpwstr/>
  </property>
  <property fmtid="{D5CDD505-2E9C-101B-9397-08002B2CF9AE}" pid="1122" name="IVIDB0C1948D">
    <vt:lpwstr/>
  </property>
  <property fmtid="{D5CDD505-2E9C-101B-9397-08002B2CF9AE}" pid="1123" name="IVID40547224">
    <vt:lpwstr/>
  </property>
  <property fmtid="{D5CDD505-2E9C-101B-9397-08002B2CF9AE}" pid="1124" name="IVIDF631AC41">
    <vt:lpwstr/>
  </property>
  <property fmtid="{D5CDD505-2E9C-101B-9397-08002B2CF9AE}" pid="1125" name="IVID9CB4DC21">
    <vt:lpwstr/>
  </property>
  <property fmtid="{D5CDD505-2E9C-101B-9397-08002B2CF9AE}" pid="1126" name="IVID94F5F114">
    <vt:lpwstr/>
  </property>
  <property fmtid="{D5CDD505-2E9C-101B-9397-08002B2CF9AE}" pid="1127" name="IVIDF8865E1E">
    <vt:lpwstr/>
  </property>
  <property fmtid="{D5CDD505-2E9C-101B-9397-08002B2CF9AE}" pid="1128" name="IVID277B24D">
    <vt:lpwstr/>
  </property>
  <property fmtid="{D5CDD505-2E9C-101B-9397-08002B2CF9AE}" pid="1129" name="IVIDFC6A7E39">
    <vt:lpwstr/>
  </property>
  <property fmtid="{D5CDD505-2E9C-101B-9397-08002B2CF9AE}" pid="1130" name="IVID54BDC216">
    <vt:lpwstr/>
  </property>
  <property fmtid="{D5CDD505-2E9C-101B-9397-08002B2CF9AE}" pid="1131" name="IVIDDA0A0339">
    <vt:lpwstr/>
  </property>
  <property fmtid="{D5CDD505-2E9C-101B-9397-08002B2CF9AE}" pid="1132" name="IVID847FD2F3">
    <vt:lpwstr/>
  </property>
  <property fmtid="{D5CDD505-2E9C-101B-9397-08002B2CF9AE}" pid="1133" name="IVIDA4BFA40F">
    <vt:lpwstr/>
  </property>
  <property fmtid="{D5CDD505-2E9C-101B-9397-08002B2CF9AE}" pid="1134" name="IVID2E9A5027">
    <vt:lpwstr/>
  </property>
  <property fmtid="{D5CDD505-2E9C-101B-9397-08002B2CF9AE}" pid="1135" name="IVIDF813E32E">
    <vt:lpwstr/>
  </property>
  <property fmtid="{D5CDD505-2E9C-101B-9397-08002B2CF9AE}" pid="1136" name="IVID8C0A6911">
    <vt:lpwstr/>
  </property>
  <property fmtid="{D5CDD505-2E9C-101B-9397-08002B2CF9AE}" pid="1137" name="IVIDD41E5192">
    <vt:lpwstr/>
  </property>
  <property fmtid="{D5CDD505-2E9C-101B-9397-08002B2CF9AE}" pid="1138" name="IVID64B60BD7">
    <vt:lpwstr/>
  </property>
  <property fmtid="{D5CDD505-2E9C-101B-9397-08002B2CF9AE}" pid="1139" name="IVID48FAAFE5">
    <vt:lpwstr/>
  </property>
  <property fmtid="{D5CDD505-2E9C-101B-9397-08002B2CF9AE}" pid="1140" name="IVID8CAAE3D7">
    <vt:lpwstr/>
  </property>
  <property fmtid="{D5CDD505-2E9C-101B-9397-08002B2CF9AE}" pid="1141" name="IVID7850CCE9">
    <vt:lpwstr/>
  </property>
  <property fmtid="{D5CDD505-2E9C-101B-9397-08002B2CF9AE}" pid="1142" name="IVIDAF3A619">
    <vt:lpwstr/>
  </property>
  <property fmtid="{D5CDD505-2E9C-101B-9397-08002B2CF9AE}" pid="1143" name="IVID2339DE0">
    <vt:lpwstr/>
  </property>
  <property fmtid="{D5CDD505-2E9C-101B-9397-08002B2CF9AE}" pid="1144" name="IVIDA01BBC03">
    <vt:lpwstr/>
  </property>
  <property fmtid="{D5CDD505-2E9C-101B-9397-08002B2CF9AE}" pid="1145" name="IVID78EAE5D9">
    <vt:lpwstr/>
  </property>
  <property fmtid="{D5CDD505-2E9C-101B-9397-08002B2CF9AE}" pid="1146" name="IVID886BBFB8">
    <vt:lpwstr/>
  </property>
  <property fmtid="{D5CDD505-2E9C-101B-9397-08002B2CF9AE}" pid="1147" name="IVID7E855E71">
    <vt:lpwstr/>
  </property>
  <property fmtid="{D5CDD505-2E9C-101B-9397-08002B2CF9AE}" pid="1148" name="IVIDFEBAFC70">
    <vt:lpwstr/>
  </property>
  <property fmtid="{D5CDD505-2E9C-101B-9397-08002B2CF9AE}" pid="1149" name="IVID2E420C70">
    <vt:lpwstr/>
  </property>
  <property fmtid="{D5CDD505-2E9C-101B-9397-08002B2CF9AE}" pid="1150" name="IVID42962983">
    <vt:lpwstr/>
  </property>
  <property fmtid="{D5CDD505-2E9C-101B-9397-08002B2CF9AE}" pid="1151" name="IVID42E939FD">
    <vt:lpwstr/>
  </property>
  <property fmtid="{D5CDD505-2E9C-101B-9397-08002B2CF9AE}" pid="1152" name="IVIDEE91072E">
    <vt:lpwstr/>
  </property>
  <property fmtid="{D5CDD505-2E9C-101B-9397-08002B2CF9AE}" pid="1153" name="IVID761F8DF8">
    <vt:lpwstr/>
  </property>
  <property fmtid="{D5CDD505-2E9C-101B-9397-08002B2CF9AE}" pid="1154" name="IVIDC40E5EB4">
    <vt:lpwstr/>
  </property>
  <property fmtid="{D5CDD505-2E9C-101B-9397-08002B2CF9AE}" pid="1155" name="IVIDCA4F0C5E">
    <vt:lpwstr/>
  </property>
  <property fmtid="{D5CDD505-2E9C-101B-9397-08002B2CF9AE}" pid="1156" name="IVIDBC0595BE">
    <vt:lpwstr/>
  </property>
  <property fmtid="{D5CDD505-2E9C-101B-9397-08002B2CF9AE}" pid="1157" name="IVID1876E4DD">
    <vt:lpwstr/>
  </property>
  <property fmtid="{D5CDD505-2E9C-101B-9397-08002B2CF9AE}" pid="1158" name="IVID3CFE6">
    <vt:lpwstr/>
  </property>
  <property fmtid="{D5CDD505-2E9C-101B-9397-08002B2CF9AE}" pid="1159" name="IVIDC4951281">
    <vt:lpwstr/>
  </property>
  <property fmtid="{D5CDD505-2E9C-101B-9397-08002B2CF9AE}" pid="1160" name="IVIDA8782112">
    <vt:lpwstr/>
  </property>
  <property fmtid="{D5CDD505-2E9C-101B-9397-08002B2CF9AE}" pid="1161" name="IVID5C18A33E">
    <vt:lpwstr/>
  </property>
  <property fmtid="{D5CDD505-2E9C-101B-9397-08002B2CF9AE}" pid="1162" name="IVIDE8D06E7">
    <vt:lpwstr/>
  </property>
  <property fmtid="{D5CDD505-2E9C-101B-9397-08002B2CF9AE}" pid="1163" name="IVID30F5D23C">
    <vt:lpwstr/>
  </property>
  <property fmtid="{D5CDD505-2E9C-101B-9397-08002B2CF9AE}" pid="1164" name="IVID96CD88F5">
    <vt:lpwstr/>
  </property>
  <property fmtid="{D5CDD505-2E9C-101B-9397-08002B2CF9AE}" pid="1165" name="IVID40A6B1BF">
    <vt:lpwstr/>
  </property>
  <property fmtid="{D5CDD505-2E9C-101B-9397-08002B2CF9AE}" pid="1166" name="IVIDF8FD6ED8">
    <vt:lpwstr/>
  </property>
  <property fmtid="{D5CDD505-2E9C-101B-9397-08002B2CF9AE}" pid="1167" name="IVID9A638290">
    <vt:lpwstr/>
  </property>
  <property fmtid="{D5CDD505-2E9C-101B-9397-08002B2CF9AE}" pid="1168" name="IVIDB2D6E929">
    <vt:lpwstr/>
  </property>
  <property fmtid="{D5CDD505-2E9C-101B-9397-08002B2CF9AE}" pid="1169" name="IVID58E72102">
    <vt:lpwstr/>
  </property>
  <property fmtid="{D5CDD505-2E9C-101B-9397-08002B2CF9AE}" pid="1170" name="IVIDE27CD402">
    <vt:lpwstr/>
  </property>
  <property fmtid="{D5CDD505-2E9C-101B-9397-08002B2CF9AE}" pid="1171" name="IVID5CCA781D">
    <vt:lpwstr/>
  </property>
  <property fmtid="{D5CDD505-2E9C-101B-9397-08002B2CF9AE}" pid="1172" name="IVIDCE0877EB">
    <vt:lpwstr/>
  </property>
  <property fmtid="{D5CDD505-2E9C-101B-9397-08002B2CF9AE}" pid="1173" name="IVID50B3B972">
    <vt:lpwstr/>
  </property>
  <property fmtid="{D5CDD505-2E9C-101B-9397-08002B2CF9AE}" pid="1174" name="IVID96F0A4DA">
    <vt:lpwstr/>
  </property>
  <property fmtid="{D5CDD505-2E9C-101B-9397-08002B2CF9AE}" pid="1175" name="IVID58D87609">
    <vt:lpwstr/>
  </property>
  <property fmtid="{D5CDD505-2E9C-101B-9397-08002B2CF9AE}" pid="1176" name="IVID109BF3D1">
    <vt:lpwstr/>
  </property>
  <property fmtid="{D5CDD505-2E9C-101B-9397-08002B2CF9AE}" pid="1177" name="IVID30120547">
    <vt:lpwstr/>
  </property>
  <property fmtid="{D5CDD505-2E9C-101B-9397-08002B2CF9AE}" pid="1178" name="IVID1E7666F9">
    <vt:lpwstr/>
  </property>
  <property fmtid="{D5CDD505-2E9C-101B-9397-08002B2CF9AE}" pid="1179" name="IVID1AFD26C7">
    <vt:lpwstr/>
  </property>
  <property fmtid="{D5CDD505-2E9C-101B-9397-08002B2CF9AE}" pid="1180" name="IVID640A9E3A">
    <vt:lpwstr/>
  </property>
  <property fmtid="{D5CDD505-2E9C-101B-9397-08002B2CF9AE}" pid="1181" name="IVID1CD91BF6">
    <vt:lpwstr/>
  </property>
  <property fmtid="{D5CDD505-2E9C-101B-9397-08002B2CF9AE}" pid="1182" name="IVIDAC84C734">
    <vt:lpwstr/>
  </property>
  <property fmtid="{D5CDD505-2E9C-101B-9397-08002B2CF9AE}" pid="1183" name="IVID60C5EE2F">
    <vt:lpwstr/>
  </property>
  <property fmtid="{D5CDD505-2E9C-101B-9397-08002B2CF9AE}" pid="1184" name="IVID95123">
    <vt:lpwstr/>
  </property>
  <property fmtid="{D5CDD505-2E9C-101B-9397-08002B2CF9AE}" pid="1185" name="KSOProductBuildVer">
    <vt:lpwstr>2052-12.1.0.17133</vt:lpwstr>
  </property>
  <property fmtid="{D5CDD505-2E9C-101B-9397-08002B2CF9AE}" pid="1186" name="ICV">
    <vt:lpwstr>201DCAA095914411974B4A517612DBB7</vt:lpwstr>
  </property>
</Properties>
</file>