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ocuments\WXWork\1688858258368983\Cache\File\2024-06\"/>
    </mc:Choice>
  </mc:AlternateContent>
  <xr:revisionPtr revIDLastSave="0" documentId="13_ncr:1_{28F080A1-9DF5-4FD8-BA62-CEDBC2A25C3C}" xr6:coauthVersionLast="47" xr6:coauthVersionMax="47" xr10:uidLastSave="{00000000-0000-0000-0000-000000000000}"/>
  <bookViews>
    <workbookView xWindow="-120" yWindow="-120" windowWidth="29040" windowHeight="15720" tabRatio="491" firstSheet="1" activeTab="1" xr2:uid="{00000000-000D-0000-FFFF-FFFF00000000}"/>
  </bookViews>
  <sheets>
    <sheet name="KING" sheetId="6" state="veryHidden" r:id="rId1"/>
    <sheet name="H6 转盘座椅 EBOM" sheetId="5" r:id="rId2"/>
  </sheets>
  <definedNames>
    <definedName name="_xlnm._FilterDatabase" localSheetId="1" hidden="1">'H6 转盘座椅 EBOM'!$A$9:$AJ$72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11" i="5" l="1"/>
  <c r="AG11" i="5"/>
  <c r="AF12" i="5"/>
  <c r="AG12" i="5"/>
  <c r="AF13" i="5"/>
  <c r="AG13" i="5"/>
  <c r="AF14" i="5"/>
  <c r="AG14" i="5"/>
  <c r="AF15" i="5"/>
  <c r="AG15" i="5"/>
  <c r="AF16" i="5"/>
  <c r="AG16" i="5"/>
  <c r="AF17" i="5"/>
  <c r="AG17" i="5"/>
  <c r="AF18" i="5"/>
  <c r="AG18" i="5"/>
  <c r="AF19" i="5"/>
  <c r="AG19" i="5"/>
  <c r="AF20" i="5"/>
  <c r="AG20" i="5"/>
  <c r="AF21" i="5"/>
  <c r="AG21" i="5"/>
  <c r="AF22" i="5"/>
  <c r="AG22" i="5"/>
  <c r="AF23" i="5"/>
  <c r="AG23" i="5"/>
  <c r="AF24" i="5"/>
  <c r="AG24" i="5"/>
  <c r="AF25" i="5"/>
  <c r="AG25" i="5"/>
  <c r="AF26" i="5"/>
  <c r="AG26" i="5"/>
  <c r="AF27" i="5"/>
  <c r="AG27" i="5"/>
  <c r="AF28" i="5"/>
  <c r="AG28" i="5"/>
  <c r="AF29" i="5"/>
  <c r="AG29" i="5"/>
  <c r="AF30" i="5"/>
  <c r="AG30" i="5"/>
  <c r="AF31" i="5"/>
  <c r="AG31" i="5"/>
  <c r="AF32" i="5"/>
  <c r="AG32" i="5"/>
  <c r="AF33" i="5"/>
  <c r="AG33" i="5"/>
  <c r="AF34" i="5"/>
  <c r="AG34" i="5"/>
  <c r="AF35" i="5"/>
  <c r="AG35" i="5"/>
  <c r="AF36" i="5"/>
  <c r="AG36" i="5"/>
  <c r="AF37" i="5"/>
  <c r="AG37" i="5"/>
  <c r="AF38" i="5"/>
  <c r="AG38" i="5"/>
  <c r="AF39" i="5"/>
  <c r="AG39" i="5"/>
  <c r="AF40" i="5"/>
  <c r="AG40" i="5"/>
  <c r="AF41" i="5"/>
  <c r="AG41" i="5"/>
  <c r="AF42" i="5"/>
  <c r="AG42" i="5"/>
  <c r="AF43" i="5"/>
  <c r="AG43" i="5"/>
  <c r="AF44" i="5"/>
  <c r="AG44" i="5"/>
  <c r="AF45" i="5"/>
  <c r="AG45" i="5"/>
  <c r="AF46" i="5"/>
  <c r="AG46" i="5"/>
  <c r="AF47" i="5"/>
  <c r="AG47" i="5"/>
  <c r="AF48" i="5"/>
  <c r="AG48" i="5"/>
  <c r="AF49" i="5"/>
  <c r="AG49" i="5"/>
  <c r="AF50" i="5"/>
  <c r="AG50" i="5"/>
  <c r="AF51" i="5"/>
  <c r="AG51" i="5"/>
  <c r="AF52" i="5"/>
  <c r="AG52" i="5"/>
  <c r="AF53" i="5"/>
  <c r="AG53" i="5"/>
  <c r="AF54" i="5"/>
  <c r="AG54" i="5"/>
  <c r="AF55" i="5"/>
  <c r="AG55" i="5"/>
  <c r="AF56" i="5"/>
  <c r="AG56" i="5"/>
  <c r="AF57" i="5"/>
  <c r="AG57" i="5"/>
  <c r="AF58" i="5"/>
  <c r="AG58" i="5"/>
  <c r="AF59" i="5"/>
  <c r="AG59" i="5"/>
  <c r="AF60" i="5"/>
  <c r="AG60" i="5"/>
  <c r="AF61" i="5"/>
  <c r="AG61" i="5"/>
  <c r="AF62" i="5"/>
  <c r="AG62" i="5"/>
  <c r="AF63" i="5"/>
  <c r="AG63" i="5"/>
  <c r="AF64" i="5"/>
  <c r="AG64" i="5"/>
  <c r="AF65" i="5"/>
  <c r="AG65" i="5"/>
  <c r="AF66" i="5"/>
  <c r="AG66" i="5"/>
  <c r="AF67" i="5"/>
  <c r="AG67" i="5"/>
  <c r="AF68" i="5"/>
  <c r="AG68" i="5"/>
  <c r="AF69" i="5"/>
  <c r="AG69" i="5"/>
  <c r="AF70" i="5"/>
  <c r="AG70" i="5"/>
  <c r="AF71" i="5"/>
  <c r="AG71" i="5"/>
  <c r="AF72" i="5"/>
  <c r="AG72" i="5"/>
  <c r="AG10" i="5"/>
  <c r="AF10" i="5"/>
  <c r="AA49" i="5"/>
  <c r="A55" i="5"/>
  <c r="A51" i="5"/>
  <c r="AA42" i="5"/>
  <c r="A48" i="5"/>
  <c r="A49" i="5"/>
  <c r="A44" i="5"/>
  <c r="A56" i="5"/>
  <c r="AA59" i="5"/>
  <c r="A62" i="5"/>
  <c r="A72" i="5"/>
  <c r="A71" i="5"/>
  <c r="A70" i="5"/>
  <c r="AH69" i="5" l="1"/>
  <c r="AH68" i="5"/>
  <c r="AH64" i="5"/>
  <c r="AH60" i="5"/>
  <c r="AH56" i="5"/>
  <c r="AH48" i="5"/>
  <c r="AH44" i="5"/>
  <c r="AH35" i="5"/>
  <c r="AH27" i="5"/>
  <c r="AH66" i="5"/>
  <c r="AH70" i="5"/>
  <c r="AH58" i="5"/>
  <c r="AH47" i="5"/>
  <c r="AH45" i="5"/>
  <c r="AH67" i="5"/>
  <c r="AH19" i="5"/>
  <c r="AH59" i="5"/>
  <c r="AH15" i="5"/>
  <c r="AH63" i="5"/>
  <c r="AH41" i="5"/>
  <c r="AH37" i="5"/>
  <c r="AH33" i="5"/>
  <c r="AH29" i="5"/>
  <c r="AH25" i="5"/>
  <c r="AH21" i="5"/>
  <c r="AH62" i="5"/>
  <c r="AH65" i="5"/>
  <c r="AH61" i="5"/>
  <c r="AH57" i="5"/>
  <c r="AH40" i="5"/>
  <c r="AH36" i="5"/>
  <c r="AH32" i="5"/>
  <c r="AH28" i="5"/>
  <c r="AH24" i="5"/>
  <c r="AH20" i="5"/>
  <c r="AH16" i="5"/>
  <c r="AH39" i="5"/>
  <c r="AH31" i="5"/>
  <c r="AH23" i="5"/>
  <c r="AH38" i="5"/>
  <c r="AH34" i="5"/>
  <c r="AH30" i="5"/>
  <c r="AH26" i="5"/>
  <c r="AH22" i="5"/>
  <c r="AH18" i="5"/>
  <c r="AH14" i="5"/>
  <c r="AH17" i="5"/>
  <c r="A69" i="5"/>
  <c r="A25" i="5"/>
  <c r="A41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A20" i="5"/>
  <c r="AA38" i="5"/>
  <c r="AA33" i="5"/>
  <c r="AA30" i="5"/>
  <c r="AA26" i="5" l="1"/>
  <c r="AA15" i="5"/>
  <c r="A57" i="5"/>
  <c r="A54" i="5"/>
  <c r="A53" i="5"/>
  <c r="A52" i="5"/>
  <c r="A50" i="5"/>
  <c r="A47" i="5"/>
  <c r="A46" i="5"/>
  <c r="A45" i="5"/>
  <c r="A43" i="5"/>
  <c r="A42" i="5"/>
  <c r="A58" i="5"/>
  <c r="A59" i="5"/>
  <c r="A60" i="5"/>
  <c r="A61" i="5"/>
  <c r="A63" i="5"/>
  <c r="AA63" i="5"/>
  <c r="AA58" i="5" s="1"/>
  <c r="AA13" i="5" l="1"/>
  <c r="AA12" i="5"/>
  <c r="AA10" i="5" s="1"/>
  <c r="A64" i="5"/>
  <c r="A65" i="5"/>
  <c r="A66" i="5"/>
  <c r="A67" i="5"/>
  <c r="A68" i="5"/>
  <c r="AA11" i="5" l="1"/>
</calcChain>
</file>

<file path=xl/sharedStrings.xml><?xml version="1.0" encoding="utf-8"?>
<sst xmlns="http://schemas.openxmlformats.org/spreadsheetml/2006/main" count="469" uniqueCount="192">
  <si>
    <t>图示</t>
  </si>
  <si>
    <t>备注</t>
  </si>
  <si>
    <t>零件号</t>
  </si>
  <si>
    <r>
      <t>设计</t>
    </r>
    <r>
      <rPr>
        <b/>
        <sz val="14"/>
        <rFont val="Arial"/>
        <family val="2"/>
      </rPr>
      <t>:</t>
    </r>
  </si>
  <si>
    <t>校核：</t>
  </si>
  <si>
    <t>会签：</t>
  </si>
  <si>
    <t>中文名称</t>
  </si>
  <si>
    <r>
      <t>批准</t>
    </r>
    <r>
      <rPr>
        <b/>
        <sz val="14"/>
        <rFont val="Arial"/>
        <family val="2"/>
      </rPr>
      <t xml:space="preserve">: </t>
    </r>
  </si>
  <si>
    <t>规格型号</t>
  </si>
  <si>
    <t>说明：</t>
  </si>
  <si>
    <t>价格</t>
  </si>
  <si>
    <t>序号</t>
  </si>
  <si>
    <t>装配等级</t>
  </si>
  <si>
    <t>零件描述</t>
  </si>
  <si>
    <t>重要度</t>
  </si>
  <si>
    <t>单位</t>
  </si>
  <si>
    <t>数据版本</t>
  </si>
  <si>
    <t>图纸号</t>
  </si>
  <si>
    <t>图纸版本</t>
  </si>
  <si>
    <t>是否申请新零件号</t>
  </si>
  <si>
    <t>零件类别</t>
  </si>
  <si>
    <t>材料</t>
  </si>
  <si>
    <t>材料标准</t>
  </si>
  <si>
    <t>轮廓尺寸
(长*宽*高)</t>
  </si>
  <si>
    <t>表面处理</t>
  </si>
  <si>
    <t>用量</t>
  </si>
  <si>
    <t>ASSY</t>
  </si>
  <si>
    <t>——</t>
  </si>
  <si>
    <t>标准件</t>
  </si>
  <si>
    <t>焊接总成件</t>
  </si>
  <si>
    <t>电泳（ED)</t>
  </si>
  <si>
    <t>钣金件</t>
  </si>
  <si>
    <t>SHT0010845</t>
  </si>
  <si>
    <t>1.5-Q /BQB 311
QStE420TM-Q /BQB 310</t>
  </si>
  <si>
    <t>M8</t>
  </si>
  <si>
    <t>SHT0010847</t>
  </si>
  <si>
    <t>支架右边板焊接总成</t>
  </si>
  <si>
    <t>日期：</t>
    <phoneticPr fontId="15" type="noConversion"/>
  </si>
  <si>
    <t>标准化：</t>
    <phoneticPr fontId="15" type="noConversion"/>
  </si>
  <si>
    <t>内六角花形盘头螺钉</t>
    <phoneticPr fontId="15" type="noConversion"/>
  </si>
  <si>
    <t>BFA0010089</t>
    <phoneticPr fontId="15" type="noConversion"/>
  </si>
  <si>
    <t>BFA0010062</t>
    <phoneticPr fontId="15" type="noConversion"/>
  </si>
  <si>
    <t>SHT0010846</t>
    <phoneticPr fontId="15" type="noConversion"/>
  </si>
  <si>
    <t>H6 转盘座椅总成EBOM清单</t>
    <phoneticPr fontId="15" type="noConversion"/>
  </si>
  <si>
    <t>SHT0010844</t>
    <phoneticPr fontId="15" type="noConversion"/>
  </si>
  <si>
    <t>H6司机座椅底支架总成</t>
    <phoneticPr fontId="15" type="noConversion"/>
  </si>
  <si>
    <t>支架左边板焊接总成</t>
    <phoneticPr fontId="15" type="noConversion"/>
  </si>
  <si>
    <t>支架左边板</t>
    <phoneticPr fontId="15" type="noConversion"/>
  </si>
  <si>
    <t>焊接方螺母</t>
    <phoneticPr fontId="15" type="noConversion"/>
  </si>
  <si>
    <t>SHT0010848</t>
    <phoneticPr fontId="15" type="noConversion"/>
  </si>
  <si>
    <t>支架右边板</t>
    <phoneticPr fontId="15" type="noConversion"/>
  </si>
  <si>
    <t>SHT0010850</t>
    <phoneticPr fontId="15" type="noConversion"/>
  </si>
  <si>
    <t>支架前板</t>
    <phoneticPr fontId="15" type="noConversion"/>
  </si>
  <si>
    <t>SHT0010851</t>
    <phoneticPr fontId="15" type="noConversion"/>
  </si>
  <si>
    <t>支架后板</t>
    <phoneticPr fontId="15" type="noConversion"/>
  </si>
  <si>
    <t>SHT0010854</t>
    <phoneticPr fontId="15" type="noConversion"/>
  </si>
  <si>
    <t>支撑钣金件</t>
    <phoneticPr fontId="15" type="noConversion"/>
  </si>
  <si>
    <t>新开发</t>
    <phoneticPr fontId="15" type="noConversion"/>
  </si>
  <si>
    <t>沿用</t>
    <phoneticPr fontId="15" type="noConversion"/>
  </si>
  <si>
    <t>主驾转盘总成</t>
    <phoneticPr fontId="18" type="noConversion"/>
  </si>
  <si>
    <t>副驾转盘总成</t>
    <phoneticPr fontId="18" type="noConversion"/>
  </si>
  <si>
    <t>沿用件            Y/N</t>
  </si>
  <si>
    <t>转盘锁止传感器</t>
    <phoneticPr fontId="15" type="noConversion"/>
  </si>
  <si>
    <t>转盘下板总成</t>
    <phoneticPr fontId="15" type="noConversion"/>
  </si>
  <si>
    <t>转盘上板总成</t>
    <phoneticPr fontId="15" type="noConversion"/>
  </si>
  <si>
    <t>解锁手柄</t>
    <phoneticPr fontId="15" type="noConversion"/>
  </si>
  <si>
    <t>转盘下板</t>
    <phoneticPr fontId="15" type="noConversion"/>
  </si>
  <si>
    <t>转盘上板</t>
    <phoneticPr fontId="15" type="noConversion"/>
  </si>
  <si>
    <t>重量
（kg）</t>
    <phoneticPr fontId="15" type="noConversion"/>
  </si>
  <si>
    <t>车型配置</t>
    <phoneticPr fontId="15" type="noConversion"/>
  </si>
  <si>
    <t>重量(kg)</t>
    <phoneticPr fontId="15" type="noConversion"/>
  </si>
  <si>
    <t>主驾转盘解锁杆总成</t>
    <phoneticPr fontId="15" type="noConversion"/>
  </si>
  <si>
    <t>副驾转盘解锁杆总成</t>
    <phoneticPr fontId="15" type="noConversion"/>
  </si>
  <si>
    <t>装配总成件</t>
  </si>
  <si>
    <t>ASSY</t>
    <phoneticPr fontId="15" type="noConversion"/>
  </si>
  <si>
    <t>435*275*33</t>
    <phoneticPr fontId="15" type="noConversion"/>
  </si>
  <si>
    <t>电泳</t>
    <phoneticPr fontId="15" type="noConversion"/>
  </si>
  <si>
    <t>ABS</t>
    <phoneticPr fontId="15" type="noConversion"/>
  </si>
  <si>
    <t>SPFH590-t2.5</t>
    <phoneticPr fontId="15" type="noConversion"/>
  </si>
  <si>
    <t>SPFH590-t4</t>
    <phoneticPr fontId="15" type="noConversion"/>
  </si>
  <si>
    <t>塑料件</t>
  </si>
  <si>
    <t>SPFH590-t3</t>
    <phoneticPr fontId="15" type="noConversion"/>
  </si>
  <si>
    <t>镀锌</t>
    <phoneticPr fontId="15" type="noConversion"/>
  </si>
  <si>
    <t>线材件</t>
  </si>
  <si>
    <t>20#</t>
    <phoneticPr fontId="15" type="noConversion"/>
  </si>
  <si>
    <t>65Mn</t>
    <phoneticPr fontId="15" type="noConversion"/>
  </si>
  <si>
    <t>30*18*13</t>
    <phoneticPr fontId="15" type="noConversion"/>
  </si>
  <si>
    <t>45*40*35</t>
    <phoneticPr fontId="15" type="noConversion"/>
  </si>
  <si>
    <t>SCM435</t>
    <phoneticPr fontId="15" type="noConversion"/>
  </si>
  <si>
    <t>电镀锌镍</t>
    <phoneticPr fontId="15" type="noConversion"/>
  </si>
  <si>
    <t>QStE420TM/t1.5</t>
  </si>
  <si>
    <t>连接滑轨与转盘</t>
    <phoneticPr fontId="15" type="noConversion"/>
  </si>
  <si>
    <t>SPFH590-t2</t>
    <phoneticPr fontId="15" type="noConversion"/>
  </si>
  <si>
    <t>驾驶员转盘底支架总成</t>
    <phoneticPr fontId="15" type="noConversion"/>
  </si>
  <si>
    <t>副驾驶员转盘底支架总成</t>
    <phoneticPr fontId="15" type="noConversion"/>
  </si>
  <si>
    <t>驾驶员转盘座椅总成</t>
    <phoneticPr fontId="15" type="noConversion"/>
  </si>
  <si>
    <t>副驶员转盘座椅总成</t>
    <phoneticPr fontId="15" type="noConversion"/>
  </si>
  <si>
    <t>版本：</t>
    <phoneticPr fontId="15" type="noConversion"/>
  </si>
  <si>
    <t>ASSY</t>
    <phoneticPr fontId="15" type="noConversion"/>
  </si>
  <si>
    <t>514*311*144</t>
    <phoneticPr fontId="15" type="noConversion"/>
  </si>
  <si>
    <t>QStE420TM/t2</t>
    <phoneticPr fontId="15" type="noConversion"/>
  </si>
  <si>
    <t>425*302*21</t>
    <phoneticPr fontId="15" type="noConversion"/>
  </si>
  <si>
    <t>425*302*10</t>
    <phoneticPr fontId="15" type="noConversion"/>
  </si>
  <si>
    <t>110*16*28</t>
    <phoneticPr fontId="15" type="noConversion"/>
  </si>
  <si>
    <t>下板锁孔</t>
    <phoneticPr fontId="15" type="noConversion"/>
  </si>
  <si>
    <t>290*290*14.5</t>
    <phoneticPr fontId="15" type="noConversion"/>
  </si>
  <si>
    <t>转盘垫片</t>
    <phoneticPr fontId="15" type="noConversion"/>
  </si>
  <si>
    <t>264*264*8.3</t>
    <phoneticPr fontId="15" type="noConversion"/>
  </si>
  <si>
    <t>425*302*24</t>
    <phoneticPr fontId="15" type="noConversion"/>
  </si>
  <si>
    <t>转盘下板防脱钩</t>
    <phoneticPr fontId="15" type="noConversion"/>
  </si>
  <si>
    <t>转盘上板防脱钩</t>
    <phoneticPr fontId="15" type="noConversion"/>
  </si>
  <si>
    <t>100*40*20</t>
    <phoneticPr fontId="15" type="noConversion"/>
  </si>
  <si>
    <t>M8</t>
    <phoneticPr fontId="15" type="noConversion"/>
  </si>
  <si>
    <t>转盘连接压板</t>
    <phoneticPr fontId="15" type="noConversion"/>
  </si>
  <si>
    <t>转盘连接压板焊接总成</t>
    <phoneticPr fontId="15" type="noConversion"/>
  </si>
  <si>
    <t>193*193*15</t>
    <phoneticPr fontId="15" type="noConversion"/>
  </si>
  <si>
    <t>外层滚珠支架总成</t>
    <phoneticPr fontId="15" type="noConversion"/>
  </si>
  <si>
    <t>227*227*11</t>
    <phoneticPr fontId="15" type="noConversion"/>
  </si>
  <si>
    <t>内层滚珠支架总成</t>
    <phoneticPr fontId="15" type="noConversion"/>
  </si>
  <si>
    <t>外层滚珠保持架</t>
    <phoneticPr fontId="15" type="noConversion"/>
  </si>
  <si>
    <t>外层滚珠</t>
    <phoneticPr fontId="15" type="noConversion"/>
  </si>
  <si>
    <t>PBT</t>
    <phoneticPr fontId="15" type="noConversion"/>
  </si>
  <si>
    <t>Φ10</t>
    <phoneticPr fontId="15" type="noConversion"/>
  </si>
  <si>
    <t>内层滚珠保持架</t>
    <phoneticPr fontId="15" type="noConversion"/>
  </si>
  <si>
    <t>内层滚珠</t>
    <phoneticPr fontId="15" type="noConversion"/>
  </si>
  <si>
    <t>Φ6</t>
    <phoneticPr fontId="15" type="noConversion"/>
  </si>
  <si>
    <t>185*185*6</t>
    <phoneticPr fontId="15" type="noConversion"/>
  </si>
  <si>
    <t>185*185*3</t>
    <phoneticPr fontId="15" type="noConversion"/>
  </si>
  <si>
    <t>锁止机构总成</t>
    <phoneticPr fontId="15" type="noConversion"/>
  </si>
  <si>
    <t>ASSY</t>
    <phoneticPr fontId="15" type="noConversion"/>
  </si>
  <si>
    <t>44*43*19</t>
    <phoneticPr fontId="15" type="noConversion"/>
  </si>
  <si>
    <t>Q235</t>
    <phoneticPr fontId="15" type="noConversion"/>
  </si>
  <si>
    <t>44*6*6</t>
    <phoneticPr fontId="15" type="noConversion"/>
  </si>
  <si>
    <t>锁止机构</t>
    <phoneticPr fontId="15" type="noConversion"/>
  </si>
  <si>
    <t>锁止机构转轴</t>
    <phoneticPr fontId="15" type="noConversion"/>
  </si>
  <si>
    <t>44*22*19</t>
    <phoneticPr fontId="15" type="noConversion"/>
  </si>
  <si>
    <t>电泳</t>
    <phoneticPr fontId="15" type="noConversion"/>
  </si>
  <si>
    <t>锁止机构扭簧</t>
    <phoneticPr fontId="15" type="noConversion"/>
  </si>
  <si>
    <t>65Mn</t>
    <phoneticPr fontId="15" type="noConversion"/>
  </si>
  <si>
    <t>38*35*1.5</t>
    <phoneticPr fontId="15" type="noConversion"/>
  </si>
  <si>
    <t>手柄固定件</t>
    <phoneticPr fontId="15" type="noConversion"/>
  </si>
  <si>
    <t>PA6+GF30</t>
    <phoneticPr fontId="15" type="noConversion"/>
  </si>
  <si>
    <t>61*16*12</t>
    <phoneticPr fontId="15" type="noConversion"/>
  </si>
  <si>
    <t>250*168*33</t>
    <phoneticPr fontId="15" type="noConversion"/>
  </si>
  <si>
    <t>7*380</t>
    <phoneticPr fontId="15" type="noConversion"/>
  </si>
  <si>
    <t>主驾转盘解锁杆</t>
    <phoneticPr fontId="15" type="noConversion"/>
  </si>
  <si>
    <t>弹性圆柱销</t>
    <phoneticPr fontId="15" type="noConversion"/>
  </si>
  <si>
    <t>Φ3*20</t>
    <phoneticPr fontId="15" type="noConversion"/>
  </si>
  <si>
    <t>主驾转盘解锁杆扭簧</t>
    <phoneticPr fontId="15" type="noConversion"/>
  </si>
  <si>
    <t>发黑</t>
    <phoneticPr fontId="15" type="noConversion"/>
  </si>
  <si>
    <t>副驾转盘解锁杆扭簧</t>
    <phoneticPr fontId="15" type="noConversion"/>
  </si>
  <si>
    <t>副驾转盘解锁杆</t>
    <phoneticPr fontId="15" type="noConversion"/>
  </si>
  <si>
    <t>BFA0010021</t>
    <phoneticPr fontId="15" type="noConversion"/>
  </si>
  <si>
    <t>M6×12</t>
    <phoneticPr fontId="15" type="noConversion"/>
  </si>
  <si>
    <t>M6</t>
    <phoneticPr fontId="15" type="noConversion"/>
  </si>
  <si>
    <t>BFA0000316</t>
    <phoneticPr fontId="15" type="noConversion"/>
  </si>
  <si>
    <t>POM</t>
    <phoneticPr fontId="15" type="noConversion"/>
  </si>
  <si>
    <t>滑块</t>
    <phoneticPr fontId="15" type="noConversion"/>
  </si>
  <si>
    <t>90*15*7</t>
    <phoneticPr fontId="15" type="noConversion"/>
  </si>
  <si>
    <t>SHT0010852</t>
    <phoneticPr fontId="15" type="noConversion"/>
  </si>
  <si>
    <t>左地脚支架</t>
    <phoneticPr fontId="15" type="noConversion"/>
  </si>
  <si>
    <t>2.0-Q /BQB 311
QStE420TM-Q /BQB 310</t>
    <phoneticPr fontId="15" type="noConversion"/>
  </si>
  <si>
    <t>SHT0010853</t>
    <phoneticPr fontId="15" type="noConversion"/>
  </si>
  <si>
    <t>右地脚支架</t>
    <phoneticPr fontId="15" type="noConversion"/>
  </si>
  <si>
    <t>2.0-Q /BQB 311
QStE420TM-Q /BQB 310</t>
  </si>
  <si>
    <t>QStE420TM/t2.0</t>
    <phoneticPr fontId="15" type="noConversion"/>
  </si>
  <si>
    <t>电泳</t>
    <phoneticPr fontId="15" type="noConversion"/>
  </si>
  <si>
    <t>沿用</t>
    <phoneticPr fontId="15" type="noConversion"/>
  </si>
  <si>
    <t>Φ4*20</t>
    <phoneticPr fontId="15" type="noConversion"/>
  </si>
  <si>
    <t>转盘角度限位</t>
    <phoneticPr fontId="15" type="noConversion"/>
  </si>
  <si>
    <t>转盘解锁杆</t>
    <phoneticPr fontId="15" type="noConversion"/>
  </si>
  <si>
    <t>8*365</t>
    <phoneticPr fontId="15" type="noConversion"/>
  </si>
  <si>
    <t>8*220</t>
    <phoneticPr fontId="15" type="noConversion"/>
  </si>
  <si>
    <t>脚踏</t>
    <phoneticPr fontId="15" type="noConversion"/>
  </si>
  <si>
    <t>主驾转盘*3</t>
    <phoneticPr fontId="15" type="noConversion"/>
  </si>
  <si>
    <t>副驾转盘*2</t>
    <phoneticPr fontId="15" type="noConversion"/>
  </si>
  <si>
    <t>加工方式</t>
    <phoneticPr fontId="15" type="noConversion"/>
  </si>
  <si>
    <t>试制车间装配</t>
    <phoneticPr fontId="15" type="noConversion"/>
  </si>
  <si>
    <t>供应商样品</t>
    <phoneticPr fontId="15" type="noConversion"/>
  </si>
  <si>
    <t>通用件</t>
    <phoneticPr fontId="15" type="noConversion"/>
  </si>
  <si>
    <t>试制车间焊接</t>
    <phoneticPr fontId="15" type="noConversion"/>
  </si>
  <si>
    <t>CNC加工（钢材）</t>
    <phoneticPr fontId="15" type="noConversion"/>
  </si>
  <si>
    <t>标准件</t>
    <phoneticPr fontId="15" type="noConversion"/>
  </si>
  <si>
    <t>试制车间拼焊</t>
    <phoneticPr fontId="15" type="noConversion"/>
  </si>
  <si>
    <t>试制车间加工</t>
    <phoneticPr fontId="15" type="noConversion"/>
  </si>
  <si>
    <t>供应商加工（海兴中盛）</t>
    <phoneticPr fontId="15" type="noConversion"/>
  </si>
  <si>
    <t>标准件（采购）</t>
    <phoneticPr fontId="15" type="noConversion"/>
  </si>
  <si>
    <t>借用H6</t>
    <phoneticPr fontId="15" type="noConversion"/>
  </si>
  <si>
    <t>/</t>
    <phoneticPr fontId="15" type="noConversion"/>
  </si>
  <si>
    <t>CNC加工（钢材）+拼焊</t>
    <phoneticPr fontId="15" type="noConversion"/>
  </si>
  <si>
    <t>CNC加工（PA6）</t>
    <phoneticPr fontId="15" type="noConversion"/>
  </si>
  <si>
    <t>3D打印(PA6)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</si>
</sst>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00_);[Red]\(0.0000\)"/>
  </numFmts>
  <fonts count="24" x14ac:knownFonts="1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name val="Arial"/>
      <family val="2"/>
    </font>
    <font>
      <b/>
      <sz val="14"/>
      <name val="Arial"/>
      <family val="2"/>
    </font>
    <font>
      <b/>
      <sz val="14"/>
      <name val="宋体"/>
      <family val="3"/>
      <charset val="134"/>
    </font>
    <font>
      <b/>
      <sz val="20"/>
      <name val="宋体"/>
      <family val="3"/>
      <charset val="134"/>
    </font>
    <font>
      <sz val="10"/>
      <name val="宋体"/>
      <family val="3"/>
      <charset val="134"/>
    </font>
    <font>
      <sz val="12"/>
      <name val="宋体"/>
      <family val="3"/>
      <charset val="134"/>
    </font>
    <font>
      <sz val="10"/>
      <name val="Arial"/>
      <family val="2"/>
    </font>
    <font>
      <sz val="12"/>
      <color indexed="0"/>
      <name val="宋体"/>
      <family val="3"/>
      <charset val="134"/>
    </font>
    <font>
      <sz val="11"/>
      <color theme="1"/>
      <name val="Tahoma"/>
      <family val="2"/>
    </font>
    <font>
      <sz val="9"/>
      <name val="Arial"/>
      <family val="2"/>
    </font>
    <font>
      <sz val="11"/>
      <color indexed="8"/>
      <name val="宋体"/>
      <family val="3"/>
      <charset val="134"/>
    </font>
    <font>
      <b/>
      <sz val="10"/>
      <name val="Arial"/>
      <family val="2"/>
    </font>
    <font>
      <sz val="12"/>
      <name val="新細明體"/>
      <family val="1"/>
    </font>
    <font>
      <sz val="9"/>
      <name val="宋体"/>
      <family val="3"/>
      <charset val="134"/>
      <scheme val="minor"/>
    </font>
    <font>
      <sz val="11"/>
      <color rgb="FF9C0006"/>
      <name val="宋体"/>
      <family val="3"/>
      <charset val="134"/>
      <scheme val="minor"/>
    </font>
    <font>
      <sz val="11"/>
      <color rgb="FF006100"/>
      <name val="宋体"/>
      <family val="3"/>
      <charset val="134"/>
      <scheme val="minor"/>
    </font>
    <font>
      <sz val="9"/>
      <name val="宋体"/>
      <family val="3"/>
      <charset val="134"/>
    </font>
    <font>
      <sz val="10"/>
      <name val="微软雅黑"/>
      <family val="2"/>
      <charset val="134"/>
    </font>
    <font>
      <b/>
      <sz val="10"/>
      <name val="微软雅黑"/>
      <family val="2"/>
      <charset val="134"/>
    </font>
    <font>
      <sz val="10"/>
      <color indexed="0"/>
      <name val="微软雅黑"/>
      <family val="2"/>
      <charset val="134"/>
    </font>
    <font>
      <sz val="11"/>
      <name val="微软雅黑"/>
      <family val="2"/>
      <charset val="134"/>
    </font>
    <font>
      <sz val="10"/>
      <color theme="1"/>
      <name val="微软雅黑"/>
      <family val="2"/>
      <charset val="134"/>
    </font>
  </fonts>
  <fills count="6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8">
    <xf numFmtId="0" fontId="0" fillId="0" borderId="0">
      <alignment vertical="center"/>
    </xf>
    <xf numFmtId="0" fontId="7" fillId="0" borderId="0"/>
    <xf numFmtId="0" fontId="1" fillId="0" borderId="0">
      <alignment vertical="center"/>
    </xf>
    <xf numFmtId="0" fontId="11" fillId="0" borderId="1" applyNumberFormat="0" applyFill="0" applyBorder="0" applyAlignment="0" applyProtection="0">
      <alignment vertical="center"/>
    </xf>
    <xf numFmtId="0" fontId="1" fillId="0" borderId="0">
      <alignment vertical="center"/>
    </xf>
    <xf numFmtId="0" fontId="14" fillId="0" borderId="0"/>
    <xf numFmtId="0" fontId="7" fillId="0" borderId="0"/>
    <xf numFmtId="0" fontId="7" fillId="0" borderId="0"/>
    <xf numFmtId="0" fontId="13" fillId="0" borderId="0" applyNumberFormat="0" applyFill="0" applyBorder="0" applyAlignment="0" applyProtection="0">
      <alignment vertical="center"/>
    </xf>
    <xf numFmtId="0" fontId="7" fillId="0" borderId="0"/>
    <xf numFmtId="0" fontId="9" fillId="0" borderId="0" applyNumberFormat="0" applyBorder="0" applyProtection="0">
      <alignment vertical="center"/>
    </xf>
    <xf numFmtId="0" fontId="12" fillId="2" borderId="4" applyNumberFormat="0" applyFont="0" applyAlignment="0" applyProtection="0">
      <alignment vertical="center"/>
    </xf>
    <xf numFmtId="0" fontId="10" fillId="0" borderId="0"/>
    <xf numFmtId="0" fontId="7" fillId="0" borderId="0"/>
    <xf numFmtId="0" fontId="16" fillId="4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" fillId="0" borderId="0">
      <alignment vertical="center"/>
    </xf>
    <xf numFmtId="0" fontId="11" fillId="0" borderId="1" applyNumberFormat="0" applyFill="0" applyBorder="0" applyAlignment="0" applyProtection="0">
      <alignment vertical="center"/>
    </xf>
  </cellStyleXfs>
  <cellXfs count="96">
    <xf numFmtId="0" fontId="0" fillId="0" borderId="0" xfId="0">
      <alignment vertical="center"/>
    </xf>
    <xf numFmtId="0" fontId="2" fillId="0" borderId="0" xfId="9" applyFont="1" applyAlignment="1" applyProtection="1">
      <alignment horizontal="center" vertical="top" wrapText="1"/>
      <protection locked="0"/>
    </xf>
    <xf numFmtId="0" fontId="2" fillId="0" borderId="0" xfId="3" applyFont="1" applyFill="1" applyBorder="1" applyAlignment="1" applyProtection="1">
      <alignment horizontal="center" vertical="center" wrapText="1"/>
      <protection locked="0"/>
    </xf>
    <xf numFmtId="0" fontId="6" fillId="0" borderId="0" xfId="3" applyFont="1" applyFill="1" applyBorder="1" applyAlignment="1" applyProtection="1">
      <alignment horizontal="left" vertical="center" wrapText="1"/>
      <protection locked="0"/>
    </xf>
    <xf numFmtId="0" fontId="2" fillId="0" borderId="0" xfId="9" applyFont="1" applyAlignment="1" applyProtection="1">
      <alignment horizontal="left" vertical="center" wrapText="1"/>
      <protection locked="0"/>
    </xf>
    <xf numFmtId="0" fontId="2" fillId="0" borderId="0" xfId="9" applyFont="1" applyAlignment="1" applyProtection="1">
      <alignment horizontal="center" vertical="center" wrapText="1"/>
      <protection locked="0"/>
    </xf>
    <xf numFmtId="49" fontId="2" fillId="0" borderId="0" xfId="9" applyNumberFormat="1" applyFont="1" applyAlignment="1" applyProtection="1">
      <alignment horizontal="center" vertical="center" wrapText="1"/>
      <protection locked="0"/>
    </xf>
    <xf numFmtId="0" fontId="2" fillId="0" borderId="0" xfId="9" applyFont="1" applyAlignment="1" applyProtection="1">
      <alignment vertical="center" wrapText="1"/>
      <protection locked="0"/>
    </xf>
    <xf numFmtId="176" fontId="2" fillId="0" borderId="0" xfId="9" applyNumberFormat="1" applyFont="1" applyAlignment="1" applyProtection="1">
      <alignment horizontal="left" vertical="center" wrapText="1"/>
      <protection locked="0"/>
    </xf>
    <xf numFmtId="176" fontId="8" fillId="0" borderId="0" xfId="9" applyNumberFormat="1" applyFont="1" applyAlignment="1" applyProtection="1">
      <alignment horizontal="left" vertical="center" wrapText="1"/>
      <protection locked="0"/>
    </xf>
    <xf numFmtId="0" fontId="19" fillId="0" borderId="1" xfId="3" applyNumberFormat="1" applyFont="1" applyFill="1" applyBorder="1" applyAlignment="1" applyProtection="1">
      <alignment horizontal="center" vertical="center" wrapText="1"/>
      <protection locked="0"/>
    </xf>
    <xf numFmtId="49" fontId="19" fillId="0" borderId="1" xfId="3" applyNumberFormat="1" applyFont="1" applyFill="1" applyBorder="1" applyAlignment="1" applyProtection="1">
      <alignment horizontal="center" vertical="center" wrapText="1"/>
      <protection locked="0"/>
    </xf>
    <xf numFmtId="0" fontId="19" fillId="0" borderId="5" xfId="3" applyNumberFormat="1" applyFont="1" applyFill="1" applyBorder="1" applyAlignment="1" applyProtection="1">
      <alignment horizontal="center" vertical="center" wrapText="1"/>
      <protection locked="0"/>
    </xf>
    <xf numFmtId="0" fontId="19" fillId="0" borderId="1" xfId="3" applyNumberFormat="1" applyFont="1" applyFill="1" applyBorder="1" applyAlignment="1" applyProtection="1">
      <alignment horizontal="left" vertical="center" wrapText="1"/>
      <protection locked="0"/>
    </xf>
    <xf numFmtId="49" fontId="19" fillId="0" borderId="1" xfId="3" applyNumberFormat="1" applyFont="1" applyFill="1" applyBorder="1" applyAlignment="1" applyProtection="1">
      <alignment horizontal="left" vertical="center" wrapText="1"/>
      <protection locked="0"/>
    </xf>
    <xf numFmtId="0" fontId="19" fillId="0" borderId="1" xfId="3" applyNumberFormat="1" applyFont="1" applyFill="1" applyBorder="1" applyAlignment="1" applyProtection="1">
      <alignment vertical="center" wrapText="1"/>
      <protection locked="0"/>
    </xf>
    <xf numFmtId="0" fontId="23" fillId="0" borderId="1" xfId="17" applyNumberFormat="1" applyFont="1" applyFill="1" applyBorder="1" applyAlignment="1" applyProtection="1">
      <alignment horizontal="center" vertical="center" wrapText="1"/>
      <protection locked="0"/>
    </xf>
    <xf numFmtId="49" fontId="23" fillId="0" borderId="1" xfId="17" applyNumberFormat="1" applyFont="1" applyFill="1" applyBorder="1" applyAlignment="1" applyProtection="1">
      <alignment horizontal="center" vertical="center" wrapText="1"/>
      <protection locked="0"/>
    </xf>
    <xf numFmtId="0" fontId="23" fillId="0" borderId="1" xfId="17" applyFont="1" applyFill="1" applyBorder="1" applyAlignment="1" applyProtection="1">
      <alignment horizontal="center" vertical="center" wrapText="1" shrinkToFit="1"/>
      <protection locked="0"/>
    </xf>
    <xf numFmtId="0" fontId="22" fillId="0" borderId="0" xfId="9" applyFont="1" applyAlignment="1" applyProtection="1">
      <alignment horizontal="center" vertical="center" wrapText="1"/>
      <protection locked="0"/>
    </xf>
    <xf numFmtId="0" fontId="19" fillId="0" borderId="1" xfId="9" applyFont="1" applyBorder="1" applyAlignment="1" applyProtection="1">
      <alignment horizontal="center" vertical="center" wrapText="1"/>
      <protection locked="0"/>
    </xf>
    <xf numFmtId="0" fontId="19" fillId="0" borderId="1" xfId="0" applyFont="1" applyBorder="1" applyAlignment="1">
      <alignment horizontal="left" vertical="center" wrapText="1"/>
    </xf>
    <xf numFmtId="49" fontId="19" fillId="0" borderId="1" xfId="9" applyNumberFormat="1" applyFont="1" applyBorder="1" applyAlignment="1" applyProtection="1">
      <alignment horizontal="center" vertical="center" wrapText="1"/>
      <protection locked="0"/>
    </xf>
    <xf numFmtId="0" fontId="19" fillId="0" borderId="1" xfId="4" applyFont="1" applyBorder="1" applyAlignment="1">
      <alignment horizontal="center" vertical="center" wrapText="1"/>
    </xf>
    <xf numFmtId="0" fontId="19" fillId="0" borderId="1" xfId="4" applyFont="1" applyBorder="1" applyAlignment="1">
      <alignment horizontal="center" vertical="center"/>
    </xf>
    <xf numFmtId="0" fontId="21" fillId="0" borderId="1" xfId="4" applyFont="1" applyBorder="1" applyAlignment="1">
      <alignment horizontal="center" vertical="center" wrapText="1"/>
    </xf>
    <xf numFmtId="176" fontId="19" fillId="0" borderId="1" xfId="4" applyNumberFormat="1" applyFont="1" applyBorder="1" applyAlignment="1">
      <alignment horizontal="center" vertical="center"/>
    </xf>
    <xf numFmtId="176" fontId="19" fillId="0" borderId="1" xfId="9" applyNumberFormat="1" applyFont="1" applyBorder="1" applyAlignment="1" applyProtection="1">
      <alignment horizontal="center" vertical="center" wrapText="1"/>
      <protection locked="0"/>
    </xf>
    <xf numFmtId="0" fontId="22" fillId="5" borderId="0" xfId="9" applyFont="1" applyFill="1" applyAlignment="1" applyProtection="1">
      <alignment horizontal="center" vertical="center" wrapText="1"/>
      <protection locked="0"/>
    </xf>
    <xf numFmtId="0" fontId="6" fillId="5" borderId="0" xfId="3" applyFont="1" applyFill="1" applyBorder="1" applyAlignment="1" applyProtection="1">
      <alignment horizontal="left" vertical="center" wrapText="1"/>
      <protection locked="0"/>
    </xf>
    <xf numFmtId="0" fontId="19" fillId="0" borderId="1" xfId="3" applyFont="1" applyFill="1" applyBorder="1" applyAlignment="1" applyProtection="1">
      <alignment horizontal="center" vertical="center" wrapText="1"/>
      <protection locked="0"/>
    </xf>
    <xf numFmtId="0" fontId="19" fillId="0" borderId="7" xfId="3" applyFont="1" applyFill="1" applyBorder="1" applyAlignment="1" applyProtection="1">
      <alignment horizontal="center" vertical="center" wrapText="1"/>
      <protection locked="0"/>
    </xf>
    <xf numFmtId="0" fontId="19" fillId="0" borderId="3" xfId="9" applyFont="1" applyBorder="1" applyAlignment="1" applyProtection="1">
      <alignment horizontal="center" vertical="center" wrapText="1"/>
      <protection locked="0"/>
    </xf>
    <xf numFmtId="0" fontId="19" fillId="0" borderId="3" xfId="0" applyFont="1" applyBorder="1" applyAlignment="1">
      <alignment horizontal="center" vertical="center" wrapText="1"/>
    </xf>
    <xf numFmtId="0" fontId="22" fillId="0" borderId="1" xfId="9" applyFont="1" applyBorder="1" applyAlignment="1" applyProtection="1">
      <alignment horizontal="center" vertical="center" wrapText="1"/>
      <protection locked="0"/>
    </xf>
    <xf numFmtId="0" fontId="22" fillId="0" borderId="7" xfId="9" applyFont="1" applyBorder="1" applyAlignment="1" applyProtection="1">
      <alignment horizontal="center" vertical="center" wrapText="1"/>
      <protection locked="0"/>
    </xf>
    <xf numFmtId="0" fontId="19" fillId="0" borderId="5" xfId="9" applyFont="1" applyBorder="1" applyAlignment="1" applyProtection="1">
      <alignment horizontal="center" vertical="center" wrapText="1"/>
      <protection locked="0"/>
    </xf>
    <xf numFmtId="0" fontId="19" fillId="0" borderId="5" xfId="0" applyFont="1" applyBorder="1" applyAlignment="1">
      <alignment horizontal="center" vertical="center" wrapText="1"/>
    </xf>
    <xf numFmtId="0" fontId="19" fillId="0" borderId="5" xfId="9" applyFont="1" applyBorder="1" applyAlignment="1" applyProtection="1">
      <alignment horizontal="left" vertical="center" wrapText="1"/>
      <protection locked="0"/>
    </xf>
    <xf numFmtId="176" fontId="19" fillId="0" borderId="5" xfId="9" applyNumberFormat="1" applyFont="1" applyBorder="1" applyAlignment="1" applyProtection="1">
      <alignment horizontal="center" vertical="center" wrapText="1"/>
      <protection locked="0"/>
    </xf>
    <xf numFmtId="176" fontId="22" fillId="0" borderId="1" xfId="9" applyNumberFormat="1" applyFont="1" applyBorder="1" applyAlignment="1" applyProtection="1">
      <alignment horizontal="center" vertical="center" wrapText="1"/>
      <protection locked="0"/>
    </xf>
    <xf numFmtId="176" fontId="22" fillId="0" borderId="7" xfId="9" applyNumberFormat="1" applyFont="1" applyBorder="1" applyAlignment="1" applyProtection="1">
      <alignment horizontal="center" vertical="center" wrapText="1"/>
      <protection locked="0"/>
    </xf>
    <xf numFmtId="0" fontId="20" fillId="0" borderId="5" xfId="9" applyFont="1" applyBorder="1" applyAlignment="1" applyProtection="1">
      <alignment horizontal="center" vertical="center" wrapText="1"/>
      <protection locked="0"/>
    </xf>
    <xf numFmtId="0" fontId="19" fillId="0" borderId="6" xfId="9" applyFont="1" applyBorder="1" applyAlignment="1" applyProtection="1">
      <alignment horizontal="left" vertical="center" wrapText="1"/>
      <protection locked="0"/>
    </xf>
    <xf numFmtId="0" fontId="19" fillId="0" borderId="1" xfId="0" applyFont="1" applyBorder="1" applyAlignment="1">
      <alignment horizontal="left" vertical="center"/>
    </xf>
    <xf numFmtId="49" fontId="19" fillId="0" borderId="1" xfId="0" applyNumberFormat="1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0" fontId="19" fillId="0" borderId="1" xfId="9" applyFont="1" applyBorder="1" applyAlignment="1" applyProtection="1">
      <alignment horizontal="left" vertical="center" wrapText="1"/>
      <protection locked="0"/>
    </xf>
    <xf numFmtId="0" fontId="23" fillId="0" borderId="1" xfId="4" applyFont="1" applyBorder="1" applyAlignment="1">
      <alignment horizontal="center" vertical="center" wrapText="1"/>
    </xf>
    <xf numFmtId="0" fontId="23" fillId="0" borderId="1" xfId="9" applyFont="1" applyBorder="1" applyAlignment="1" applyProtection="1">
      <alignment horizontal="center" vertical="center" wrapText="1"/>
      <protection locked="0"/>
    </xf>
    <xf numFmtId="49" fontId="23" fillId="0" borderId="1" xfId="9" applyNumberFormat="1" applyFont="1" applyBorder="1" applyAlignment="1" applyProtection="1">
      <alignment horizontal="center" vertical="center" wrapText="1"/>
      <protection locked="0"/>
    </xf>
    <xf numFmtId="0" fontId="23" fillId="0" borderId="1" xfId="9" applyFont="1" applyBorder="1" applyAlignment="1">
      <alignment horizontal="center" vertical="center" wrapText="1"/>
    </xf>
    <xf numFmtId="176" fontId="23" fillId="0" borderId="1" xfId="9" applyNumberFormat="1" applyFont="1" applyBorder="1" applyAlignment="1">
      <alignment horizontal="center" vertical="center" wrapText="1"/>
    </xf>
    <xf numFmtId="176" fontId="23" fillId="0" borderId="1" xfId="4" applyNumberFormat="1" applyFont="1" applyBorder="1" applyAlignment="1">
      <alignment horizontal="center" vertical="center"/>
    </xf>
    <xf numFmtId="176" fontId="23" fillId="0" borderId="1" xfId="9" applyNumberFormat="1" applyFont="1" applyBorder="1" applyAlignment="1" applyProtection="1">
      <alignment horizontal="center" vertical="center" wrapText="1"/>
      <protection locked="0"/>
    </xf>
    <xf numFmtId="0" fontId="22" fillId="0" borderId="0" xfId="9" applyFont="1" applyAlignment="1" applyProtection="1">
      <alignment horizontal="center" vertical="center"/>
      <protection locked="0"/>
    </xf>
    <xf numFmtId="176" fontId="22" fillId="0" borderId="0" xfId="9" applyNumberFormat="1" applyFont="1" applyAlignment="1" applyProtection="1">
      <alignment horizontal="center" vertical="center"/>
      <protection locked="0"/>
    </xf>
    <xf numFmtId="0" fontId="22" fillId="0" borderId="5" xfId="9" applyFont="1" applyBorder="1" applyAlignment="1" applyProtection="1">
      <alignment horizontal="center" vertical="center"/>
      <protection locked="0"/>
    </xf>
    <xf numFmtId="0" fontId="2" fillId="0" borderId="5" xfId="9" applyFont="1" applyBorder="1" applyAlignment="1" applyProtection="1">
      <alignment horizontal="center" vertical="top" wrapText="1"/>
      <protection locked="0"/>
    </xf>
    <xf numFmtId="0" fontId="2" fillId="0" borderId="5" xfId="3" applyFont="1" applyFill="1" applyBorder="1" applyAlignment="1" applyProtection="1">
      <alignment horizontal="center" vertical="center" wrapText="1"/>
      <protection locked="0"/>
    </xf>
    <xf numFmtId="0" fontId="19" fillId="0" borderId="5" xfId="3" applyFont="1" applyFill="1" applyBorder="1" applyAlignment="1" applyProtection="1">
      <alignment horizontal="center" vertical="center"/>
      <protection locked="0"/>
    </xf>
    <xf numFmtId="0" fontId="6" fillId="0" borderId="5" xfId="3" applyFont="1" applyFill="1" applyBorder="1" applyAlignment="1" applyProtection="1">
      <alignment horizontal="left" vertical="center" wrapText="1"/>
      <protection locked="0"/>
    </xf>
    <xf numFmtId="0" fontId="6" fillId="5" borderId="5" xfId="3" applyFont="1" applyFill="1" applyBorder="1" applyAlignment="1" applyProtection="1">
      <alignment horizontal="left" vertical="center" wrapText="1"/>
      <protection locked="0"/>
    </xf>
    <xf numFmtId="0" fontId="22" fillId="0" borderId="5" xfId="9" applyFont="1" applyBorder="1" applyAlignment="1" applyProtection="1">
      <alignment horizontal="center" vertical="center" wrapText="1"/>
      <protection locked="0"/>
    </xf>
    <xf numFmtId="0" fontId="22" fillId="5" borderId="5" xfId="9" applyFont="1" applyFill="1" applyBorder="1" applyAlignment="1" applyProtection="1">
      <alignment horizontal="center" vertical="center" wrapText="1"/>
      <protection locked="0"/>
    </xf>
    <xf numFmtId="0" fontId="19" fillId="5" borderId="7" xfId="3" applyFont="1" applyFill="1" applyBorder="1" applyAlignment="1" applyProtection="1">
      <alignment horizontal="center" vertical="center" wrapText="1"/>
      <protection locked="0"/>
    </xf>
    <xf numFmtId="0" fontId="19" fillId="0" borderId="5" xfId="9" applyFont="1" applyBorder="1" applyAlignment="1" applyProtection="1">
      <alignment horizontal="center" vertical="center" wrapText="1"/>
      <protection locked="0"/>
    </xf>
    <xf numFmtId="49" fontId="19" fillId="0" borderId="5" xfId="9" applyNumberFormat="1" applyFont="1" applyBorder="1" applyAlignment="1" applyProtection="1">
      <alignment horizontal="center" vertical="center" wrapText="1"/>
      <protection locked="0"/>
    </xf>
    <xf numFmtId="49" fontId="19" fillId="0" borderId="5" xfId="3" applyNumberFormat="1" applyFont="1" applyFill="1" applyBorder="1" applyAlignment="1" applyProtection="1">
      <alignment horizontal="center" vertical="center" wrapText="1"/>
      <protection locked="0"/>
    </xf>
    <xf numFmtId="0" fontId="19" fillId="0" borderId="5" xfId="3" applyFont="1" applyFill="1" applyBorder="1" applyAlignment="1" applyProtection="1">
      <alignment horizontal="center" vertical="center" wrapText="1" shrinkToFit="1"/>
      <protection locked="0"/>
    </xf>
    <xf numFmtId="176" fontId="19" fillId="0" borderId="5" xfId="9" applyNumberFormat="1" applyFont="1" applyBorder="1" applyAlignment="1" applyProtection="1">
      <alignment horizontal="left" vertical="center" wrapText="1"/>
      <protection locked="0"/>
    </xf>
    <xf numFmtId="0" fontId="19" fillId="0" borderId="6" xfId="3" applyNumberFormat="1" applyFont="1" applyFill="1" applyBorder="1" applyAlignment="1" applyProtection="1">
      <alignment horizontal="center" vertical="center" wrapText="1"/>
      <protection locked="0"/>
    </xf>
    <xf numFmtId="176" fontId="4" fillId="0" borderId="6" xfId="9" applyNumberFormat="1" applyFont="1" applyBorder="1" applyAlignment="1" applyProtection="1">
      <alignment horizontal="left" vertical="top" wrapText="1"/>
      <protection locked="0"/>
    </xf>
    <xf numFmtId="176" fontId="4" fillId="0" borderId="5" xfId="9" applyNumberFormat="1" applyFont="1" applyBorder="1" applyAlignment="1" applyProtection="1">
      <alignment horizontal="left" vertical="top" wrapText="1"/>
      <protection locked="0"/>
    </xf>
    <xf numFmtId="0" fontId="4" fillId="0" borderId="6" xfId="9" applyFont="1" applyBorder="1" applyAlignment="1" applyProtection="1">
      <alignment horizontal="left" vertical="top" wrapText="1"/>
      <protection locked="0"/>
    </xf>
    <xf numFmtId="0" fontId="4" fillId="0" borderId="5" xfId="9" applyFont="1" applyBorder="1" applyAlignment="1" applyProtection="1">
      <alignment horizontal="left" vertical="top" wrapText="1"/>
      <protection locked="0"/>
    </xf>
    <xf numFmtId="0" fontId="2" fillId="0" borderId="0" xfId="9" applyFont="1" applyAlignment="1" applyProtection="1">
      <alignment horizontal="center" vertical="center" wrapText="1"/>
      <protection locked="0"/>
    </xf>
    <xf numFmtId="0" fontId="4" fillId="0" borderId="2" xfId="9" applyFont="1" applyBorder="1" applyAlignment="1" applyProtection="1">
      <alignment horizontal="left" vertical="center"/>
      <protection locked="0"/>
    </xf>
    <xf numFmtId="0" fontId="3" fillId="0" borderId="3" xfId="9" applyFont="1" applyBorder="1" applyAlignment="1" applyProtection="1">
      <alignment horizontal="left" vertical="center"/>
      <protection locked="0"/>
    </xf>
    <xf numFmtId="0" fontId="4" fillId="0" borderId="3" xfId="9" applyFont="1" applyBorder="1" applyAlignment="1" applyProtection="1">
      <alignment horizontal="left" vertical="center"/>
      <protection locked="0"/>
    </xf>
    <xf numFmtId="0" fontId="4" fillId="0" borderId="3" xfId="9" applyFont="1" applyBorder="1" applyAlignment="1" applyProtection="1">
      <alignment horizontal="left" vertical="center" wrapText="1"/>
      <protection locked="0"/>
    </xf>
    <xf numFmtId="0" fontId="3" fillId="0" borderId="3" xfId="9" applyFont="1" applyBorder="1" applyAlignment="1" applyProtection="1">
      <alignment horizontal="left" vertical="center" wrapText="1"/>
      <protection locked="0"/>
    </xf>
    <xf numFmtId="0" fontId="4" fillId="0" borderId="6" xfId="9" applyFont="1" applyBorder="1" applyAlignment="1" applyProtection="1">
      <alignment horizontal="left" vertical="center"/>
      <protection locked="0"/>
    </xf>
    <xf numFmtId="0" fontId="4" fillId="0" borderId="5" xfId="9" applyFont="1" applyBorder="1" applyAlignment="1" applyProtection="1">
      <alignment horizontal="left" vertical="center"/>
      <protection locked="0"/>
    </xf>
    <xf numFmtId="0" fontId="5" fillId="0" borderId="3" xfId="9" applyFont="1" applyBorder="1" applyAlignment="1" applyProtection="1">
      <alignment horizontal="center" vertical="center" wrapText="1"/>
      <protection locked="0"/>
    </xf>
    <xf numFmtId="0" fontId="5" fillId="0" borderId="5" xfId="9" applyFont="1" applyBorder="1" applyAlignment="1" applyProtection="1">
      <alignment horizontal="center" vertical="center" wrapText="1"/>
      <protection locked="0"/>
    </xf>
    <xf numFmtId="176" fontId="5" fillId="0" borderId="5" xfId="9" applyNumberFormat="1" applyFont="1" applyBorder="1" applyAlignment="1" applyProtection="1">
      <alignment horizontal="center" vertical="center" wrapText="1"/>
      <protection locked="0"/>
    </xf>
    <xf numFmtId="0" fontId="4" fillId="0" borderId="6" xfId="9" applyFont="1" applyBorder="1" applyAlignment="1" applyProtection="1">
      <alignment horizontal="left" vertical="center" wrapText="1"/>
      <protection locked="0"/>
    </xf>
    <xf numFmtId="0" fontId="3" fillId="0" borderId="5" xfId="9" applyFont="1" applyBorder="1" applyAlignment="1" applyProtection="1">
      <alignment horizontal="left" vertical="center" wrapText="1"/>
      <protection locked="0"/>
    </xf>
    <xf numFmtId="0" fontId="4" fillId="0" borderId="5" xfId="9" applyFont="1" applyBorder="1" applyAlignment="1" applyProtection="1">
      <alignment horizontal="left" vertical="center" wrapText="1"/>
      <protection locked="0"/>
    </xf>
    <xf numFmtId="0" fontId="22" fillId="0" borderId="1" xfId="9" applyFont="1" applyBorder="1" applyAlignment="1" applyProtection="1">
      <alignment horizontal="center" vertical="center" wrapText="1"/>
      <protection locked="0"/>
    </xf>
    <xf numFmtId="0" fontId="22" fillId="0" borderId="7" xfId="9" applyFont="1" applyBorder="1" applyAlignment="1" applyProtection="1">
      <alignment horizontal="center" vertical="center" wrapText="1"/>
      <protection locked="0"/>
    </xf>
    <xf numFmtId="0" fontId="22" fillId="0" borderId="5" xfId="9" applyFont="1" applyBorder="1" applyAlignment="1" applyProtection="1">
      <alignment horizontal="center" vertical="center"/>
      <protection locked="0"/>
    </xf>
    <xf numFmtId="0" fontId="22" fillId="0" borderId="8" xfId="9" applyFont="1" applyBorder="1" applyAlignment="1" applyProtection="1">
      <alignment horizontal="center" vertical="center" wrapText="1"/>
      <protection locked="0"/>
    </xf>
    <xf numFmtId="0" fontId="22" fillId="0" borderId="9" xfId="9" applyFont="1" applyBorder="1" applyAlignment="1" applyProtection="1">
      <alignment horizontal="center" vertical="center" wrapText="1"/>
      <protection locked="0"/>
    </xf>
  </cellXfs>
  <cellStyles count="18">
    <cellStyle name="BOM_Level_1" xfId="8" xr:uid="{00000000-0005-0000-0000-000000000000}"/>
    <cellStyle name="BOM_Level_Below3" xfId="3" xr:uid="{00000000-0005-0000-0000-000001000000}"/>
    <cellStyle name="BOM_Level_Below3 2" xfId="17" xr:uid="{3B62A491-06B0-4BDB-8501-76A7C6134763}"/>
    <cellStyle name="Standard" xfId="0" builtinId="0"/>
    <cellStyle name="好_KING" xfId="15" xr:uid="{00000000-0005-0000-0000-00000E000000}"/>
    <cellStyle name="差_KING" xfId="14" xr:uid="{00000000-0005-0000-0000-000003000000}"/>
    <cellStyle name="常规 10" xfId="7" xr:uid="{00000000-0005-0000-0000-000005000000}"/>
    <cellStyle name="常规 2" xfId="10" xr:uid="{00000000-0005-0000-0000-000006000000}"/>
    <cellStyle name="常规 2 2" xfId="6" xr:uid="{00000000-0005-0000-0000-000007000000}"/>
    <cellStyle name="常规 2 27" xfId="4" xr:uid="{00000000-0005-0000-0000-000008000000}"/>
    <cellStyle name="常规 3" xfId="12" xr:uid="{00000000-0005-0000-0000-000009000000}"/>
    <cellStyle name="常规 3 29" xfId="2" xr:uid="{00000000-0005-0000-0000-00000A000000}"/>
    <cellStyle name="常规 4 2" xfId="13" xr:uid="{00000000-0005-0000-0000-00000B000000}"/>
    <cellStyle name="常规 40" xfId="16" xr:uid="{00000000-0005-0000-0000-00000C000000}"/>
    <cellStyle name="常规 5 2" xfId="5" xr:uid="{00000000-0005-0000-0000-00000D000000}"/>
    <cellStyle name="样式 1" xfId="9" xr:uid="{00000000-0005-0000-0000-00000F000000}"/>
    <cellStyle name="样式 1 10" xfId="1" xr:uid="{00000000-0005-0000-0000-000010000000}"/>
    <cellStyle name="注释 10" xfId="11" xr:uid="{00000000-0005-0000-0000-000011000000}"/>
  </cellStyles>
  <dxfs count="6">
    <dxf>
      <fill>
        <patternFill patternType="solid">
          <bgColor theme="9" tint="-0.499984740745262"/>
        </patternFill>
      </fill>
    </dxf>
    <dxf>
      <fill>
        <patternFill patternType="solid">
          <bgColor theme="9" tint="-0.499984740745262"/>
        </patternFill>
      </fill>
    </dxf>
    <dxf>
      <fill>
        <patternFill patternType="solid">
          <bgColor theme="9" tint="-0.499984740745262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</dxfs>
  <tableStyles count="0" defaultTableStyle="TableStyleMedium9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emf"/><Relationship Id="rId18" Type="http://schemas.openxmlformats.org/officeDocument/2006/relationships/image" Target="../media/image18.emf"/><Relationship Id="rId26" Type="http://schemas.openxmlformats.org/officeDocument/2006/relationships/image" Target="../media/image26.emf"/><Relationship Id="rId39" Type="http://schemas.openxmlformats.org/officeDocument/2006/relationships/image" Target="../media/image39.emf"/><Relationship Id="rId21" Type="http://schemas.openxmlformats.org/officeDocument/2006/relationships/image" Target="../media/image21.emf"/><Relationship Id="rId34" Type="http://schemas.openxmlformats.org/officeDocument/2006/relationships/image" Target="../media/image34.emf"/><Relationship Id="rId42" Type="http://schemas.openxmlformats.org/officeDocument/2006/relationships/image" Target="../media/image42.emf"/><Relationship Id="rId7" Type="http://schemas.openxmlformats.org/officeDocument/2006/relationships/image" Target="../media/image7.emf"/><Relationship Id="rId2" Type="http://schemas.openxmlformats.org/officeDocument/2006/relationships/image" Target="../media/image2.emf"/><Relationship Id="rId16" Type="http://schemas.openxmlformats.org/officeDocument/2006/relationships/image" Target="../media/image16.emf"/><Relationship Id="rId20" Type="http://schemas.openxmlformats.org/officeDocument/2006/relationships/image" Target="../media/image20.emf"/><Relationship Id="rId29" Type="http://schemas.openxmlformats.org/officeDocument/2006/relationships/image" Target="../media/image29.emf"/><Relationship Id="rId41" Type="http://schemas.openxmlformats.org/officeDocument/2006/relationships/image" Target="../media/image41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11" Type="http://schemas.openxmlformats.org/officeDocument/2006/relationships/image" Target="../media/image11.emf"/><Relationship Id="rId24" Type="http://schemas.openxmlformats.org/officeDocument/2006/relationships/image" Target="../media/image24.emf"/><Relationship Id="rId32" Type="http://schemas.openxmlformats.org/officeDocument/2006/relationships/image" Target="../media/image32.emf"/><Relationship Id="rId37" Type="http://schemas.openxmlformats.org/officeDocument/2006/relationships/image" Target="../media/image37.emf"/><Relationship Id="rId40" Type="http://schemas.openxmlformats.org/officeDocument/2006/relationships/image" Target="../media/image40.emf"/><Relationship Id="rId5" Type="http://schemas.openxmlformats.org/officeDocument/2006/relationships/image" Target="../media/image5.emf"/><Relationship Id="rId15" Type="http://schemas.openxmlformats.org/officeDocument/2006/relationships/image" Target="../media/image15.emf"/><Relationship Id="rId23" Type="http://schemas.openxmlformats.org/officeDocument/2006/relationships/image" Target="../media/image23.emf"/><Relationship Id="rId28" Type="http://schemas.openxmlformats.org/officeDocument/2006/relationships/image" Target="../media/image28.emf"/><Relationship Id="rId36" Type="http://schemas.openxmlformats.org/officeDocument/2006/relationships/image" Target="../media/image36.emf"/><Relationship Id="rId10" Type="http://schemas.openxmlformats.org/officeDocument/2006/relationships/image" Target="../media/image10.png"/><Relationship Id="rId19" Type="http://schemas.openxmlformats.org/officeDocument/2006/relationships/image" Target="../media/image19.emf"/><Relationship Id="rId31" Type="http://schemas.openxmlformats.org/officeDocument/2006/relationships/image" Target="../media/image31.emf"/><Relationship Id="rId4" Type="http://schemas.openxmlformats.org/officeDocument/2006/relationships/image" Target="../media/image4.emf"/><Relationship Id="rId9" Type="http://schemas.openxmlformats.org/officeDocument/2006/relationships/image" Target="../media/image9.emf"/><Relationship Id="rId14" Type="http://schemas.openxmlformats.org/officeDocument/2006/relationships/image" Target="../media/image14.emf"/><Relationship Id="rId22" Type="http://schemas.openxmlformats.org/officeDocument/2006/relationships/image" Target="../media/image22.emf"/><Relationship Id="rId27" Type="http://schemas.openxmlformats.org/officeDocument/2006/relationships/image" Target="../media/image27.emf"/><Relationship Id="rId30" Type="http://schemas.openxmlformats.org/officeDocument/2006/relationships/image" Target="../media/image30.emf"/><Relationship Id="rId35" Type="http://schemas.openxmlformats.org/officeDocument/2006/relationships/image" Target="../media/image35.png"/><Relationship Id="rId8" Type="http://schemas.openxmlformats.org/officeDocument/2006/relationships/image" Target="../media/image8.emf"/><Relationship Id="rId3" Type="http://schemas.openxmlformats.org/officeDocument/2006/relationships/image" Target="../media/image3.png"/><Relationship Id="rId12" Type="http://schemas.openxmlformats.org/officeDocument/2006/relationships/image" Target="../media/image12.emf"/><Relationship Id="rId17" Type="http://schemas.openxmlformats.org/officeDocument/2006/relationships/image" Target="../media/image17.emf"/><Relationship Id="rId25" Type="http://schemas.openxmlformats.org/officeDocument/2006/relationships/image" Target="../media/image25.emf"/><Relationship Id="rId33" Type="http://schemas.openxmlformats.org/officeDocument/2006/relationships/image" Target="../media/image33.emf"/><Relationship Id="rId38" Type="http://schemas.openxmlformats.org/officeDocument/2006/relationships/image" Target="../media/image38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93997</xdr:colOff>
      <xdr:row>67</xdr:row>
      <xdr:rowOff>42587</xdr:rowOff>
    </xdr:from>
    <xdr:to>
      <xdr:col>16</xdr:col>
      <xdr:colOff>561975</xdr:colOff>
      <xdr:row>67</xdr:row>
      <xdr:rowOff>330090</xdr:rowOff>
    </xdr:to>
    <xdr:pic>
      <xdr:nvPicPr>
        <xdr:cNvPr id="69" name="Picture 135767">
          <a:extLst>
            <a:ext uri="{FF2B5EF4-FFF2-40B4-BE49-F238E27FC236}">
              <a16:creationId xmlns:a16="http://schemas.microsoft.com/office/drawing/2014/main" id="{5CF2A746-D078-482D-87FF-6063A3E569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152022" y="6005237"/>
          <a:ext cx="467978" cy="2875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16</xdr:col>
      <xdr:colOff>169167</xdr:colOff>
      <xdr:row>60</xdr:row>
      <xdr:rowOff>55777</xdr:rowOff>
    </xdr:from>
    <xdr:to>
      <xdr:col>16</xdr:col>
      <xdr:colOff>473053</xdr:colOff>
      <xdr:row>60</xdr:row>
      <xdr:rowOff>344366</xdr:rowOff>
    </xdr:to>
    <xdr:pic>
      <xdr:nvPicPr>
        <xdr:cNvPr id="70" name="图片 69">
          <a:extLst>
            <a:ext uri="{FF2B5EF4-FFF2-40B4-BE49-F238E27FC236}">
              <a16:creationId xmlns:a16="http://schemas.microsoft.com/office/drawing/2014/main" id="{47B139FA-415C-4A48-8E88-A5FF2EAB74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227192" y="3732427"/>
          <a:ext cx="303886" cy="2885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88042</xdr:colOff>
      <xdr:row>64</xdr:row>
      <xdr:rowOff>34488</xdr:rowOff>
    </xdr:from>
    <xdr:to>
      <xdr:col>16</xdr:col>
      <xdr:colOff>472111</xdr:colOff>
      <xdr:row>64</xdr:row>
      <xdr:rowOff>322385</xdr:rowOff>
    </xdr:to>
    <xdr:pic>
      <xdr:nvPicPr>
        <xdr:cNvPr id="71" name="图片 70">
          <a:extLst>
            <a:ext uri="{FF2B5EF4-FFF2-40B4-BE49-F238E27FC236}">
              <a16:creationId xmlns:a16="http://schemas.microsoft.com/office/drawing/2014/main" id="{96688847-5143-4A53-9361-C294F005F1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146067" y="4854138"/>
          <a:ext cx="384069" cy="2878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111831</xdr:colOff>
      <xdr:row>56</xdr:row>
      <xdr:rowOff>42879</xdr:rowOff>
    </xdr:from>
    <xdr:to>
      <xdr:col>16</xdr:col>
      <xdr:colOff>549518</xdr:colOff>
      <xdr:row>56</xdr:row>
      <xdr:rowOff>345787</xdr:rowOff>
    </xdr:to>
    <xdr:pic>
      <xdr:nvPicPr>
        <xdr:cNvPr id="138" name="图片 137">
          <a:extLst>
            <a:ext uri="{FF2B5EF4-FFF2-40B4-BE49-F238E27FC236}">
              <a16:creationId xmlns:a16="http://schemas.microsoft.com/office/drawing/2014/main" id="{A693EA60-B948-468B-9A0E-35317A38B5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373243" y="4424379"/>
          <a:ext cx="437687" cy="302908"/>
        </a:xfrm>
        <a:prstGeom prst="rect">
          <a:avLst/>
        </a:prstGeom>
      </xdr:spPr>
    </xdr:pic>
    <xdr:clientData/>
  </xdr:twoCellAnchor>
  <xdr:twoCellAnchor>
    <xdr:from>
      <xdr:col>16</xdr:col>
      <xdr:colOff>19050</xdr:colOff>
      <xdr:row>9</xdr:row>
      <xdr:rowOff>19050</xdr:rowOff>
    </xdr:from>
    <xdr:to>
      <xdr:col>16</xdr:col>
      <xdr:colOff>504825</xdr:colOff>
      <xdr:row>9</xdr:row>
      <xdr:rowOff>358675</xdr:rowOff>
    </xdr:to>
    <xdr:pic>
      <xdr:nvPicPr>
        <xdr:cNvPr id="45" name="图片 44">
          <a:extLst>
            <a:ext uri="{FF2B5EF4-FFF2-40B4-BE49-F238E27FC236}">
              <a16:creationId xmlns:a16="http://schemas.microsoft.com/office/drawing/2014/main" id="{178CFD7A-262E-4E38-9614-7CCE45C9D8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0462" y="4781550"/>
          <a:ext cx="485775" cy="339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23891</xdr:colOff>
      <xdr:row>10</xdr:row>
      <xdr:rowOff>28575</xdr:rowOff>
    </xdr:from>
    <xdr:to>
      <xdr:col>16</xdr:col>
      <xdr:colOff>514350</xdr:colOff>
      <xdr:row>10</xdr:row>
      <xdr:rowOff>371475</xdr:rowOff>
    </xdr:to>
    <xdr:pic>
      <xdr:nvPicPr>
        <xdr:cNvPr id="46" name="图片 45">
          <a:extLst>
            <a:ext uri="{FF2B5EF4-FFF2-40B4-BE49-F238E27FC236}">
              <a16:creationId xmlns:a16="http://schemas.microsoft.com/office/drawing/2014/main" id="{3D1F90A1-737F-4568-8B9D-BAE1CF5EA9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7262891" y="5181600"/>
          <a:ext cx="490459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28575</xdr:colOff>
      <xdr:row>57</xdr:row>
      <xdr:rowOff>19051</xdr:rowOff>
    </xdr:from>
    <xdr:to>
      <xdr:col>16</xdr:col>
      <xdr:colOff>495300</xdr:colOff>
      <xdr:row>57</xdr:row>
      <xdr:rowOff>351895</xdr:rowOff>
    </xdr:to>
    <xdr:pic>
      <xdr:nvPicPr>
        <xdr:cNvPr id="47" name="图片 46">
          <a:extLst>
            <a:ext uri="{FF2B5EF4-FFF2-40B4-BE49-F238E27FC236}">
              <a16:creationId xmlns:a16="http://schemas.microsoft.com/office/drawing/2014/main" id="{EBA8A5D4-3FF9-4F1F-848C-874EACBC39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67575" y="16983076"/>
          <a:ext cx="466725" cy="3328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28576</xdr:colOff>
      <xdr:row>58</xdr:row>
      <xdr:rowOff>19050</xdr:rowOff>
    </xdr:from>
    <xdr:to>
      <xdr:col>16</xdr:col>
      <xdr:colOff>504826</xdr:colOff>
      <xdr:row>58</xdr:row>
      <xdr:rowOff>362913</xdr:rowOff>
    </xdr:to>
    <xdr:pic>
      <xdr:nvPicPr>
        <xdr:cNvPr id="48" name="图片 47">
          <a:extLst>
            <a:ext uri="{FF2B5EF4-FFF2-40B4-BE49-F238E27FC236}">
              <a16:creationId xmlns:a16="http://schemas.microsoft.com/office/drawing/2014/main" id="{9EADA373-029D-44BC-BC65-031B0E4247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67576" y="3676650"/>
          <a:ext cx="476250" cy="3438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28576</xdr:colOff>
      <xdr:row>59</xdr:row>
      <xdr:rowOff>19050</xdr:rowOff>
    </xdr:from>
    <xdr:to>
      <xdr:col>16</xdr:col>
      <xdr:colOff>504826</xdr:colOff>
      <xdr:row>59</xdr:row>
      <xdr:rowOff>362913</xdr:rowOff>
    </xdr:to>
    <xdr:pic>
      <xdr:nvPicPr>
        <xdr:cNvPr id="49" name="图片 48">
          <a:extLst>
            <a:ext uri="{FF2B5EF4-FFF2-40B4-BE49-F238E27FC236}">
              <a16:creationId xmlns:a16="http://schemas.microsoft.com/office/drawing/2014/main" id="{C904BDB4-EAD5-4F87-8414-83C4D57C16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67576" y="17364075"/>
          <a:ext cx="476250" cy="3438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52626</xdr:colOff>
      <xdr:row>62</xdr:row>
      <xdr:rowOff>38100</xdr:rowOff>
    </xdr:from>
    <xdr:to>
      <xdr:col>16</xdr:col>
      <xdr:colOff>514350</xdr:colOff>
      <xdr:row>62</xdr:row>
      <xdr:rowOff>371475</xdr:rowOff>
    </xdr:to>
    <xdr:pic>
      <xdr:nvPicPr>
        <xdr:cNvPr id="50" name="图片 49">
          <a:extLst>
            <a:ext uri="{FF2B5EF4-FFF2-40B4-BE49-F238E27FC236}">
              <a16:creationId xmlns:a16="http://schemas.microsoft.com/office/drawing/2014/main" id="{73FCB95C-A0C3-4182-9C27-3E7BCA1916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7291626" y="18526125"/>
          <a:ext cx="461724" cy="333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52626</xdr:colOff>
      <xdr:row>63</xdr:row>
      <xdr:rowOff>38100</xdr:rowOff>
    </xdr:from>
    <xdr:to>
      <xdr:col>16</xdr:col>
      <xdr:colOff>514350</xdr:colOff>
      <xdr:row>63</xdr:row>
      <xdr:rowOff>371475</xdr:rowOff>
    </xdr:to>
    <xdr:pic>
      <xdr:nvPicPr>
        <xdr:cNvPr id="51" name="图片 50">
          <a:extLst>
            <a:ext uri="{FF2B5EF4-FFF2-40B4-BE49-F238E27FC236}">
              <a16:creationId xmlns:a16="http://schemas.microsoft.com/office/drawing/2014/main" id="{1F968F3B-3DE3-40FD-8F72-E18ECA7A72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7291626" y="18526125"/>
          <a:ext cx="461724" cy="333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56030</xdr:colOff>
      <xdr:row>65</xdr:row>
      <xdr:rowOff>33619</xdr:rowOff>
    </xdr:from>
    <xdr:to>
      <xdr:col>16</xdr:col>
      <xdr:colOff>458347</xdr:colOff>
      <xdr:row>65</xdr:row>
      <xdr:rowOff>358589</xdr:rowOff>
    </xdr:to>
    <xdr:pic>
      <xdr:nvPicPr>
        <xdr:cNvPr id="52" name="图片 51">
          <a:extLst>
            <a:ext uri="{FF2B5EF4-FFF2-40B4-BE49-F238E27FC236}">
              <a16:creationId xmlns:a16="http://schemas.microsoft.com/office/drawing/2014/main" id="{22786B54-0CA1-4C13-8669-4BC6353183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7442" y="19655119"/>
          <a:ext cx="402317" cy="3249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33618</xdr:colOff>
      <xdr:row>66</xdr:row>
      <xdr:rowOff>22412</xdr:rowOff>
    </xdr:from>
    <xdr:to>
      <xdr:col>16</xdr:col>
      <xdr:colOff>504265</xdr:colOff>
      <xdr:row>66</xdr:row>
      <xdr:rowOff>282926</xdr:rowOff>
    </xdr:to>
    <xdr:pic>
      <xdr:nvPicPr>
        <xdr:cNvPr id="53" name="图片 52">
          <a:extLst>
            <a:ext uri="{FF2B5EF4-FFF2-40B4-BE49-F238E27FC236}">
              <a16:creationId xmlns:a16="http://schemas.microsoft.com/office/drawing/2014/main" id="{1DD53885-5887-41AB-8253-016B51A104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72618" y="24225437"/>
          <a:ext cx="470647" cy="2605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22413</xdr:colOff>
      <xdr:row>11</xdr:row>
      <xdr:rowOff>22412</xdr:rowOff>
    </xdr:from>
    <xdr:to>
      <xdr:col>16</xdr:col>
      <xdr:colOff>523741</xdr:colOff>
      <xdr:row>11</xdr:row>
      <xdr:rowOff>324971</xdr:rowOff>
    </xdr:to>
    <xdr:pic>
      <xdr:nvPicPr>
        <xdr:cNvPr id="42" name="图片 41">
          <a:extLst>
            <a:ext uri="{FF2B5EF4-FFF2-40B4-BE49-F238E27FC236}">
              <a16:creationId xmlns:a16="http://schemas.microsoft.com/office/drawing/2014/main" id="{E73D3796-63D4-42A8-AA55-6A4000338B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3825" y="5546912"/>
          <a:ext cx="501328" cy="3025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17990</xdr:colOff>
      <xdr:row>12</xdr:row>
      <xdr:rowOff>44823</xdr:rowOff>
    </xdr:from>
    <xdr:to>
      <xdr:col>16</xdr:col>
      <xdr:colOff>537884</xdr:colOff>
      <xdr:row>12</xdr:row>
      <xdr:rowOff>358587</xdr:rowOff>
    </xdr:to>
    <xdr:pic>
      <xdr:nvPicPr>
        <xdr:cNvPr id="43" name="图片 42">
          <a:extLst>
            <a:ext uri="{FF2B5EF4-FFF2-40B4-BE49-F238E27FC236}">
              <a16:creationId xmlns:a16="http://schemas.microsoft.com/office/drawing/2014/main" id="{2D3D7DF8-6C87-48E3-A673-FC70DD82A4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7279402" y="5950323"/>
          <a:ext cx="519894" cy="3137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28575</xdr:colOff>
      <xdr:row>13</xdr:row>
      <xdr:rowOff>28575</xdr:rowOff>
    </xdr:from>
    <xdr:to>
      <xdr:col>16</xdr:col>
      <xdr:colOff>504063</xdr:colOff>
      <xdr:row>13</xdr:row>
      <xdr:rowOff>333375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6E6CD86F-0572-424A-B38A-8ED36B620E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7267575" y="6324600"/>
          <a:ext cx="475488" cy="304800"/>
        </a:xfrm>
        <a:prstGeom prst="rect">
          <a:avLst/>
        </a:prstGeom>
      </xdr:spPr>
    </xdr:pic>
    <xdr:clientData/>
  </xdr:twoCellAnchor>
  <xdr:twoCellAnchor>
    <xdr:from>
      <xdr:col>16</xdr:col>
      <xdr:colOff>38100</xdr:colOff>
      <xdr:row>15</xdr:row>
      <xdr:rowOff>66676</xdr:rowOff>
    </xdr:from>
    <xdr:to>
      <xdr:col>16</xdr:col>
      <xdr:colOff>523875</xdr:colOff>
      <xdr:row>15</xdr:row>
      <xdr:rowOff>322130</xdr:rowOff>
    </xdr:to>
    <xdr:pic>
      <xdr:nvPicPr>
        <xdr:cNvPr id="54" name="图片 53">
          <a:extLst>
            <a:ext uri="{FF2B5EF4-FFF2-40B4-BE49-F238E27FC236}">
              <a16:creationId xmlns:a16="http://schemas.microsoft.com/office/drawing/2014/main" id="{50223B1F-1CE7-42F9-B730-D1BDF1634E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77100" y="1057276"/>
          <a:ext cx="485775" cy="2554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38101</xdr:colOff>
      <xdr:row>14</xdr:row>
      <xdr:rowOff>66676</xdr:rowOff>
    </xdr:from>
    <xdr:to>
      <xdr:col>16</xdr:col>
      <xdr:colOff>485775</xdr:colOff>
      <xdr:row>14</xdr:row>
      <xdr:rowOff>307030</xdr:rowOff>
    </xdr:to>
    <xdr:pic>
      <xdr:nvPicPr>
        <xdr:cNvPr id="55" name="图片 54">
          <a:extLst>
            <a:ext uri="{FF2B5EF4-FFF2-40B4-BE49-F238E27FC236}">
              <a16:creationId xmlns:a16="http://schemas.microsoft.com/office/drawing/2014/main" id="{72DE77CB-69AB-4671-A08D-6E5F0928F1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77101" y="2581276"/>
          <a:ext cx="447674" cy="2403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47627</xdr:colOff>
      <xdr:row>16</xdr:row>
      <xdr:rowOff>28575</xdr:rowOff>
    </xdr:from>
    <xdr:to>
      <xdr:col>16</xdr:col>
      <xdr:colOff>438151</xdr:colOff>
      <xdr:row>16</xdr:row>
      <xdr:rowOff>333375</xdr:rowOff>
    </xdr:to>
    <xdr:pic>
      <xdr:nvPicPr>
        <xdr:cNvPr id="56" name="图片 55">
          <a:extLst>
            <a:ext uri="{FF2B5EF4-FFF2-40B4-BE49-F238E27FC236}">
              <a16:creationId xmlns:a16="http://schemas.microsoft.com/office/drawing/2014/main" id="{3DB558B3-BDD4-434F-A803-AB87B836C8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6627" y="1400175"/>
          <a:ext cx="390524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38100</xdr:colOff>
      <xdr:row>17</xdr:row>
      <xdr:rowOff>28576</xdr:rowOff>
    </xdr:from>
    <xdr:to>
      <xdr:col>16</xdr:col>
      <xdr:colOff>466725</xdr:colOff>
      <xdr:row>17</xdr:row>
      <xdr:rowOff>324388</xdr:rowOff>
    </xdr:to>
    <xdr:pic>
      <xdr:nvPicPr>
        <xdr:cNvPr id="57" name="图片 56">
          <a:extLst>
            <a:ext uri="{FF2B5EF4-FFF2-40B4-BE49-F238E27FC236}">
              <a16:creationId xmlns:a16="http://schemas.microsoft.com/office/drawing/2014/main" id="{F6E3208D-2C54-45CE-AD71-81637EC506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77100" y="1019176"/>
          <a:ext cx="428625" cy="2958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38101</xdr:colOff>
      <xdr:row>18</xdr:row>
      <xdr:rowOff>38100</xdr:rowOff>
    </xdr:from>
    <xdr:to>
      <xdr:col>16</xdr:col>
      <xdr:colOff>533401</xdr:colOff>
      <xdr:row>18</xdr:row>
      <xdr:rowOff>314325</xdr:rowOff>
    </xdr:to>
    <xdr:pic>
      <xdr:nvPicPr>
        <xdr:cNvPr id="58" name="图片 57">
          <a:extLst>
            <a:ext uri="{FF2B5EF4-FFF2-40B4-BE49-F238E27FC236}">
              <a16:creationId xmlns:a16="http://schemas.microsoft.com/office/drawing/2014/main" id="{26DDC8EF-6F82-4F92-8A44-DFE9BD9F6B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77101" y="1028700"/>
          <a:ext cx="495300" cy="276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19050</xdr:colOff>
      <xdr:row>19</xdr:row>
      <xdr:rowOff>28575</xdr:rowOff>
    </xdr:from>
    <xdr:to>
      <xdr:col>16</xdr:col>
      <xdr:colOff>523875</xdr:colOff>
      <xdr:row>19</xdr:row>
      <xdr:rowOff>332314</xdr:rowOff>
    </xdr:to>
    <xdr:pic>
      <xdr:nvPicPr>
        <xdr:cNvPr id="59" name="图片 58">
          <a:extLst>
            <a:ext uri="{FF2B5EF4-FFF2-40B4-BE49-F238E27FC236}">
              <a16:creationId xmlns:a16="http://schemas.microsoft.com/office/drawing/2014/main" id="{28E459E2-D751-47BE-8501-B30D836BEF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58050" y="8610600"/>
          <a:ext cx="504825" cy="3037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114299</xdr:colOff>
      <xdr:row>21</xdr:row>
      <xdr:rowOff>66675</xdr:rowOff>
    </xdr:from>
    <xdr:to>
      <xdr:col>16</xdr:col>
      <xdr:colOff>457200</xdr:colOff>
      <xdr:row>22</xdr:row>
      <xdr:rowOff>3788</xdr:rowOff>
    </xdr:to>
    <xdr:pic>
      <xdr:nvPicPr>
        <xdr:cNvPr id="60" name="图片 59">
          <a:extLst>
            <a:ext uri="{FF2B5EF4-FFF2-40B4-BE49-F238E27FC236}">
              <a16:creationId xmlns:a16="http://schemas.microsoft.com/office/drawing/2014/main" id="{5DB98A09-ECBF-4EAB-9497-8C30B6EF73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299" y="2200275"/>
          <a:ext cx="342901" cy="3181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169167</xdr:colOff>
      <xdr:row>22</xdr:row>
      <xdr:rowOff>55777</xdr:rowOff>
    </xdr:from>
    <xdr:to>
      <xdr:col>16</xdr:col>
      <xdr:colOff>473053</xdr:colOff>
      <xdr:row>22</xdr:row>
      <xdr:rowOff>344366</xdr:rowOff>
    </xdr:to>
    <xdr:pic>
      <xdr:nvPicPr>
        <xdr:cNvPr id="62" name="图片 61">
          <a:extLst>
            <a:ext uri="{FF2B5EF4-FFF2-40B4-BE49-F238E27FC236}">
              <a16:creationId xmlns:a16="http://schemas.microsoft.com/office/drawing/2014/main" id="{9AFC3FB4-0D52-4B34-A840-B725324C6E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408167" y="18543802"/>
          <a:ext cx="303886" cy="2885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19050</xdr:colOff>
      <xdr:row>20</xdr:row>
      <xdr:rowOff>19050</xdr:rowOff>
    </xdr:from>
    <xdr:to>
      <xdr:col>16</xdr:col>
      <xdr:colOff>485775</xdr:colOff>
      <xdr:row>20</xdr:row>
      <xdr:rowOff>316991</xdr:rowOff>
    </xdr:to>
    <xdr:pic>
      <xdr:nvPicPr>
        <xdr:cNvPr id="63" name="图片 62">
          <a:extLst>
            <a:ext uri="{FF2B5EF4-FFF2-40B4-BE49-F238E27FC236}">
              <a16:creationId xmlns:a16="http://schemas.microsoft.com/office/drawing/2014/main" id="{C6923FBA-5805-4F5F-B531-A59302D31A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58050" y="1771650"/>
          <a:ext cx="466725" cy="2979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28575</xdr:colOff>
      <xdr:row>25</xdr:row>
      <xdr:rowOff>19051</xdr:rowOff>
    </xdr:from>
    <xdr:to>
      <xdr:col>16</xdr:col>
      <xdr:colOff>466725</xdr:colOff>
      <xdr:row>25</xdr:row>
      <xdr:rowOff>298751</xdr:rowOff>
    </xdr:to>
    <xdr:pic>
      <xdr:nvPicPr>
        <xdr:cNvPr id="65" name="图片 64">
          <a:extLst>
            <a:ext uri="{FF2B5EF4-FFF2-40B4-BE49-F238E27FC236}">
              <a16:creationId xmlns:a16="http://schemas.microsoft.com/office/drawing/2014/main" id="{506BC17F-AC2B-4791-A991-08407E7EA2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67575" y="10887076"/>
          <a:ext cx="438150" cy="279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19050</xdr:colOff>
      <xdr:row>26</xdr:row>
      <xdr:rowOff>19050</xdr:rowOff>
    </xdr:from>
    <xdr:to>
      <xdr:col>16</xdr:col>
      <xdr:colOff>495300</xdr:colOff>
      <xdr:row>26</xdr:row>
      <xdr:rowOff>323071</xdr:rowOff>
    </xdr:to>
    <xdr:pic>
      <xdr:nvPicPr>
        <xdr:cNvPr id="66" name="图片 65">
          <a:extLst>
            <a:ext uri="{FF2B5EF4-FFF2-40B4-BE49-F238E27FC236}">
              <a16:creationId xmlns:a16="http://schemas.microsoft.com/office/drawing/2014/main" id="{4B75711F-605E-485F-B326-5F8B2A6A94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58050" y="2533650"/>
          <a:ext cx="476250" cy="3040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140592</xdr:colOff>
      <xdr:row>27</xdr:row>
      <xdr:rowOff>46252</xdr:rowOff>
    </xdr:from>
    <xdr:to>
      <xdr:col>16</xdr:col>
      <xdr:colOff>444478</xdr:colOff>
      <xdr:row>27</xdr:row>
      <xdr:rowOff>334841</xdr:rowOff>
    </xdr:to>
    <xdr:pic>
      <xdr:nvPicPr>
        <xdr:cNvPr id="67" name="图片 66">
          <a:extLst>
            <a:ext uri="{FF2B5EF4-FFF2-40B4-BE49-F238E27FC236}">
              <a16:creationId xmlns:a16="http://schemas.microsoft.com/office/drawing/2014/main" id="{66CE26E1-5490-47C8-9C81-A7AA651E2E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379592" y="11676277"/>
          <a:ext cx="303886" cy="2885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111831</xdr:colOff>
      <xdr:row>28</xdr:row>
      <xdr:rowOff>42879</xdr:rowOff>
    </xdr:from>
    <xdr:to>
      <xdr:col>16</xdr:col>
      <xdr:colOff>549518</xdr:colOff>
      <xdr:row>28</xdr:row>
      <xdr:rowOff>345787</xdr:rowOff>
    </xdr:to>
    <xdr:pic>
      <xdr:nvPicPr>
        <xdr:cNvPr id="68" name="图片 67">
          <a:extLst>
            <a:ext uri="{FF2B5EF4-FFF2-40B4-BE49-F238E27FC236}">
              <a16:creationId xmlns:a16="http://schemas.microsoft.com/office/drawing/2014/main" id="{94CAD880-CBD7-4C19-8398-F37C320ABA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350831" y="17768904"/>
          <a:ext cx="437687" cy="302908"/>
        </a:xfrm>
        <a:prstGeom prst="rect">
          <a:avLst/>
        </a:prstGeom>
      </xdr:spPr>
    </xdr:pic>
    <xdr:clientData/>
  </xdr:twoCellAnchor>
  <xdr:twoCellAnchor>
    <xdr:from>
      <xdr:col>16</xdr:col>
      <xdr:colOff>19050</xdr:colOff>
      <xdr:row>29</xdr:row>
      <xdr:rowOff>38101</xdr:rowOff>
    </xdr:from>
    <xdr:to>
      <xdr:col>16</xdr:col>
      <xdr:colOff>533400</xdr:colOff>
      <xdr:row>29</xdr:row>
      <xdr:rowOff>329283</xdr:rowOff>
    </xdr:to>
    <xdr:pic>
      <xdr:nvPicPr>
        <xdr:cNvPr id="73" name="图片 72">
          <a:extLst>
            <a:ext uri="{FF2B5EF4-FFF2-40B4-BE49-F238E27FC236}">
              <a16:creationId xmlns:a16="http://schemas.microsoft.com/office/drawing/2014/main" id="{2D0BCA56-FA2C-48EC-A71E-3258374F4A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58050" y="12430126"/>
          <a:ext cx="514350" cy="2911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19050</xdr:colOff>
      <xdr:row>30</xdr:row>
      <xdr:rowOff>38100</xdr:rowOff>
    </xdr:from>
    <xdr:to>
      <xdr:col>16</xdr:col>
      <xdr:colOff>540631</xdr:colOff>
      <xdr:row>30</xdr:row>
      <xdr:rowOff>333375</xdr:rowOff>
    </xdr:to>
    <xdr:pic>
      <xdr:nvPicPr>
        <xdr:cNvPr id="74" name="图片 73">
          <a:extLst>
            <a:ext uri="{FF2B5EF4-FFF2-40B4-BE49-F238E27FC236}">
              <a16:creationId xmlns:a16="http://schemas.microsoft.com/office/drawing/2014/main" id="{E38CEC81-2DAB-4B1A-B02D-434667F024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58050" y="12811125"/>
          <a:ext cx="521581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66675</xdr:colOff>
      <xdr:row>31</xdr:row>
      <xdr:rowOff>66676</xdr:rowOff>
    </xdr:from>
    <xdr:to>
      <xdr:col>16</xdr:col>
      <xdr:colOff>428625</xdr:colOff>
      <xdr:row>31</xdr:row>
      <xdr:rowOff>361838</xdr:rowOff>
    </xdr:to>
    <xdr:pic>
      <xdr:nvPicPr>
        <xdr:cNvPr id="75" name="图片 74">
          <a:extLst>
            <a:ext uri="{FF2B5EF4-FFF2-40B4-BE49-F238E27FC236}">
              <a16:creationId xmlns:a16="http://schemas.microsoft.com/office/drawing/2014/main" id="{47EDECFB-701E-410C-89A3-D89EAD690E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05675" y="13220701"/>
          <a:ext cx="361950" cy="2951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66675</xdr:colOff>
      <xdr:row>34</xdr:row>
      <xdr:rowOff>66676</xdr:rowOff>
    </xdr:from>
    <xdr:to>
      <xdr:col>16</xdr:col>
      <xdr:colOff>428625</xdr:colOff>
      <xdr:row>34</xdr:row>
      <xdr:rowOff>361838</xdr:rowOff>
    </xdr:to>
    <xdr:pic>
      <xdr:nvPicPr>
        <xdr:cNvPr id="78" name="图片 77">
          <a:extLst>
            <a:ext uri="{FF2B5EF4-FFF2-40B4-BE49-F238E27FC236}">
              <a16:creationId xmlns:a16="http://schemas.microsoft.com/office/drawing/2014/main" id="{6BF7096D-FF4D-4A11-9B83-650565C822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05675" y="13220701"/>
          <a:ext cx="361950" cy="2951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28576</xdr:colOff>
      <xdr:row>32</xdr:row>
      <xdr:rowOff>38101</xdr:rowOff>
    </xdr:from>
    <xdr:to>
      <xdr:col>16</xdr:col>
      <xdr:colOff>485776</xdr:colOff>
      <xdr:row>32</xdr:row>
      <xdr:rowOff>337797</xdr:rowOff>
    </xdr:to>
    <xdr:pic>
      <xdr:nvPicPr>
        <xdr:cNvPr id="79" name="图片 78">
          <a:extLst>
            <a:ext uri="{FF2B5EF4-FFF2-40B4-BE49-F238E27FC236}">
              <a16:creationId xmlns:a16="http://schemas.microsoft.com/office/drawing/2014/main" id="{A165F135-904E-4916-B171-BB904B1D70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67576" y="13573126"/>
          <a:ext cx="457200" cy="2996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28575</xdr:colOff>
      <xdr:row>33</xdr:row>
      <xdr:rowOff>28576</xdr:rowOff>
    </xdr:from>
    <xdr:to>
      <xdr:col>16</xdr:col>
      <xdr:colOff>533400</xdr:colOff>
      <xdr:row>33</xdr:row>
      <xdr:rowOff>359490</xdr:rowOff>
    </xdr:to>
    <xdr:pic>
      <xdr:nvPicPr>
        <xdr:cNvPr id="80" name="图片 79">
          <a:extLst>
            <a:ext uri="{FF2B5EF4-FFF2-40B4-BE49-F238E27FC236}">
              <a16:creationId xmlns:a16="http://schemas.microsoft.com/office/drawing/2014/main" id="{085DC401-92D4-4483-B9BC-04159EE5AE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67575" y="13944601"/>
          <a:ext cx="504825" cy="3309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19050</xdr:colOff>
      <xdr:row>37</xdr:row>
      <xdr:rowOff>19050</xdr:rowOff>
    </xdr:from>
    <xdr:to>
      <xdr:col>16</xdr:col>
      <xdr:colOff>485775</xdr:colOff>
      <xdr:row>37</xdr:row>
      <xdr:rowOff>368621</xdr:rowOff>
    </xdr:to>
    <xdr:pic>
      <xdr:nvPicPr>
        <xdr:cNvPr id="82" name="图片 81">
          <a:extLst>
            <a:ext uri="{FF2B5EF4-FFF2-40B4-BE49-F238E27FC236}">
              <a16:creationId xmlns:a16="http://schemas.microsoft.com/office/drawing/2014/main" id="{2E0E193B-8BCD-4920-8D7D-68F685F3F1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58050" y="15078075"/>
          <a:ext cx="466725" cy="3495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19050</xdr:colOff>
      <xdr:row>39</xdr:row>
      <xdr:rowOff>28575</xdr:rowOff>
    </xdr:from>
    <xdr:to>
      <xdr:col>16</xdr:col>
      <xdr:colOff>447675</xdr:colOff>
      <xdr:row>39</xdr:row>
      <xdr:rowOff>349610</xdr:rowOff>
    </xdr:to>
    <xdr:pic>
      <xdr:nvPicPr>
        <xdr:cNvPr id="83" name="图片 82">
          <a:extLst>
            <a:ext uri="{FF2B5EF4-FFF2-40B4-BE49-F238E27FC236}">
              <a16:creationId xmlns:a16="http://schemas.microsoft.com/office/drawing/2014/main" id="{330D5A45-65A8-47C7-954B-AC8D596C09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58050" y="3305175"/>
          <a:ext cx="428625" cy="3210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19051</xdr:colOff>
      <xdr:row>38</xdr:row>
      <xdr:rowOff>19050</xdr:rowOff>
    </xdr:from>
    <xdr:to>
      <xdr:col>16</xdr:col>
      <xdr:colOff>438151</xdr:colOff>
      <xdr:row>38</xdr:row>
      <xdr:rowOff>332951</xdr:rowOff>
    </xdr:to>
    <xdr:pic>
      <xdr:nvPicPr>
        <xdr:cNvPr id="84" name="图片 83">
          <a:extLst>
            <a:ext uri="{FF2B5EF4-FFF2-40B4-BE49-F238E27FC236}">
              <a16:creationId xmlns:a16="http://schemas.microsoft.com/office/drawing/2014/main" id="{E9F70385-D972-4E13-9B7C-EE128A75C1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58051" y="2914650"/>
          <a:ext cx="419100" cy="3139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47625</xdr:colOff>
      <xdr:row>40</xdr:row>
      <xdr:rowOff>28576</xdr:rowOff>
    </xdr:from>
    <xdr:to>
      <xdr:col>16</xdr:col>
      <xdr:colOff>438150</xdr:colOff>
      <xdr:row>40</xdr:row>
      <xdr:rowOff>321074</xdr:rowOff>
    </xdr:to>
    <xdr:pic>
      <xdr:nvPicPr>
        <xdr:cNvPr id="85" name="图片 84">
          <a:extLst>
            <a:ext uri="{FF2B5EF4-FFF2-40B4-BE49-F238E27FC236}">
              <a16:creationId xmlns:a16="http://schemas.microsoft.com/office/drawing/2014/main" id="{FA3BF1B8-7775-4AD6-838D-21C67D873D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6625" y="16230601"/>
          <a:ext cx="390525" cy="2924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57150</xdr:colOff>
      <xdr:row>36</xdr:row>
      <xdr:rowOff>28575</xdr:rowOff>
    </xdr:from>
    <xdr:to>
      <xdr:col>16</xdr:col>
      <xdr:colOff>419100</xdr:colOff>
      <xdr:row>36</xdr:row>
      <xdr:rowOff>294497</xdr:rowOff>
    </xdr:to>
    <xdr:pic>
      <xdr:nvPicPr>
        <xdr:cNvPr id="86" name="图片 85">
          <a:extLst>
            <a:ext uri="{FF2B5EF4-FFF2-40B4-BE49-F238E27FC236}">
              <a16:creationId xmlns:a16="http://schemas.microsoft.com/office/drawing/2014/main" id="{4C83B9BE-2975-40D9-84D3-743AC146F1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96150" y="1781175"/>
          <a:ext cx="361950" cy="2659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38100</xdr:colOff>
      <xdr:row>42</xdr:row>
      <xdr:rowOff>28576</xdr:rowOff>
    </xdr:from>
    <xdr:to>
      <xdr:col>16</xdr:col>
      <xdr:colOff>333375</xdr:colOff>
      <xdr:row>42</xdr:row>
      <xdr:rowOff>332392</xdr:rowOff>
    </xdr:to>
    <xdr:pic>
      <xdr:nvPicPr>
        <xdr:cNvPr id="88" name="图片 87">
          <a:extLst>
            <a:ext uri="{FF2B5EF4-FFF2-40B4-BE49-F238E27FC236}">
              <a16:creationId xmlns:a16="http://schemas.microsoft.com/office/drawing/2014/main" id="{AD6A20AB-A161-46B3-AD79-BB5A760300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77100" y="16992601"/>
          <a:ext cx="295275" cy="3038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38100</xdr:colOff>
      <xdr:row>45</xdr:row>
      <xdr:rowOff>28575</xdr:rowOff>
    </xdr:from>
    <xdr:to>
      <xdr:col>16</xdr:col>
      <xdr:colOff>466725</xdr:colOff>
      <xdr:row>45</xdr:row>
      <xdr:rowOff>292894</xdr:rowOff>
    </xdr:to>
    <xdr:pic>
      <xdr:nvPicPr>
        <xdr:cNvPr id="89" name="图片 88">
          <a:extLst>
            <a:ext uri="{FF2B5EF4-FFF2-40B4-BE49-F238E27FC236}">
              <a16:creationId xmlns:a16="http://schemas.microsoft.com/office/drawing/2014/main" id="{F54E5344-F57E-4B57-AD1F-B283CA692C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77100" y="17754600"/>
          <a:ext cx="428625" cy="2643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19050</xdr:colOff>
      <xdr:row>44</xdr:row>
      <xdr:rowOff>19051</xdr:rowOff>
    </xdr:from>
    <xdr:to>
      <xdr:col>16</xdr:col>
      <xdr:colOff>390525</xdr:colOff>
      <xdr:row>44</xdr:row>
      <xdr:rowOff>358477</xdr:rowOff>
    </xdr:to>
    <xdr:pic>
      <xdr:nvPicPr>
        <xdr:cNvPr id="90" name="图片 89">
          <a:extLst>
            <a:ext uri="{FF2B5EF4-FFF2-40B4-BE49-F238E27FC236}">
              <a16:creationId xmlns:a16="http://schemas.microsoft.com/office/drawing/2014/main" id="{57B57F22-1C40-493A-95C1-356CA6D17F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58050" y="5200651"/>
          <a:ext cx="371475" cy="3394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122335</xdr:colOff>
      <xdr:row>49</xdr:row>
      <xdr:rowOff>66676</xdr:rowOff>
    </xdr:from>
    <xdr:to>
      <xdr:col>16</xdr:col>
      <xdr:colOff>400051</xdr:colOff>
      <xdr:row>49</xdr:row>
      <xdr:rowOff>352425</xdr:rowOff>
    </xdr:to>
    <xdr:pic>
      <xdr:nvPicPr>
        <xdr:cNvPr id="92" name="图片 91">
          <a:extLst>
            <a:ext uri="{FF2B5EF4-FFF2-40B4-BE49-F238E27FC236}">
              <a16:creationId xmlns:a16="http://schemas.microsoft.com/office/drawing/2014/main" id="{0A6F9B7B-0126-4C9D-B6AD-EDFDAB3FC1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7361335" y="18935701"/>
          <a:ext cx="277716" cy="2857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46082</xdr:colOff>
      <xdr:row>52</xdr:row>
      <xdr:rowOff>95251</xdr:rowOff>
    </xdr:from>
    <xdr:to>
      <xdr:col>16</xdr:col>
      <xdr:colOff>447676</xdr:colOff>
      <xdr:row>52</xdr:row>
      <xdr:rowOff>342901</xdr:rowOff>
    </xdr:to>
    <xdr:pic>
      <xdr:nvPicPr>
        <xdr:cNvPr id="93" name="图片 92">
          <a:extLst>
            <a:ext uri="{FF2B5EF4-FFF2-40B4-BE49-F238E27FC236}">
              <a16:creationId xmlns:a16="http://schemas.microsoft.com/office/drawing/2014/main" id="{6D8AB432-F736-424A-8F70-F0929145C4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7285082" y="19726276"/>
          <a:ext cx="401594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19050</xdr:colOff>
      <xdr:row>51</xdr:row>
      <xdr:rowOff>19051</xdr:rowOff>
    </xdr:from>
    <xdr:to>
      <xdr:col>16</xdr:col>
      <xdr:colOff>390525</xdr:colOff>
      <xdr:row>51</xdr:row>
      <xdr:rowOff>358477</xdr:rowOff>
    </xdr:to>
    <xdr:pic>
      <xdr:nvPicPr>
        <xdr:cNvPr id="94" name="图片 93">
          <a:extLst>
            <a:ext uri="{FF2B5EF4-FFF2-40B4-BE49-F238E27FC236}">
              <a16:creationId xmlns:a16="http://schemas.microsoft.com/office/drawing/2014/main" id="{88B910EE-587A-4896-B524-1F07273DBA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58050" y="17364076"/>
          <a:ext cx="371475" cy="3394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104775</xdr:colOff>
      <xdr:row>35</xdr:row>
      <xdr:rowOff>38100</xdr:rowOff>
    </xdr:from>
    <xdr:to>
      <xdr:col>16</xdr:col>
      <xdr:colOff>413274</xdr:colOff>
      <xdr:row>35</xdr:row>
      <xdr:rowOff>318484</xdr:rowOff>
    </xdr:to>
    <xdr:pic>
      <xdr:nvPicPr>
        <xdr:cNvPr id="61" name="图片 60">
          <a:extLst>
            <a:ext uri="{FF2B5EF4-FFF2-40B4-BE49-F238E27FC236}">
              <a16:creationId xmlns:a16="http://schemas.microsoft.com/office/drawing/2014/main" id="{6D219131-1248-47F5-87DA-B5DE6551F7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343775" y="14716125"/>
          <a:ext cx="308499" cy="280384"/>
        </a:xfrm>
        <a:prstGeom prst="rect">
          <a:avLst/>
        </a:prstGeom>
      </xdr:spPr>
    </xdr:pic>
    <xdr:clientData/>
  </xdr:twoCellAnchor>
  <xdr:twoCellAnchor>
    <xdr:from>
      <xdr:col>16</xdr:col>
      <xdr:colOff>169167</xdr:colOff>
      <xdr:row>23</xdr:row>
      <xdr:rowOff>55777</xdr:rowOff>
    </xdr:from>
    <xdr:to>
      <xdr:col>16</xdr:col>
      <xdr:colOff>473053</xdr:colOff>
      <xdr:row>23</xdr:row>
      <xdr:rowOff>344366</xdr:rowOff>
    </xdr:to>
    <xdr:pic>
      <xdr:nvPicPr>
        <xdr:cNvPr id="64" name="图片 63">
          <a:extLst>
            <a:ext uri="{FF2B5EF4-FFF2-40B4-BE49-F238E27FC236}">
              <a16:creationId xmlns:a16="http://schemas.microsoft.com/office/drawing/2014/main" id="{E5F8269C-857F-4396-99D0-3E8C1DC84B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408167" y="9780802"/>
          <a:ext cx="303886" cy="2885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28575</xdr:colOff>
      <xdr:row>24</xdr:row>
      <xdr:rowOff>28575</xdr:rowOff>
    </xdr:from>
    <xdr:to>
      <xdr:col>16</xdr:col>
      <xdr:colOff>495300</xdr:colOff>
      <xdr:row>24</xdr:row>
      <xdr:rowOff>286902</xdr:rowOff>
    </xdr:to>
    <xdr:pic>
      <xdr:nvPicPr>
        <xdr:cNvPr id="76" name="图片 75">
          <a:extLst>
            <a:ext uri="{FF2B5EF4-FFF2-40B4-BE49-F238E27FC236}">
              <a16:creationId xmlns:a16="http://schemas.microsoft.com/office/drawing/2014/main" id="{2616AA97-2B3A-4E97-8250-A98C4CB3A7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67575" y="1400175"/>
          <a:ext cx="466725" cy="2583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111279</xdr:colOff>
      <xdr:row>68</xdr:row>
      <xdr:rowOff>29766</xdr:rowOff>
    </xdr:from>
    <xdr:to>
      <xdr:col>16</xdr:col>
      <xdr:colOff>447675</xdr:colOff>
      <xdr:row>68</xdr:row>
      <xdr:rowOff>352425</xdr:rowOff>
    </xdr:to>
    <xdr:pic>
      <xdr:nvPicPr>
        <xdr:cNvPr id="95" name="Picture 4">
          <a:extLst>
            <a:ext uri="{FF2B5EF4-FFF2-40B4-BE49-F238E27FC236}">
              <a16:creationId xmlns:a16="http://schemas.microsoft.com/office/drawing/2014/main" id="{C10EB209-E49E-40F0-B4CC-22B392B023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350279" y="24994791"/>
          <a:ext cx="336396" cy="322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16</xdr:col>
      <xdr:colOff>55088</xdr:colOff>
      <xdr:row>69</xdr:row>
      <xdr:rowOff>41979</xdr:rowOff>
    </xdr:from>
    <xdr:to>
      <xdr:col>16</xdr:col>
      <xdr:colOff>457200</xdr:colOff>
      <xdr:row>69</xdr:row>
      <xdr:rowOff>326880</xdr:rowOff>
    </xdr:to>
    <xdr:pic>
      <xdr:nvPicPr>
        <xdr:cNvPr id="96" name="Picture 135766">
          <a:extLst>
            <a:ext uri="{FF2B5EF4-FFF2-40B4-BE49-F238E27FC236}">
              <a16:creationId xmlns:a16="http://schemas.microsoft.com/office/drawing/2014/main" id="{756F81C6-CBF9-42B6-9110-324FF065CB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294088" y="25388004"/>
          <a:ext cx="402112" cy="2849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16</xdr:col>
      <xdr:colOff>28575</xdr:colOff>
      <xdr:row>70</xdr:row>
      <xdr:rowOff>19050</xdr:rowOff>
    </xdr:from>
    <xdr:to>
      <xdr:col>16</xdr:col>
      <xdr:colOff>495300</xdr:colOff>
      <xdr:row>70</xdr:row>
      <xdr:rowOff>358775</xdr:rowOff>
    </xdr:to>
    <xdr:pic>
      <xdr:nvPicPr>
        <xdr:cNvPr id="81" name="图片 80">
          <a:extLst>
            <a:ext uri="{FF2B5EF4-FFF2-40B4-BE49-F238E27FC236}">
              <a16:creationId xmlns:a16="http://schemas.microsoft.com/office/drawing/2014/main" id="{ED0A192E-B213-46EE-8E3F-33CD3B56EC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67575" y="25746075"/>
          <a:ext cx="466725" cy="339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104775</xdr:colOff>
      <xdr:row>71</xdr:row>
      <xdr:rowOff>38100</xdr:rowOff>
    </xdr:from>
    <xdr:to>
      <xdr:col>16</xdr:col>
      <xdr:colOff>413274</xdr:colOff>
      <xdr:row>71</xdr:row>
      <xdr:rowOff>318484</xdr:rowOff>
    </xdr:to>
    <xdr:pic>
      <xdr:nvPicPr>
        <xdr:cNvPr id="98" name="图片 97">
          <a:extLst>
            <a:ext uri="{FF2B5EF4-FFF2-40B4-BE49-F238E27FC236}">
              <a16:creationId xmlns:a16="http://schemas.microsoft.com/office/drawing/2014/main" id="{455CF230-A0BB-46BE-A9C8-D611BB46DD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343775" y="14716125"/>
          <a:ext cx="308499" cy="280384"/>
        </a:xfrm>
        <a:prstGeom prst="rect">
          <a:avLst/>
        </a:prstGeom>
      </xdr:spPr>
    </xdr:pic>
    <xdr:clientData/>
  </xdr:twoCellAnchor>
  <xdr:twoCellAnchor>
    <xdr:from>
      <xdr:col>16</xdr:col>
      <xdr:colOff>169167</xdr:colOff>
      <xdr:row>61</xdr:row>
      <xdr:rowOff>55777</xdr:rowOff>
    </xdr:from>
    <xdr:to>
      <xdr:col>16</xdr:col>
      <xdr:colOff>473053</xdr:colOff>
      <xdr:row>61</xdr:row>
      <xdr:rowOff>344366</xdr:rowOff>
    </xdr:to>
    <xdr:pic>
      <xdr:nvPicPr>
        <xdr:cNvPr id="99" name="图片 98">
          <a:extLst>
            <a:ext uri="{FF2B5EF4-FFF2-40B4-BE49-F238E27FC236}">
              <a16:creationId xmlns:a16="http://schemas.microsoft.com/office/drawing/2014/main" id="{D85810CD-9FD2-450F-8FE7-0D7D220F29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408167" y="10161802"/>
          <a:ext cx="303886" cy="2885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111831</xdr:colOff>
      <xdr:row>55</xdr:row>
      <xdr:rowOff>42879</xdr:rowOff>
    </xdr:from>
    <xdr:to>
      <xdr:col>16</xdr:col>
      <xdr:colOff>549518</xdr:colOff>
      <xdr:row>55</xdr:row>
      <xdr:rowOff>345787</xdr:rowOff>
    </xdr:to>
    <xdr:pic>
      <xdr:nvPicPr>
        <xdr:cNvPr id="100" name="图片 99">
          <a:extLst>
            <a:ext uri="{FF2B5EF4-FFF2-40B4-BE49-F238E27FC236}">
              <a16:creationId xmlns:a16="http://schemas.microsoft.com/office/drawing/2014/main" id="{FEE294B9-2B2E-46B9-B635-07546D8929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350831" y="21197904"/>
          <a:ext cx="437687" cy="302908"/>
        </a:xfrm>
        <a:prstGeom prst="rect">
          <a:avLst/>
        </a:prstGeom>
      </xdr:spPr>
    </xdr:pic>
    <xdr:clientData/>
  </xdr:twoCellAnchor>
  <xdr:twoCellAnchor>
    <xdr:from>
      <xdr:col>16</xdr:col>
      <xdr:colOff>19050</xdr:colOff>
      <xdr:row>41</xdr:row>
      <xdr:rowOff>28575</xdr:rowOff>
    </xdr:from>
    <xdr:to>
      <xdr:col>16</xdr:col>
      <xdr:colOff>523875</xdr:colOff>
      <xdr:row>41</xdr:row>
      <xdr:rowOff>317046</xdr:rowOff>
    </xdr:to>
    <xdr:pic>
      <xdr:nvPicPr>
        <xdr:cNvPr id="101" name="图片 100">
          <a:extLst>
            <a:ext uri="{FF2B5EF4-FFF2-40B4-BE49-F238E27FC236}">
              <a16:creationId xmlns:a16="http://schemas.microsoft.com/office/drawing/2014/main" id="{725E46C2-8CC5-4D20-9783-B1046D1E84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58050" y="16992600"/>
          <a:ext cx="504825" cy="2884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28575</xdr:colOff>
      <xdr:row>43</xdr:row>
      <xdr:rowOff>19050</xdr:rowOff>
    </xdr:from>
    <xdr:to>
      <xdr:col>16</xdr:col>
      <xdr:colOff>514350</xdr:colOff>
      <xdr:row>43</xdr:row>
      <xdr:rowOff>296636</xdr:rowOff>
    </xdr:to>
    <xdr:pic>
      <xdr:nvPicPr>
        <xdr:cNvPr id="102" name="图片 101">
          <a:extLst>
            <a:ext uri="{FF2B5EF4-FFF2-40B4-BE49-F238E27FC236}">
              <a16:creationId xmlns:a16="http://schemas.microsoft.com/office/drawing/2014/main" id="{0E8C7705-F9EC-4B19-AFCD-3689EDF947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67575" y="17745075"/>
          <a:ext cx="485775" cy="2775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28575</xdr:colOff>
      <xdr:row>46</xdr:row>
      <xdr:rowOff>47625</xdr:rowOff>
    </xdr:from>
    <xdr:to>
      <xdr:col>16</xdr:col>
      <xdr:colOff>545306</xdr:colOff>
      <xdr:row>46</xdr:row>
      <xdr:rowOff>342900</xdr:rowOff>
    </xdr:to>
    <xdr:pic>
      <xdr:nvPicPr>
        <xdr:cNvPr id="105" name="图片 104">
          <a:extLst>
            <a:ext uri="{FF2B5EF4-FFF2-40B4-BE49-F238E27FC236}">
              <a16:creationId xmlns:a16="http://schemas.microsoft.com/office/drawing/2014/main" id="{08B272C4-9957-44B6-8B5E-07F97DC744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67575" y="18916650"/>
          <a:ext cx="516731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19050</xdr:colOff>
      <xdr:row>47</xdr:row>
      <xdr:rowOff>38100</xdr:rowOff>
    </xdr:from>
    <xdr:to>
      <xdr:col>16</xdr:col>
      <xdr:colOff>542925</xdr:colOff>
      <xdr:row>47</xdr:row>
      <xdr:rowOff>337457</xdr:rowOff>
    </xdr:to>
    <xdr:pic>
      <xdr:nvPicPr>
        <xdr:cNvPr id="106" name="图片 105">
          <a:extLst>
            <a:ext uri="{FF2B5EF4-FFF2-40B4-BE49-F238E27FC236}">
              <a16:creationId xmlns:a16="http://schemas.microsoft.com/office/drawing/2014/main" id="{56EF98C2-CF4D-482C-8075-3ECDA095AD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58050" y="19288125"/>
          <a:ext cx="523875" cy="2993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47625</xdr:colOff>
      <xdr:row>48</xdr:row>
      <xdr:rowOff>66676</xdr:rowOff>
    </xdr:from>
    <xdr:to>
      <xdr:col>16</xdr:col>
      <xdr:colOff>514351</xdr:colOff>
      <xdr:row>48</xdr:row>
      <xdr:rowOff>333376</xdr:rowOff>
    </xdr:to>
    <xdr:pic>
      <xdr:nvPicPr>
        <xdr:cNvPr id="107" name="图片 106">
          <a:extLst>
            <a:ext uri="{FF2B5EF4-FFF2-40B4-BE49-F238E27FC236}">
              <a16:creationId xmlns:a16="http://schemas.microsoft.com/office/drawing/2014/main" id="{48CD532C-ECEC-4697-9008-078D7EBFA4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7286625" y="19697701"/>
          <a:ext cx="466726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28575</xdr:colOff>
      <xdr:row>50</xdr:row>
      <xdr:rowOff>19050</xdr:rowOff>
    </xdr:from>
    <xdr:to>
      <xdr:col>16</xdr:col>
      <xdr:colOff>514350</xdr:colOff>
      <xdr:row>50</xdr:row>
      <xdr:rowOff>296636</xdr:rowOff>
    </xdr:to>
    <xdr:pic>
      <xdr:nvPicPr>
        <xdr:cNvPr id="108" name="图片 107">
          <a:extLst>
            <a:ext uri="{FF2B5EF4-FFF2-40B4-BE49-F238E27FC236}">
              <a16:creationId xmlns:a16="http://schemas.microsoft.com/office/drawing/2014/main" id="{B5C83A89-6307-40E7-8237-6D651BFD18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67575" y="17745075"/>
          <a:ext cx="485775" cy="2775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9525</xdr:colOff>
      <xdr:row>53</xdr:row>
      <xdr:rowOff>47625</xdr:rowOff>
    </xdr:from>
    <xdr:to>
      <xdr:col>16</xdr:col>
      <xdr:colOff>526256</xdr:colOff>
      <xdr:row>53</xdr:row>
      <xdr:rowOff>342900</xdr:rowOff>
    </xdr:to>
    <xdr:pic>
      <xdr:nvPicPr>
        <xdr:cNvPr id="109" name="图片 108">
          <a:extLst>
            <a:ext uri="{FF2B5EF4-FFF2-40B4-BE49-F238E27FC236}">
              <a16:creationId xmlns:a16="http://schemas.microsoft.com/office/drawing/2014/main" id="{A8D53465-A88C-4741-800A-3F17763D1D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48525" y="21583650"/>
          <a:ext cx="516731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19050</xdr:colOff>
      <xdr:row>54</xdr:row>
      <xdr:rowOff>38100</xdr:rowOff>
    </xdr:from>
    <xdr:to>
      <xdr:col>16</xdr:col>
      <xdr:colOff>542925</xdr:colOff>
      <xdr:row>54</xdr:row>
      <xdr:rowOff>337457</xdr:rowOff>
    </xdr:to>
    <xdr:pic>
      <xdr:nvPicPr>
        <xdr:cNvPr id="110" name="图片 109">
          <a:extLst>
            <a:ext uri="{FF2B5EF4-FFF2-40B4-BE49-F238E27FC236}">
              <a16:creationId xmlns:a16="http://schemas.microsoft.com/office/drawing/2014/main" id="{247B92B8-9808-4844-B981-4D2900C62D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58050" y="19288125"/>
          <a:ext cx="523875" cy="2993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35</xdr:col>
      <xdr:colOff>47626</xdr:colOff>
      <xdr:row>36</xdr:row>
      <xdr:rowOff>47626</xdr:rowOff>
    </xdr:from>
    <xdr:to>
      <xdr:col>35</xdr:col>
      <xdr:colOff>523875</xdr:colOff>
      <xdr:row>36</xdr:row>
      <xdr:rowOff>350538</xdr:rowOff>
    </xdr:to>
    <xdr:pic>
      <xdr:nvPicPr>
        <xdr:cNvPr id="72" name="图片 71">
          <a:extLst>
            <a:ext uri="{FF2B5EF4-FFF2-40B4-BE49-F238E27FC236}">
              <a16:creationId xmlns:a16="http://schemas.microsoft.com/office/drawing/2014/main" id="{5412A921-AFDD-4E98-B137-519DBCEE59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16451" y="11325226"/>
          <a:ext cx="476249" cy="3029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baseColWidth="10" defaultColWidth="9" defaultRowHeight="13.5" x14ac:dyDescent="0.15"/>
  <sheetData/>
  <phoneticPr fontId="15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filterMode="1">
    <outlinePr summaryBelow="0"/>
  </sheetPr>
  <dimension ref="A1:AJ72"/>
  <sheetViews>
    <sheetView showGridLines="0" tabSelected="1" zoomScaleNormal="100" zoomScaleSheetLayoutView="100" workbookViewId="0">
      <pane xSplit="13" ySplit="9" topLeftCell="P10" activePane="bottomRight" state="frozen"/>
      <selection pane="topRight"/>
      <selection pane="bottomLeft"/>
      <selection pane="bottomRight" activeCell="AH15" sqref="AH15:AH71"/>
    </sheetView>
  </sheetViews>
  <sheetFormatPr baseColWidth="10" defaultColWidth="8.875" defaultRowHeight="16.5" outlineLevelCol="1" x14ac:dyDescent="0.15"/>
  <cols>
    <col min="1" max="1" width="4.375" style="5" customWidth="1"/>
    <col min="2" max="11" width="2.625" style="5" customWidth="1"/>
    <col min="12" max="12" width="13" style="4" customWidth="1"/>
    <col min="13" max="13" width="20.375" style="4" customWidth="1"/>
    <col min="14" max="14" width="18.875" style="4" customWidth="1"/>
    <col min="15" max="15" width="7" style="5" customWidth="1"/>
    <col min="16" max="16" width="5.125" style="5" customWidth="1"/>
    <col min="17" max="17" width="7.375" style="5" customWidth="1"/>
    <col min="18" max="18" width="6.125" style="5" hidden="1" customWidth="1" outlineLevel="1"/>
    <col min="19" max="19" width="13" style="4" hidden="1" customWidth="1" outlineLevel="1"/>
    <col min="20" max="20" width="5.75" style="6" hidden="1" customWidth="1" outlineLevel="1"/>
    <col min="21" max="21" width="8.375" style="5" hidden="1" customWidth="1" outlineLevel="1"/>
    <col min="22" max="22" width="7.625" style="5" hidden="1" customWidth="1" outlineLevel="1"/>
    <col min="23" max="23" width="9.375" style="5" hidden="1" customWidth="1" outlineLevel="1"/>
    <col min="24" max="24" width="16.375" style="7" hidden="1" customWidth="1" outlineLevel="1"/>
    <col min="25" max="25" width="14.375" style="5" hidden="1" customWidth="1" outlineLevel="1"/>
    <col min="26" max="26" width="18" style="7" hidden="1" customWidth="1" outlineLevel="1"/>
    <col min="27" max="27" width="11.625" style="9" customWidth="1" collapsed="1"/>
    <col min="28" max="28" width="8.625" style="5" customWidth="1"/>
    <col min="29" max="29" width="10" style="5" customWidth="1"/>
    <col min="30" max="31" width="16.75" style="5" customWidth="1"/>
    <col min="32" max="34" width="13.375" style="19" customWidth="1"/>
    <col min="35" max="35" width="20.375" style="56" bestFit="1" customWidth="1"/>
    <col min="36" max="16384" width="8.875" style="5"/>
  </cols>
  <sheetData>
    <row r="1" spans="1:36" ht="19.899999999999999" customHeight="1" x14ac:dyDescent="0.15">
      <c r="A1" s="77"/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  <c r="Z1" s="77"/>
      <c r="AA1" s="77"/>
      <c r="AB1" s="77"/>
      <c r="AC1" s="77"/>
      <c r="AD1" s="77"/>
    </row>
    <row r="2" spans="1:36" ht="18.75" hidden="1" x14ac:dyDescent="0.15">
      <c r="A2" s="78" t="s">
        <v>3</v>
      </c>
      <c r="B2" s="79"/>
      <c r="C2" s="79"/>
      <c r="D2" s="79"/>
      <c r="E2" s="79"/>
      <c r="F2" s="80" t="s">
        <v>4</v>
      </c>
      <c r="G2" s="80"/>
      <c r="H2" s="80"/>
      <c r="I2" s="80"/>
      <c r="J2" s="80"/>
      <c r="K2" s="80"/>
      <c r="L2" s="81" t="s">
        <v>38</v>
      </c>
      <c r="M2" s="82"/>
      <c r="N2" s="85" t="s">
        <v>43</v>
      </c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  <c r="AA2" s="85"/>
      <c r="AB2" s="85"/>
      <c r="AC2" s="32" t="s">
        <v>2</v>
      </c>
      <c r="AD2" s="33"/>
      <c r="AE2" s="33"/>
      <c r="AF2" s="34"/>
      <c r="AG2" s="35"/>
      <c r="AH2" s="35"/>
    </row>
    <row r="3" spans="1:36" ht="18.75" hidden="1" x14ac:dyDescent="0.15">
      <c r="A3" s="83" t="s">
        <v>5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6"/>
      <c r="O3" s="86"/>
      <c r="P3" s="86"/>
      <c r="Q3" s="86"/>
      <c r="R3" s="86"/>
      <c r="S3" s="86"/>
      <c r="T3" s="86"/>
      <c r="U3" s="86"/>
      <c r="V3" s="86"/>
      <c r="W3" s="86"/>
      <c r="X3" s="86"/>
      <c r="Y3" s="86"/>
      <c r="Z3" s="86"/>
      <c r="AA3" s="86"/>
      <c r="AB3" s="86"/>
      <c r="AC3" s="36" t="s">
        <v>6</v>
      </c>
      <c r="AD3" s="37" t="s">
        <v>95</v>
      </c>
      <c r="AE3" s="37" t="s">
        <v>96</v>
      </c>
      <c r="AF3" s="34"/>
      <c r="AG3" s="35"/>
      <c r="AH3" s="35"/>
    </row>
    <row r="4" spans="1:36" s="4" customFormat="1" ht="18" hidden="1" x14ac:dyDescent="0.15">
      <c r="A4" s="88" t="s">
        <v>7</v>
      </c>
      <c r="B4" s="89"/>
      <c r="C4" s="89"/>
      <c r="D4" s="89"/>
      <c r="E4" s="89"/>
      <c r="F4" s="89"/>
      <c r="G4" s="89"/>
      <c r="H4" s="89"/>
      <c r="I4" s="89"/>
      <c r="J4" s="89"/>
      <c r="K4" s="89"/>
      <c r="L4" s="90" t="s">
        <v>37</v>
      </c>
      <c r="M4" s="89"/>
      <c r="N4" s="86"/>
      <c r="O4" s="86"/>
      <c r="P4" s="86"/>
      <c r="Q4" s="86"/>
      <c r="R4" s="86"/>
      <c r="S4" s="86"/>
      <c r="T4" s="86"/>
      <c r="U4" s="86"/>
      <c r="V4" s="86"/>
      <c r="W4" s="86"/>
      <c r="X4" s="86"/>
      <c r="Y4" s="86"/>
      <c r="Z4" s="86"/>
      <c r="AA4" s="86"/>
      <c r="AB4" s="86"/>
      <c r="AC4" s="38" t="s">
        <v>8</v>
      </c>
      <c r="AD4" s="37"/>
      <c r="AE4" s="37"/>
      <c r="AF4" s="34"/>
      <c r="AG4" s="35"/>
      <c r="AH4" s="35"/>
      <c r="AI4" s="56"/>
    </row>
    <row r="5" spans="1:36" ht="29.45" hidden="1" customHeight="1" x14ac:dyDescent="0.15">
      <c r="A5" s="88" t="s">
        <v>97</v>
      </c>
      <c r="B5" s="90"/>
      <c r="C5" s="90"/>
      <c r="D5" s="90"/>
      <c r="E5" s="90"/>
      <c r="F5" s="90"/>
      <c r="G5" s="90"/>
      <c r="H5" s="90"/>
      <c r="I5" s="90"/>
      <c r="J5" s="90"/>
      <c r="K5" s="90"/>
      <c r="L5" s="90"/>
      <c r="M5" s="90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36" t="s">
        <v>69</v>
      </c>
      <c r="AD5" s="37"/>
      <c r="AE5" s="37"/>
      <c r="AF5" s="34"/>
      <c r="AG5" s="35"/>
      <c r="AH5" s="35"/>
    </row>
    <row r="6" spans="1:36" s="8" customFormat="1" hidden="1" x14ac:dyDescent="0.15">
      <c r="A6" s="73" t="s">
        <v>9</v>
      </c>
      <c r="B6" s="74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87"/>
      <c r="O6" s="87"/>
      <c r="P6" s="87"/>
      <c r="Q6" s="87"/>
      <c r="R6" s="87"/>
      <c r="S6" s="87"/>
      <c r="T6" s="87"/>
      <c r="U6" s="86"/>
      <c r="V6" s="86"/>
      <c r="W6" s="86"/>
      <c r="X6" s="86"/>
      <c r="Y6" s="87"/>
      <c r="Z6" s="87"/>
      <c r="AA6" s="87"/>
      <c r="AB6" s="86"/>
      <c r="AC6" s="39" t="s">
        <v>70</v>
      </c>
      <c r="AD6" s="39"/>
      <c r="AE6" s="39"/>
      <c r="AF6" s="40"/>
      <c r="AG6" s="41"/>
      <c r="AH6" s="41"/>
      <c r="AI6" s="57"/>
    </row>
    <row r="7" spans="1:36" hidden="1" x14ac:dyDescent="0.15">
      <c r="A7" s="75"/>
      <c r="B7" s="76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86"/>
      <c r="O7" s="86"/>
      <c r="P7" s="86"/>
      <c r="Q7" s="86"/>
      <c r="R7" s="86"/>
      <c r="S7" s="86"/>
      <c r="T7" s="86"/>
      <c r="U7" s="86"/>
      <c r="V7" s="86"/>
      <c r="W7" s="86"/>
      <c r="X7" s="86"/>
      <c r="Y7" s="86"/>
      <c r="Z7" s="86"/>
      <c r="AA7" s="86"/>
      <c r="AB7" s="86"/>
      <c r="AC7" s="36" t="s">
        <v>10</v>
      </c>
      <c r="AD7" s="42"/>
      <c r="AE7" s="42"/>
      <c r="AF7" s="34"/>
      <c r="AG7" s="35"/>
      <c r="AH7" s="35"/>
    </row>
    <row r="8" spans="1:36" s="1" customFormat="1" ht="34.5" customHeight="1" x14ac:dyDescent="0.15">
      <c r="A8" s="72" t="s">
        <v>11</v>
      </c>
      <c r="B8" s="67" t="s">
        <v>12</v>
      </c>
      <c r="C8" s="67"/>
      <c r="D8" s="67"/>
      <c r="E8" s="67"/>
      <c r="F8" s="67"/>
      <c r="G8" s="67"/>
      <c r="H8" s="67"/>
      <c r="I8" s="67"/>
      <c r="J8" s="67"/>
      <c r="K8" s="67"/>
      <c r="L8" s="68" t="s">
        <v>2</v>
      </c>
      <c r="M8" s="67" t="s">
        <v>6</v>
      </c>
      <c r="N8" s="67" t="s">
        <v>13</v>
      </c>
      <c r="O8" s="67" t="s">
        <v>14</v>
      </c>
      <c r="P8" s="67" t="s">
        <v>15</v>
      </c>
      <c r="Q8" s="67" t="s">
        <v>0</v>
      </c>
      <c r="R8" s="68" t="s">
        <v>16</v>
      </c>
      <c r="S8" s="67" t="s">
        <v>17</v>
      </c>
      <c r="T8" s="68" t="s">
        <v>18</v>
      </c>
      <c r="U8" s="68" t="s">
        <v>19</v>
      </c>
      <c r="V8" s="68" t="s">
        <v>61</v>
      </c>
      <c r="W8" s="69" t="s">
        <v>20</v>
      </c>
      <c r="X8" s="69" t="s">
        <v>21</v>
      </c>
      <c r="Y8" s="69" t="s">
        <v>22</v>
      </c>
      <c r="Z8" s="67" t="s">
        <v>23</v>
      </c>
      <c r="AA8" s="71" t="s">
        <v>68</v>
      </c>
      <c r="AB8" s="67" t="s">
        <v>24</v>
      </c>
      <c r="AC8" s="70" t="s">
        <v>1</v>
      </c>
      <c r="AD8" s="67" t="s">
        <v>25</v>
      </c>
      <c r="AE8" s="67" t="s">
        <v>25</v>
      </c>
      <c r="AF8" s="91" t="s">
        <v>174</v>
      </c>
      <c r="AG8" s="92" t="s">
        <v>175</v>
      </c>
      <c r="AH8" s="94" t="s">
        <v>179</v>
      </c>
      <c r="AI8" s="93" t="s">
        <v>176</v>
      </c>
      <c r="AJ8" s="59"/>
    </row>
    <row r="9" spans="1:36" s="2" customFormat="1" ht="24.6" customHeight="1" x14ac:dyDescent="0.15">
      <c r="A9" s="72"/>
      <c r="B9" s="36">
        <v>0</v>
      </c>
      <c r="C9" s="36">
        <v>1</v>
      </c>
      <c r="D9" s="36">
        <v>2</v>
      </c>
      <c r="E9" s="36">
        <v>3</v>
      </c>
      <c r="F9" s="36">
        <v>4</v>
      </c>
      <c r="G9" s="36">
        <v>5</v>
      </c>
      <c r="H9" s="36">
        <v>6</v>
      </c>
      <c r="I9" s="36">
        <v>7</v>
      </c>
      <c r="J9" s="36">
        <v>8</v>
      </c>
      <c r="K9" s="12">
        <v>9</v>
      </c>
      <c r="L9" s="68"/>
      <c r="M9" s="67"/>
      <c r="N9" s="67"/>
      <c r="O9" s="67"/>
      <c r="P9" s="67"/>
      <c r="Q9" s="67"/>
      <c r="R9" s="68"/>
      <c r="S9" s="67"/>
      <c r="T9" s="68"/>
      <c r="U9" s="68"/>
      <c r="V9" s="68"/>
      <c r="W9" s="69"/>
      <c r="X9" s="69"/>
      <c r="Y9" s="69"/>
      <c r="Z9" s="67"/>
      <c r="AA9" s="71"/>
      <c r="AB9" s="67"/>
      <c r="AC9" s="70"/>
      <c r="AD9" s="67"/>
      <c r="AE9" s="67"/>
      <c r="AF9" s="91"/>
      <c r="AG9" s="92"/>
      <c r="AH9" s="95"/>
      <c r="AI9" s="93"/>
      <c r="AJ9" s="60"/>
    </row>
    <row r="10" spans="1:36" s="3" customFormat="1" ht="30" customHeight="1" x14ac:dyDescent="0.15">
      <c r="A10" s="43">
        <f t="shared" ref="A10:A72" si="0">ROW()-9</f>
        <v>1</v>
      </c>
      <c r="B10" s="20">
        <v>0</v>
      </c>
      <c r="C10" s="21"/>
      <c r="D10" s="20"/>
      <c r="E10" s="20"/>
      <c r="F10" s="20"/>
      <c r="G10" s="20"/>
      <c r="H10" s="20"/>
      <c r="I10" s="20"/>
      <c r="J10" s="20"/>
      <c r="K10" s="10"/>
      <c r="L10" s="22"/>
      <c r="M10" s="23" t="s">
        <v>93</v>
      </c>
      <c r="N10" s="23"/>
      <c r="O10" s="22"/>
      <c r="P10" s="23"/>
      <c r="Q10" s="24"/>
      <c r="R10" s="22"/>
      <c r="S10" s="11"/>
      <c r="T10" s="22"/>
      <c r="U10" s="11"/>
      <c r="V10" s="11"/>
      <c r="W10" s="11" t="s">
        <v>73</v>
      </c>
      <c r="X10" s="11" t="s">
        <v>98</v>
      </c>
      <c r="Y10" s="25"/>
      <c r="Z10" s="23" t="s">
        <v>99</v>
      </c>
      <c r="AA10" s="26">
        <f>AA12+AA57*4+AA58+AA71+AA72*2</f>
        <v>15.78478</v>
      </c>
      <c r="AB10" s="27"/>
      <c r="AC10" s="18" t="s">
        <v>57</v>
      </c>
      <c r="AD10" s="20">
        <v>1</v>
      </c>
      <c r="AE10" s="20">
        <v>0</v>
      </c>
      <c r="AF10" s="30">
        <f>AD10*3</f>
        <v>3</v>
      </c>
      <c r="AG10" s="31">
        <f>AE10*2</f>
        <v>0</v>
      </c>
      <c r="AH10" s="31" t="s">
        <v>188</v>
      </c>
      <c r="AI10" s="61" t="s">
        <v>177</v>
      </c>
      <c r="AJ10" s="62"/>
    </row>
    <row r="11" spans="1:36" s="3" customFormat="1" ht="30" customHeight="1" x14ac:dyDescent="0.15">
      <c r="A11" s="43">
        <f t="shared" si="0"/>
        <v>2</v>
      </c>
      <c r="B11" s="20">
        <v>0</v>
      </c>
      <c r="C11" s="21"/>
      <c r="D11" s="20"/>
      <c r="E11" s="20"/>
      <c r="F11" s="20"/>
      <c r="G11" s="20"/>
      <c r="H11" s="20"/>
      <c r="I11" s="20"/>
      <c r="J11" s="20"/>
      <c r="K11" s="10"/>
      <c r="L11" s="22"/>
      <c r="M11" s="23" t="s">
        <v>94</v>
      </c>
      <c r="N11" s="23"/>
      <c r="O11" s="22"/>
      <c r="P11" s="23"/>
      <c r="Q11" s="24"/>
      <c r="R11" s="22"/>
      <c r="S11" s="11"/>
      <c r="T11" s="22"/>
      <c r="U11" s="11"/>
      <c r="V11" s="11"/>
      <c r="W11" s="11" t="s">
        <v>73</v>
      </c>
      <c r="X11" s="11" t="s">
        <v>98</v>
      </c>
      <c r="Y11" s="25"/>
      <c r="Z11" s="23" t="s">
        <v>99</v>
      </c>
      <c r="AA11" s="26">
        <f>AA13+AA57*4+AA58</f>
        <v>15.63308</v>
      </c>
      <c r="AB11" s="27"/>
      <c r="AC11" s="18" t="s">
        <v>57</v>
      </c>
      <c r="AD11" s="20">
        <v>0</v>
      </c>
      <c r="AE11" s="20">
        <v>1</v>
      </c>
      <c r="AF11" s="30">
        <f t="shared" ref="AF11:AF72" si="1">AD11*3</f>
        <v>0</v>
      </c>
      <c r="AG11" s="31">
        <f t="shared" ref="AG11:AG72" si="2">AE11*2</f>
        <v>2</v>
      </c>
      <c r="AH11" s="31" t="s">
        <v>188</v>
      </c>
      <c r="AI11" s="61" t="s">
        <v>177</v>
      </c>
      <c r="AJ11" s="62"/>
    </row>
    <row r="12" spans="1:36" s="3" customFormat="1" ht="30" customHeight="1" x14ac:dyDescent="0.15">
      <c r="A12" s="43">
        <f t="shared" si="0"/>
        <v>3</v>
      </c>
      <c r="B12" s="20"/>
      <c r="C12" s="21">
        <v>1</v>
      </c>
      <c r="D12" s="20"/>
      <c r="E12" s="20"/>
      <c r="F12" s="20"/>
      <c r="G12" s="20"/>
      <c r="H12" s="20"/>
      <c r="I12" s="20"/>
      <c r="J12" s="20"/>
      <c r="K12" s="10"/>
      <c r="L12" s="22"/>
      <c r="M12" s="23" t="s">
        <v>59</v>
      </c>
      <c r="N12" s="23"/>
      <c r="O12" s="22"/>
      <c r="P12" s="23"/>
      <c r="Q12" s="24"/>
      <c r="R12" s="22"/>
      <c r="S12" s="11"/>
      <c r="T12" s="22"/>
      <c r="U12" s="11"/>
      <c r="V12" s="11"/>
      <c r="W12" s="11" t="s">
        <v>73</v>
      </c>
      <c r="X12" s="11" t="s">
        <v>74</v>
      </c>
      <c r="Y12" s="25"/>
      <c r="Z12" s="23"/>
      <c r="AA12" s="26">
        <f>AA14+AA15+AA19+AA20+AA25*4+AA26+AA29*6+AA30+AA33+AA36*2+AA37*2+AA38+AA42+AA56*2</f>
        <v>11.723619999999999</v>
      </c>
      <c r="AB12" s="27"/>
      <c r="AC12" s="18" t="s">
        <v>57</v>
      </c>
      <c r="AD12" s="36">
        <v>1</v>
      </c>
      <c r="AE12" s="36">
        <v>0</v>
      </c>
      <c r="AF12" s="30">
        <f t="shared" si="1"/>
        <v>3</v>
      </c>
      <c r="AG12" s="31">
        <f t="shared" si="2"/>
        <v>0</v>
      </c>
      <c r="AH12" s="31" t="s">
        <v>188</v>
      </c>
      <c r="AI12" s="61" t="s">
        <v>177</v>
      </c>
      <c r="AJ12" s="62"/>
    </row>
    <row r="13" spans="1:36" s="3" customFormat="1" ht="30" customHeight="1" x14ac:dyDescent="0.15">
      <c r="A13" s="43">
        <f t="shared" si="0"/>
        <v>4</v>
      </c>
      <c r="B13" s="20"/>
      <c r="C13" s="21">
        <v>1</v>
      </c>
      <c r="D13" s="20"/>
      <c r="E13" s="20"/>
      <c r="F13" s="20"/>
      <c r="G13" s="20"/>
      <c r="H13" s="20"/>
      <c r="I13" s="20"/>
      <c r="J13" s="20"/>
      <c r="K13" s="10"/>
      <c r="L13" s="22"/>
      <c r="M13" s="23" t="s">
        <v>60</v>
      </c>
      <c r="N13" s="23"/>
      <c r="O13" s="22"/>
      <c r="P13" s="23"/>
      <c r="Q13" s="24"/>
      <c r="R13" s="22"/>
      <c r="S13" s="11"/>
      <c r="T13" s="22"/>
      <c r="U13" s="11"/>
      <c r="V13" s="11"/>
      <c r="W13" s="11" t="s">
        <v>73</v>
      </c>
      <c r="X13" s="11" t="s">
        <v>74</v>
      </c>
      <c r="Y13" s="25"/>
      <c r="Z13" s="23"/>
      <c r="AA13" s="26">
        <f>AA14+AA15+AA19+AA20+AA25*4+AA26+AA29*6+AA30+AA33+AA36*2+AA37*2+AA38+AA49+AA56*2</f>
        <v>11.697019999999998</v>
      </c>
      <c r="AB13" s="27"/>
      <c r="AC13" s="18" t="s">
        <v>57</v>
      </c>
      <c r="AD13" s="36">
        <v>0</v>
      </c>
      <c r="AE13" s="36">
        <v>1</v>
      </c>
      <c r="AF13" s="30">
        <f t="shared" si="1"/>
        <v>0</v>
      </c>
      <c r="AG13" s="31">
        <f t="shared" si="2"/>
        <v>2</v>
      </c>
      <c r="AH13" s="31" t="s">
        <v>188</v>
      </c>
      <c r="AI13" s="61" t="s">
        <v>177</v>
      </c>
      <c r="AJ13" s="62"/>
    </row>
    <row r="14" spans="1:36" s="3" customFormat="1" ht="30" hidden="1" customHeight="1" x14ac:dyDescent="0.15">
      <c r="A14" s="43">
        <f t="shared" si="0"/>
        <v>5</v>
      </c>
      <c r="B14" s="21"/>
      <c r="C14" s="21"/>
      <c r="D14" s="21">
        <v>2</v>
      </c>
      <c r="E14" s="21"/>
      <c r="F14" s="21"/>
      <c r="G14" s="21"/>
      <c r="H14" s="21"/>
      <c r="I14" s="21"/>
      <c r="J14" s="21"/>
      <c r="K14" s="21"/>
      <c r="L14" s="44"/>
      <c r="M14" s="45" t="s">
        <v>62</v>
      </c>
      <c r="N14" s="46"/>
      <c r="O14" s="47"/>
      <c r="P14" s="48"/>
      <c r="Q14" s="44"/>
      <c r="R14" s="13"/>
      <c r="S14" s="48"/>
      <c r="T14" s="13"/>
      <c r="U14" s="14"/>
      <c r="V14" s="14"/>
      <c r="W14" s="14"/>
      <c r="X14" s="15"/>
      <c r="Y14" s="13"/>
      <c r="Z14" s="15"/>
      <c r="AA14" s="26">
        <v>0.05</v>
      </c>
      <c r="AB14" s="10"/>
      <c r="AC14" s="18" t="s">
        <v>57</v>
      </c>
      <c r="AD14" s="20">
        <v>1</v>
      </c>
      <c r="AE14" s="20">
        <v>1</v>
      </c>
      <c r="AF14" s="30">
        <f t="shared" si="1"/>
        <v>3</v>
      </c>
      <c r="AG14" s="31">
        <f t="shared" si="2"/>
        <v>2</v>
      </c>
      <c r="AH14" s="31">
        <f t="shared" ref="AH14:AH41" si="3">AG14+AF14</f>
        <v>5</v>
      </c>
      <c r="AI14" s="61" t="s">
        <v>178</v>
      </c>
      <c r="AJ14" s="62"/>
    </row>
    <row r="15" spans="1:36" s="3" customFormat="1" ht="30" customHeight="1" x14ac:dyDescent="0.15">
      <c r="A15" s="43">
        <f t="shared" si="0"/>
        <v>6</v>
      </c>
      <c r="B15" s="20"/>
      <c r="C15" s="21"/>
      <c r="D15" s="20">
        <v>2</v>
      </c>
      <c r="E15" s="20"/>
      <c r="F15" s="20"/>
      <c r="G15" s="20"/>
      <c r="H15" s="20"/>
      <c r="I15" s="20"/>
      <c r="J15" s="20"/>
      <c r="K15" s="10"/>
      <c r="L15" s="22"/>
      <c r="M15" s="23" t="s">
        <v>63</v>
      </c>
      <c r="N15" s="23"/>
      <c r="O15" s="22"/>
      <c r="P15" s="23"/>
      <c r="Q15" s="24"/>
      <c r="R15" s="22"/>
      <c r="S15" s="11"/>
      <c r="T15" s="22"/>
      <c r="U15" s="11"/>
      <c r="V15" s="11"/>
      <c r="W15" s="11" t="s">
        <v>29</v>
      </c>
      <c r="X15" s="11" t="s">
        <v>74</v>
      </c>
      <c r="Y15" s="25"/>
      <c r="Z15" s="23" t="s">
        <v>101</v>
      </c>
      <c r="AA15" s="26">
        <f>AA16+AA17*4+AA18</f>
        <v>5.6653000000000002</v>
      </c>
      <c r="AB15" s="27" t="s">
        <v>76</v>
      </c>
      <c r="AC15" s="18" t="s">
        <v>57</v>
      </c>
      <c r="AD15" s="20">
        <v>1</v>
      </c>
      <c r="AE15" s="20">
        <v>1</v>
      </c>
      <c r="AF15" s="30">
        <f t="shared" si="1"/>
        <v>3</v>
      </c>
      <c r="AG15" s="31">
        <f t="shared" si="2"/>
        <v>2</v>
      </c>
      <c r="AH15" s="31">
        <f t="shared" si="3"/>
        <v>5</v>
      </c>
      <c r="AI15" s="61" t="s">
        <v>180</v>
      </c>
      <c r="AJ15" s="62"/>
    </row>
    <row r="16" spans="1:36" s="3" customFormat="1" ht="30" customHeight="1" x14ac:dyDescent="0.15">
      <c r="A16" s="43">
        <f t="shared" si="0"/>
        <v>7</v>
      </c>
      <c r="B16" s="20"/>
      <c r="C16" s="21"/>
      <c r="D16" s="20"/>
      <c r="E16" s="20">
        <v>3</v>
      </c>
      <c r="F16" s="20"/>
      <c r="G16" s="20"/>
      <c r="H16" s="20"/>
      <c r="I16" s="20"/>
      <c r="J16" s="20"/>
      <c r="K16" s="10"/>
      <c r="L16" s="22"/>
      <c r="M16" s="23" t="s">
        <v>66</v>
      </c>
      <c r="N16" s="23"/>
      <c r="O16" s="22"/>
      <c r="P16" s="23"/>
      <c r="Q16" s="24"/>
      <c r="R16" s="22"/>
      <c r="S16" s="11"/>
      <c r="T16" s="22"/>
      <c r="U16" s="11"/>
      <c r="V16" s="11"/>
      <c r="W16" s="11" t="s">
        <v>31</v>
      </c>
      <c r="X16" s="11" t="s">
        <v>79</v>
      </c>
      <c r="Y16" s="25"/>
      <c r="Z16" s="23" t="s">
        <v>102</v>
      </c>
      <c r="AA16" s="26">
        <v>4</v>
      </c>
      <c r="AB16" s="12" t="s">
        <v>27</v>
      </c>
      <c r="AC16" s="18" t="s">
        <v>57</v>
      </c>
      <c r="AD16" s="20">
        <v>1</v>
      </c>
      <c r="AE16" s="20">
        <v>1</v>
      </c>
      <c r="AF16" s="30">
        <f t="shared" si="1"/>
        <v>3</v>
      </c>
      <c r="AG16" s="31">
        <f t="shared" si="2"/>
        <v>2</v>
      </c>
      <c r="AH16" s="31">
        <f t="shared" si="3"/>
        <v>5</v>
      </c>
      <c r="AI16" s="61" t="s">
        <v>183</v>
      </c>
      <c r="AJ16" s="62"/>
    </row>
    <row r="17" spans="1:36" s="3" customFormat="1" ht="30" hidden="1" customHeight="1" x14ac:dyDescent="0.15">
      <c r="A17" s="43">
        <f t="shared" si="0"/>
        <v>8</v>
      </c>
      <c r="B17" s="20"/>
      <c r="C17" s="21"/>
      <c r="D17" s="20"/>
      <c r="E17" s="20">
        <v>3</v>
      </c>
      <c r="F17" s="20"/>
      <c r="G17" s="20"/>
      <c r="H17" s="20"/>
      <c r="I17" s="20"/>
      <c r="J17" s="20"/>
      <c r="K17" s="10"/>
      <c r="L17" s="22"/>
      <c r="M17" s="23" t="s">
        <v>109</v>
      </c>
      <c r="N17" s="23"/>
      <c r="O17" s="22"/>
      <c r="P17" s="23"/>
      <c r="Q17" s="24"/>
      <c r="R17" s="22"/>
      <c r="S17" s="11"/>
      <c r="T17" s="22"/>
      <c r="U17" s="11"/>
      <c r="V17" s="11"/>
      <c r="W17" s="11" t="s">
        <v>31</v>
      </c>
      <c r="X17" s="11" t="s">
        <v>78</v>
      </c>
      <c r="Y17" s="25"/>
      <c r="Z17" s="23" t="s">
        <v>103</v>
      </c>
      <c r="AA17" s="26">
        <v>8.6999999999999994E-2</v>
      </c>
      <c r="AB17" s="12" t="s">
        <v>27</v>
      </c>
      <c r="AC17" s="18" t="s">
        <v>57</v>
      </c>
      <c r="AD17" s="20">
        <v>4</v>
      </c>
      <c r="AE17" s="20">
        <v>4</v>
      </c>
      <c r="AF17" s="30">
        <f t="shared" si="1"/>
        <v>12</v>
      </c>
      <c r="AG17" s="31">
        <f t="shared" si="2"/>
        <v>8</v>
      </c>
      <c r="AH17" s="66">
        <f t="shared" si="3"/>
        <v>20</v>
      </c>
      <c r="AI17" s="61" t="s">
        <v>181</v>
      </c>
      <c r="AJ17" s="62"/>
    </row>
    <row r="18" spans="1:36" s="3" customFormat="1" ht="30" hidden="1" customHeight="1" x14ac:dyDescent="0.15">
      <c r="A18" s="43">
        <f t="shared" si="0"/>
        <v>9</v>
      </c>
      <c r="B18" s="20"/>
      <c r="C18" s="21"/>
      <c r="D18" s="20"/>
      <c r="E18" s="20">
        <v>3</v>
      </c>
      <c r="F18" s="20"/>
      <c r="G18" s="20"/>
      <c r="H18" s="20"/>
      <c r="I18" s="20"/>
      <c r="J18" s="20"/>
      <c r="K18" s="10"/>
      <c r="L18" s="22"/>
      <c r="M18" s="23" t="s">
        <v>104</v>
      </c>
      <c r="N18" s="23"/>
      <c r="O18" s="22"/>
      <c r="P18" s="23"/>
      <c r="Q18" s="24"/>
      <c r="R18" s="22"/>
      <c r="S18" s="11"/>
      <c r="T18" s="22"/>
      <c r="U18" s="11"/>
      <c r="V18" s="11"/>
      <c r="W18" s="11" t="s">
        <v>31</v>
      </c>
      <c r="X18" s="11" t="s">
        <v>78</v>
      </c>
      <c r="Y18" s="25"/>
      <c r="Z18" s="23" t="s">
        <v>105</v>
      </c>
      <c r="AA18" s="26">
        <v>1.3172999999999999</v>
      </c>
      <c r="AB18" s="10"/>
      <c r="AC18" s="18" t="s">
        <v>57</v>
      </c>
      <c r="AD18" s="20">
        <v>1</v>
      </c>
      <c r="AE18" s="20">
        <v>1</v>
      </c>
      <c r="AF18" s="30">
        <f t="shared" si="1"/>
        <v>3</v>
      </c>
      <c r="AG18" s="31">
        <f t="shared" si="2"/>
        <v>2</v>
      </c>
      <c r="AH18" s="31">
        <f t="shared" si="3"/>
        <v>5</v>
      </c>
      <c r="AI18" s="61" t="s">
        <v>181</v>
      </c>
      <c r="AJ18" s="62"/>
    </row>
    <row r="19" spans="1:36" s="3" customFormat="1" ht="30" hidden="1" customHeight="1" x14ac:dyDescent="0.15">
      <c r="A19" s="43">
        <f t="shared" si="0"/>
        <v>10</v>
      </c>
      <c r="B19" s="20"/>
      <c r="C19" s="21"/>
      <c r="D19" s="20">
        <v>2</v>
      </c>
      <c r="E19" s="20"/>
      <c r="F19" s="20"/>
      <c r="G19" s="20"/>
      <c r="H19" s="20"/>
      <c r="I19" s="20"/>
      <c r="J19" s="20"/>
      <c r="K19" s="10"/>
      <c r="L19" s="22"/>
      <c r="M19" s="23" t="s">
        <v>106</v>
      </c>
      <c r="N19" s="23"/>
      <c r="O19" s="22"/>
      <c r="P19" s="23"/>
      <c r="Q19" s="24"/>
      <c r="R19" s="22"/>
      <c r="S19" s="11"/>
      <c r="T19" s="22"/>
      <c r="U19" s="11"/>
      <c r="V19" s="11"/>
      <c r="W19" s="11" t="s">
        <v>80</v>
      </c>
      <c r="X19" s="11" t="s">
        <v>77</v>
      </c>
      <c r="Y19" s="25"/>
      <c r="Z19" s="23" t="s">
        <v>107</v>
      </c>
      <c r="AA19" s="26">
        <v>4.3999999999999997E-2</v>
      </c>
      <c r="AB19" s="12" t="s">
        <v>27</v>
      </c>
      <c r="AC19" s="18" t="s">
        <v>57</v>
      </c>
      <c r="AD19" s="20">
        <v>1</v>
      </c>
      <c r="AE19" s="20">
        <v>1</v>
      </c>
      <c r="AF19" s="30">
        <f t="shared" si="1"/>
        <v>3</v>
      </c>
      <c r="AG19" s="31">
        <f t="shared" si="2"/>
        <v>2</v>
      </c>
      <c r="AH19" s="31">
        <f t="shared" si="3"/>
        <v>5</v>
      </c>
      <c r="AI19" s="61" t="s">
        <v>190</v>
      </c>
      <c r="AJ19" s="62"/>
    </row>
    <row r="20" spans="1:36" s="3" customFormat="1" ht="30" customHeight="1" x14ac:dyDescent="0.15">
      <c r="A20" s="43">
        <f t="shared" si="0"/>
        <v>11</v>
      </c>
      <c r="B20" s="20"/>
      <c r="C20" s="21"/>
      <c r="D20" s="20">
        <v>2</v>
      </c>
      <c r="E20" s="20"/>
      <c r="F20" s="20"/>
      <c r="G20" s="20"/>
      <c r="H20" s="20"/>
      <c r="I20" s="20"/>
      <c r="J20" s="20"/>
      <c r="K20" s="10"/>
      <c r="L20" s="22"/>
      <c r="M20" s="23" t="s">
        <v>64</v>
      </c>
      <c r="N20" s="23"/>
      <c r="O20" s="22"/>
      <c r="P20" s="23"/>
      <c r="Q20" s="24"/>
      <c r="R20" s="22"/>
      <c r="S20" s="11"/>
      <c r="T20" s="22"/>
      <c r="U20" s="11"/>
      <c r="V20" s="11"/>
      <c r="W20" s="11" t="s">
        <v>29</v>
      </c>
      <c r="X20" s="11" t="s">
        <v>74</v>
      </c>
      <c r="Y20" s="25"/>
      <c r="Z20" s="23" t="s">
        <v>108</v>
      </c>
      <c r="AA20" s="26">
        <f>AA21+AA22*4+AA23*6+AA24*2</f>
        <v>4.2447600000000003</v>
      </c>
      <c r="AB20" s="27" t="s">
        <v>166</v>
      </c>
      <c r="AC20" s="18" t="s">
        <v>57</v>
      </c>
      <c r="AD20" s="20">
        <v>1</v>
      </c>
      <c r="AE20" s="20">
        <v>1</v>
      </c>
      <c r="AF20" s="30">
        <f t="shared" si="1"/>
        <v>3</v>
      </c>
      <c r="AG20" s="31">
        <f t="shared" si="2"/>
        <v>2</v>
      </c>
      <c r="AH20" s="31">
        <f t="shared" si="3"/>
        <v>5</v>
      </c>
      <c r="AI20" s="61" t="s">
        <v>180</v>
      </c>
      <c r="AJ20" s="62"/>
    </row>
    <row r="21" spans="1:36" s="3" customFormat="1" ht="30" hidden="1" customHeight="1" x14ac:dyDescent="0.15">
      <c r="A21" s="43">
        <f t="shared" si="0"/>
        <v>12</v>
      </c>
      <c r="B21" s="20"/>
      <c r="C21" s="21"/>
      <c r="D21" s="20"/>
      <c r="E21" s="20">
        <v>3</v>
      </c>
      <c r="F21" s="20"/>
      <c r="G21" s="20"/>
      <c r="H21" s="20"/>
      <c r="I21" s="20"/>
      <c r="J21" s="20"/>
      <c r="K21" s="10"/>
      <c r="L21" s="22"/>
      <c r="M21" s="23" t="s">
        <v>67</v>
      </c>
      <c r="N21" s="23"/>
      <c r="O21" s="22"/>
      <c r="P21" s="23"/>
      <c r="Q21" s="24"/>
      <c r="R21" s="22"/>
      <c r="S21" s="11"/>
      <c r="T21" s="22"/>
      <c r="U21" s="11"/>
      <c r="V21" s="11"/>
      <c r="W21" s="11" t="s">
        <v>31</v>
      </c>
      <c r="X21" s="11" t="s">
        <v>79</v>
      </c>
      <c r="Y21" s="25"/>
      <c r="Z21" s="23" t="s">
        <v>75</v>
      </c>
      <c r="AA21" s="26">
        <v>3.88</v>
      </c>
      <c r="AB21" s="12" t="s">
        <v>27</v>
      </c>
      <c r="AC21" s="18" t="s">
        <v>57</v>
      </c>
      <c r="AD21" s="20">
        <v>1</v>
      </c>
      <c r="AE21" s="20">
        <v>1</v>
      </c>
      <c r="AF21" s="30">
        <f t="shared" si="1"/>
        <v>3</v>
      </c>
      <c r="AG21" s="31">
        <f t="shared" si="2"/>
        <v>2</v>
      </c>
      <c r="AH21" s="31">
        <f t="shared" si="3"/>
        <v>5</v>
      </c>
      <c r="AI21" s="61" t="s">
        <v>189</v>
      </c>
      <c r="AJ21" s="62"/>
    </row>
    <row r="22" spans="1:36" s="3" customFormat="1" ht="30" hidden="1" customHeight="1" x14ac:dyDescent="0.15">
      <c r="A22" s="43">
        <f t="shared" si="0"/>
        <v>13</v>
      </c>
      <c r="B22" s="20"/>
      <c r="C22" s="21"/>
      <c r="D22" s="20"/>
      <c r="E22" s="20">
        <v>3</v>
      </c>
      <c r="F22" s="20"/>
      <c r="G22" s="20"/>
      <c r="H22" s="20"/>
      <c r="I22" s="20"/>
      <c r="J22" s="20"/>
      <c r="K22" s="10"/>
      <c r="L22" s="22"/>
      <c r="M22" s="23" t="s">
        <v>110</v>
      </c>
      <c r="N22" s="23"/>
      <c r="O22" s="22"/>
      <c r="P22" s="23"/>
      <c r="Q22"/>
      <c r="R22" s="22"/>
      <c r="S22" s="11"/>
      <c r="T22" s="22"/>
      <c r="U22" s="11"/>
      <c r="V22" s="11"/>
      <c r="W22" s="11" t="s">
        <v>31</v>
      </c>
      <c r="X22" s="11" t="s">
        <v>78</v>
      </c>
      <c r="Y22" s="25"/>
      <c r="Z22" s="23" t="s">
        <v>111</v>
      </c>
      <c r="AA22" s="26">
        <v>8.2199999999999995E-2</v>
      </c>
      <c r="AB22" s="10"/>
      <c r="AC22" s="18" t="s">
        <v>57</v>
      </c>
      <c r="AD22" s="20">
        <v>4</v>
      </c>
      <c r="AE22" s="20">
        <v>4</v>
      </c>
      <c r="AF22" s="30">
        <f t="shared" si="1"/>
        <v>12</v>
      </c>
      <c r="AG22" s="31">
        <f t="shared" si="2"/>
        <v>8</v>
      </c>
      <c r="AH22" s="66">
        <f t="shared" si="3"/>
        <v>20</v>
      </c>
      <c r="AI22" s="61" t="s">
        <v>181</v>
      </c>
      <c r="AJ22" s="62"/>
    </row>
    <row r="23" spans="1:36" s="3" customFormat="1" ht="30" hidden="1" customHeight="1" x14ac:dyDescent="0.15">
      <c r="A23" s="43">
        <f t="shared" si="0"/>
        <v>14</v>
      </c>
      <c r="B23" s="20"/>
      <c r="C23" s="21"/>
      <c r="D23" s="20"/>
      <c r="E23" s="20">
        <v>3</v>
      </c>
      <c r="F23" s="20"/>
      <c r="G23" s="20"/>
      <c r="H23" s="20"/>
      <c r="I23" s="20"/>
      <c r="J23" s="20"/>
      <c r="K23" s="10"/>
      <c r="L23" s="49" t="s">
        <v>41</v>
      </c>
      <c r="M23" s="49" t="s">
        <v>48</v>
      </c>
      <c r="N23" s="49"/>
      <c r="O23" s="50"/>
      <c r="P23" s="49"/>
      <c r="Q23" s="49"/>
      <c r="R23" s="51"/>
      <c r="S23" s="17"/>
      <c r="T23" s="49"/>
      <c r="U23" s="17"/>
      <c r="V23" s="17"/>
      <c r="W23" s="17" t="s">
        <v>28</v>
      </c>
      <c r="X23" s="49" t="s">
        <v>112</v>
      </c>
      <c r="Y23" s="49" t="s">
        <v>34</v>
      </c>
      <c r="Z23" s="52"/>
      <c r="AA23" s="53">
        <v>5.1599999999999997E-3</v>
      </c>
      <c r="AB23" s="10"/>
      <c r="AC23" s="18"/>
      <c r="AD23" s="20">
        <v>6</v>
      </c>
      <c r="AE23" s="20">
        <v>6</v>
      </c>
      <c r="AF23" s="30">
        <f t="shared" si="1"/>
        <v>18</v>
      </c>
      <c r="AG23" s="31">
        <f t="shared" si="2"/>
        <v>12</v>
      </c>
      <c r="AH23" s="31">
        <f t="shared" si="3"/>
        <v>30</v>
      </c>
      <c r="AI23" s="61" t="s">
        <v>182</v>
      </c>
      <c r="AJ23" s="62"/>
    </row>
    <row r="24" spans="1:36" s="3" customFormat="1" ht="30" hidden="1" customHeight="1" x14ac:dyDescent="0.15">
      <c r="A24" s="43">
        <f t="shared" si="0"/>
        <v>15</v>
      </c>
      <c r="B24" s="20"/>
      <c r="C24" s="21"/>
      <c r="D24" s="20"/>
      <c r="E24" s="20">
        <v>3</v>
      </c>
      <c r="F24" s="20"/>
      <c r="G24" s="20"/>
      <c r="H24" s="20"/>
      <c r="I24" s="20"/>
      <c r="J24" s="20"/>
      <c r="K24" s="10"/>
      <c r="L24" s="49" t="s">
        <v>155</v>
      </c>
      <c r="M24" s="49" t="s">
        <v>48</v>
      </c>
      <c r="N24" s="49"/>
      <c r="O24" s="50"/>
      <c r="P24" s="49"/>
      <c r="Q24" s="49"/>
      <c r="R24" s="51"/>
      <c r="S24" s="17"/>
      <c r="T24" s="49"/>
      <c r="U24" s="17"/>
      <c r="V24" s="17"/>
      <c r="W24" s="17" t="s">
        <v>28</v>
      </c>
      <c r="X24" s="49" t="s">
        <v>154</v>
      </c>
      <c r="Y24" s="49" t="s">
        <v>34</v>
      </c>
      <c r="Z24" s="52"/>
      <c r="AA24" s="53">
        <v>2.5000000000000001E-3</v>
      </c>
      <c r="AB24" s="10"/>
      <c r="AC24" s="18"/>
      <c r="AD24" s="20">
        <v>2</v>
      </c>
      <c r="AE24" s="20">
        <v>2</v>
      </c>
      <c r="AF24" s="30">
        <f t="shared" si="1"/>
        <v>6</v>
      </c>
      <c r="AG24" s="31">
        <f t="shared" si="2"/>
        <v>4</v>
      </c>
      <c r="AH24" s="31">
        <f t="shared" si="3"/>
        <v>10</v>
      </c>
      <c r="AI24" s="61" t="s">
        <v>182</v>
      </c>
      <c r="AJ24" s="62"/>
    </row>
    <row r="25" spans="1:36" s="3" customFormat="1" ht="30" hidden="1" customHeight="1" x14ac:dyDescent="0.15">
      <c r="A25" s="43">
        <f t="shared" si="0"/>
        <v>16</v>
      </c>
      <c r="B25" s="20"/>
      <c r="C25" s="21"/>
      <c r="D25" s="20">
        <v>2</v>
      </c>
      <c r="E25" s="20"/>
      <c r="F25" s="20"/>
      <c r="G25" s="20"/>
      <c r="H25" s="20"/>
      <c r="I25" s="20"/>
      <c r="J25" s="20"/>
      <c r="K25" s="10"/>
      <c r="L25" s="49"/>
      <c r="M25" s="49" t="s">
        <v>157</v>
      </c>
      <c r="N25" s="49"/>
      <c r="O25" s="50"/>
      <c r="P25" s="49"/>
      <c r="Q25" s="49"/>
      <c r="R25" s="51"/>
      <c r="S25" s="17"/>
      <c r="T25" s="49"/>
      <c r="U25" s="17"/>
      <c r="V25" s="17"/>
      <c r="W25" s="17" t="s">
        <v>80</v>
      </c>
      <c r="X25" s="49" t="s">
        <v>156</v>
      </c>
      <c r="Y25" s="49"/>
      <c r="Z25" s="52" t="s">
        <v>158</v>
      </c>
      <c r="AA25" s="53">
        <v>3.5000000000000003E-2</v>
      </c>
      <c r="AB25" s="10"/>
      <c r="AC25" s="18"/>
      <c r="AD25" s="20">
        <v>4</v>
      </c>
      <c r="AE25" s="20">
        <v>4</v>
      </c>
      <c r="AF25" s="30">
        <f t="shared" si="1"/>
        <v>12</v>
      </c>
      <c r="AG25" s="31">
        <f t="shared" si="2"/>
        <v>8</v>
      </c>
      <c r="AH25" s="31">
        <f t="shared" si="3"/>
        <v>20</v>
      </c>
      <c r="AI25" s="61" t="s">
        <v>190</v>
      </c>
      <c r="AJ25" s="62"/>
    </row>
    <row r="26" spans="1:36" s="3" customFormat="1" ht="30" customHeight="1" x14ac:dyDescent="0.15">
      <c r="A26" s="43">
        <f t="shared" si="0"/>
        <v>17</v>
      </c>
      <c r="B26" s="20"/>
      <c r="C26" s="21"/>
      <c r="D26" s="20">
        <v>2</v>
      </c>
      <c r="E26" s="20"/>
      <c r="F26" s="20"/>
      <c r="G26" s="20"/>
      <c r="H26" s="20"/>
      <c r="I26" s="20"/>
      <c r="J26" s="20"/>
      <c r="K26" s="10"/>
      <c r="L26" s="22"/>
      <c r="M26" s="23" t="s">
        <v>114</v>
      </c>
      <c r="N26" s="23"/>
      <c r="O26" s="22"/>
      <c r="P26" s="23"/>
      <c r="Q26" s="24"/>
      <c r="R26" s="22"/>
      <c r="S26" s="11"/>
      <c r="T26" s="22"/>
      <c r="U26" s="11"/>
      <c r="V26" s="11"/>
      <c r="W26" s="11" t="s">
        <v>29</v>
      </c>
      <c r="X26" s="11" t="s">
        <v>74</v>
      </c>
      <c r="Y26" s="25"/>
      <c r="Z26" s="23" t="s">
        <v>115</v>
      </c>
      <c r="AA26" s="26">
        <f>AA27+AA28*6</f>
        <v>0.66015999999999997</v>
      </c>
      <c r="AB26" s="12" t="s">
        <v>166</v>
      </c>
      <c r="AC26" s="18" t="s">
        <v>57</v>
      </c>
      <c r="AD26" s="20">
        <v>1</v>
      </c>
      <c r="AE26" s="20">
        <v>1</v>
      </c>
      <c r="AF26" s="30">
        <f t="shared" si="1"/>
        <v>3</v>
      </c>
      <c r="AG26" s="31">
        <f t="shared" si="2"/>
        <v>2</v>
      </c>
      <c r="AH26" s="31">
        <f t="shared" si="3"/>
        <v>5</v>
      </c>
      <c r="AI26" s="61" t="s">
        <v>180</v>
      </c>
      <c r="AJ26" s="62"/>
    </row>
    <row r="27" spans="1:36" s="3" customFormat="1" ht="30" hidden="1" customHeight="1" x14ac:dyDescent="0.15">
      <c r="A27" s="43">
        <f t="shared" si="0"/>
        <v>18</v>
      </c>
      <c r="B27" s="20"/>
      <c r="C27" s="21"/>
      <c r="D27" s="20"/>
      <c r="E27" s="20">
        <v>3</v>
      </c>
      <c r="F27" s="20"/>
      <c r="G27" s="20"/>
      <c r="H27" s="20"/>
      <c r="I27" s="20"/>
      <c r="J27" s="20"/>
      <c r="K27" s="10"/>
      <c r="L27" s="22"/>
      <c r="M27" s="23" t="s">
        <v>113</v>
      </c>
      <c r="N27" s="23"/>
      <c r="O27" s="22"/>
      <c r="P27" s="23"/>
      <c r="Q27" s="24"/>
      <c r="R27" s="22"/>
      <c r="S27" s="11"/>
      <c r="T27" s="22"/>
      <c r="U27" s="11"/>
      <c r="V27" s="11"/>
      <c r="W27" s="11" t="s">
        <v>31</v>
      </c>
      <c r="X27" s="11" t="s">
        <v>81</v>
      </c>
      <c r="Y27" s="25"/>
      <c r="Z27" s="23" t="s">
        <v>115</v>
      </c>
      <c r="AA27" s="26">
        <v>0.62919999999999998</v>
      </c>
      <c r="AB27" s="12" t="s">
        <v>27</v>
      </c>
      <c r="AC27" s="18" t="s">
        <v>57</v>
      </c>
      <c r="AD27" s="20">
        <v>1</v>
      </c>
      <c r="AE27" s="20">
        <v>1</v>
      </c>
      <c r="AF27" s="30">
        <f t="shared" si="1"/>
        <v>3</v>
      </c>
      <c r="AG27" s="31">
        <f t="shared" si="2"/>
        <v>2</v>
      </c>
      <c r="AH27" s="31">
        <f t="shared" si="3"/>
        <v>5</v>
      </c>
      <c r="AI27" s="61" t="s">
        <v>181</v>
      </c>
      <c r="AJ27" s="62"/>
    </row>
    <row r="28" spans="1:36" s="3" customFormat="1" ht="30" hidden="1" customHeight="1" x14ac:dyDescent="0.15">
      <c r="A28" s="43">
        <f t="shared" si="0"/>
        <v>19</v>
      </c>
      <c r="B28" s="20"/>
      <c r="C28" s="21"/>
      <c r="D28" s="20"/>
      <c r="E28" s="20">
        <v>3</v>
      </c>
      <c r="F28" s="20"/>
      <c r="G28" s="20"/>
      <c r="H28" s="20"/>
      <c r="I28" s="20"/>
      <c r="J28" s="20"/>
      <c r="K28" s="10"/>
      <c r="L28" s="49" t="s">
        <v>41</v>
      </c>
      <c r="M28" s="49" t="s">
        <v>48</v>
      </c>
      <c r="N28" s="49"/>
      <c r="O28" s="50"/>
      <c r="P28" s="49"/>
      <c r="Q28" s="49"/>
      <c r="R28" s="51"/>
      <c r="S28" s="17"/>
      <c r="T28" s="49"/>
      <c r="U28" s="17"/>
      <c r="V28" s="17"/>
      <c r="W28" s="17" t="s">
        <v>28</v>
      </c>
      <c r="X28" s="49" t="s">
        <v>112</v>
      </c>
      <c r="Y28" s="49" t="s">
        <v>34</v>
      </c>
      <c r="Z28" s="52"/>
      <c r="AA28" s="53">
        <v>5.1599999999999997E-3</v>
      </c>
      <c r="AB28" s="10"/>
      <c r="AC28" s="18"/>
      <c r="AD28" s="20">
        <v>6</v>
      </c>
      <c r="AE28" s="20">
        <v>6</v>
      </c>
      <c r="AF28" s="30">
        <f t="shared" si="1"/>
        <v>18</v>
      </c>
      <c r="AG28" s="31">
        <f t="shared" si="2"/>
        <v>12</v>
      </c>
      <c r="AH28" s="31">
        <f t="shared" si="3"/>
        <v>30</v>
      </c>
      <c r="AI28" s="61" t="s">
        <v>182</v>
      </c>
      <c r="AJ28" s="62"/>
    </row>
    <row r="29" spans="1:36" s="3" customFormat="1" ht="30" hidden="1" customHeight="1" x14ac:dyDescent="0.15">
      <c r="A29" s="43">
        <f t="shared" si="0"/>
        <v>20</v>
      </c>
      <c r="B29" s="20"/>
      <c r="C29" s="21"/>
      <c r="D29" s="20">
        <v>2</v>
      </c>
      <c r="E29" s="20"/>
      <c r="F29" s="20"/>
      <c r="G29" s="20"/>
      <c r="H29" s="20"/>
      <c r="I29" s="20"/>
      <c r="J29" s="20"/>
      <c r="K29" s="10"/>
      <c r="L29" s="51" t="s">
        <v>40</v>
      </c>
      <c r="M29" s="49" t="s">
        <v>39</v>
      </c>
      <c r="N29" s="49" t="s">
        <v>91</v>
      </c>
      <c r="O29" s="50"/>
      <c r="P29" s="49"/>
      <c r="Q29" s="49"/>
      <c r="R29" s="51"/>
      <c r="S29" s="17"/>
      <c r="T29" s="49"/>
      <c r="U29" s="17"/>
      <c r="V29" s="17"/>
      <c r="W29" s="17" t="s">
        <v>28</v>
      </c>
      <c r="X29" s="49" t="s">
        <v>88</v>
      </c>
      <c r="Y29" s="49"/>
      <c r="Z29" s="49"/>
      <c r="AA29" s="54">
        <v>1.23E-2</v>
      </c>
      <c r="AB29" s="55" t="s">
        <v>89</v>
      </c>
      <c r="AC29" s="18" t="s">
        <v>58</v>
      </c>
      <c r="AD29" s="20">
        <v>6</v>
      </c>
      <c r="AE29" s="20">
        <v>6</v>
      </c>
      <c r="AF29" s="30">
        <f t="shared" si="1"/>
        <v>18</v>
      </c>
      <c r="AG29" s="31">
        <f t="shared" si="2"/>
        <v>12</v>
      </c>
      <c r="AH29" s="31">
        <f t="shared" si="3"/>
        <v>30</v>
      </c>
      <c r="AI29" s="61" t="s">
        <v>182</v>
      </c>
      <c r="AJ29" s="62"/>
    </row>
    <row r="30" spans="1:36" s="3" customFormat="1" ht="30" customHeight="1" x14ac:dyDescent="0.15">
      <c r="A30" s="43">
        <f t="shared" si="0"/>
        <v>21</v>
      </c>
      <c r="B30" s="20"/>
      <c r="C30" s="21"/>
      <c r="D30" s="20">
        <v>2</v>
      </c>
      <c r="E30" s="20"/>
      <c r="F30" s="20"/>
      <c r="G30" s="20"/>
      <c r="H30" s="20"/>
      <c r="I30" s="20"/>
      <c r="J30" s="20"/>
      <c r="K30" s="10"/>
      <c r="L30" s="22"/>
      <c r="M30" s="23" t="s">
        <v>116</v>
      </c>
      <c r="N30" s="23"/>
      <c r="O30" s="22"/>
      <c r="P30" s="23"/>
      <c r="Q30" s="24"/>
      <c r="R30" s="22"/>
      <c r="S30" s="11"/>
      <c r="T30" s="22"/>
      <c r="U30" s="11"/>
      <c r="V30" s="11"/>
      <c r="W30" s="11" t="s">
        <v>73</v>
      </c>
      <c r="X30" s="11" t="s">
        <v>74</v>
      </c>
      <c r="Y30" s="25"/>
      <c r="Z30" s="23" t="s">
        <v>117</v>
      </c>
      <c r="AA30" s="26">
        <f>AA31+AA32*36</f>
        <v>0.29759999999999998</v>
      </c>
      <c r="AB30" s="27"/>
      <c r="AC30" s="18" t="s">
        <v>57</v>
      </c>
      <c r="AD30" s="20">
        <v>1</v>
      </c>
      <c r="AE30" s="20">
        <v>1</v>
      </c>
      <c r="AF30" s="30">
        <f t="shared" si="1"/>
        <v>3</v>
      </c>
      <c r="AG30" s="31">
        <f t="shared" si="2"/>
        <v>2</v>
      </c>
      <c r="AH30" s="31">
        <f t="shared" si="3"/>
        <v>5</v>
      </c>
      <c r="AI30" s="61" t="s">
        <v>177</v>
      </c>
      <c r="AJ30" s="62"/>
    </row>
    <row r="31" spans="1:36" s="3" customFormat="1" ht="30" hidden="1" customHeight="1" x14ac:dyDescent="0.15">
      <c r="A31" s="43">
        <f t="shared" si="0"/>
        <v>22</v>
      </c>
      <c r="B31" s="20"/>
      <c r="C31" s="21"/>
      <c r="D31" s="20"/>
      <c r="E31" s="20">
        <v>3</v>
      </c>
      <c r="F31" s="20"/>
      <c r="G31" s="20"/>
      <c r="H31" s="20"/>
      <c r="I31" s="20"/>
      <c r="J31" s="20"/>
      <c r="K31" s="10"/>
      <c r="L31" s="22"/>
      <c r="M31" s="23" t="s">
        <v>119</v>
      </c>
      <c r="N31" s="23"/>
      <c r="O31" s="22"/>
      <c r="P31" s="23"/>
      <c r="Q31" s="24"/>
      <c r="R31" s="22"/>
      <c r="S31" s="11"/>
      <c r="T31" s="22"/>
      <c r="U31" s="11"/>
      <c r="V31" s="11"/>
      <c r="W31" s="11" t="s">
        <v>80</v>
      </c>
      <c r="X31" s="11" t="s">
        <v>121</v>
      </c>
      <c r="Y31" s="25"/>
      <c r="Z31" s="23" t="s">
        <v>117</v>
      </c>
      <c r="AA31" s="26">
        <v>0.15</v>
      </c>
      <c r="AB31" s="27"/>
      <c r="AC31" s="18" t="s">
        <v>57</v>
      </c>
      <c r="AD31" s="20">
        <v>1</v>
      </c>
      <c r="AE31" s="20">
        <v>1</v>
      </c>
      <c r="AF31" s="30">
        <f t="shared" si="1"/>
        <v>3</v>
      </c>
      <c r="AG31" s="31">
        <f t="shared" si="2"/>
        <v>2</v>
      </c>
      <c r="AH31" s="31">
        <f t="shared" si="3"/>
        <v>5</v>
      </c>
      <c r="AI31" s="61" t="s">
        <v>191</v>
      </c>
      <c r="AJ31" s="62"/>
    </row>
    <row r="32" spans="1:36" s="3" customFormat="1" ht="30" hidden="1" customHeight="1" x14ac:dyDescent="0.15">
      <c r="A32" s="43">
        <f t="shared" si="0"/>
        <v>23</v>
      </c>
      <c r="B32" s="20"/>
      <c r="C32" s="21"/>
      <c r="D32" s="20"/>
      <c r="E32" s="20">
        <v>3</v>
      </c>
      <c r="F32" s="20"/>
      <c r="G32" s="20"/>
      <c r="H32" s="20"/>
      <c r="I32" s="20"/>
      <c r="J32" s="20"/>
      <c r="K32" s="10"/>
      <c r="L32" s="22"/>
      <c r="M32" s="23" t="s">
        <v>120</v>
      </c>
      <c r="N32" s="23"/>
      <c r="O32" s="22"/>
      <c r="P32" s="23"/>
      <c r="Q32" s="24"/>
      <c r="R32" s="22"/>
      <c r="S32" s="11"/>
      <c r="T32" s="22"/>
      <c r="U32" s="11"/>
      <c r="V32" s="11"/>
      <c r="W32" s="11"/>
      <c r="X32" s="11"/>
      <c r="Y32" s="25"/>
      <c r="Z32" s="23" t="s">
        <v>122</v>
      </c>
      <c r="AA32" s="26">
        <v>4.1000000000000003E-3</v>
      </c>
      <c r="AB32" s="27"/>
      <c r="AC32" s="18"/>
      <c r="AD32" s="20">
        <v>36</v>
      </c>
      <c r="AE32" s="20">
        <v>36</v>
      </c>
      <c r="AF32" s="30">
        <f t="shared" si="1"/>
        <v>108</v>
      </c>
      <c r="AG32" s="31">
        <f t="shared" si="2"/>
        <v>72</v>
      </c>
      <c r="AH32" s="31">
        <f t="shared" si="3"/>
        <v>180</v>
      </c>
      <c r="AI32" s="61" t="s">
        <v>182</v>
      </c>
      <c r="AJ32" s="62"/>
    </row>
    <row r="33" spans="1:36" s="3" customFormat="1" ht="30" customHeight="1" x14ac:dyDescent="0.15">
      <c r="A33" s="43">
        <f t="shared" si="0"/>
        <v>24</v>
      </c>
      <c r="B33" s="20"/>
      <c r="C33" s="21"/>
      <c r="D33" s="20">
        <v>2</v>
      </c>
      <c r="E33" s="20"/>
      <c r="F33" s="20"/>
      <c r="G33" s="20"/>
      <c r="H33" s="20"/>
      <c r="I33" s="20"/>
      <c r="J33" s="20"/>
      <c r="K33" s="10"/>
      <c r="L33" s="22"/>
      <c r="M33" s="23" t="s">
        <v>118</v>
      </c>
      <c r="N33" s="23"/>
      <c r="O33" s="22"/>
      <c r="P33" s="23"/>
      <c r="Q33" s="24"/>
      <c r="R33" s="22"/>
      <c r="S33" s="11"/>
      <c r="T33" s="22"/>
      <c r="U33" s="11"/>
      <c r="V33" s="11"/>
      <c r="W33" s="11" t="s">
        <v>73</v>
      </c>
      <c r="X33" s="11" t="s">
        <v>74</v>
      </c>
      <c r="Y33" s="25"/>
      <c r="Z33" s="23" t="s">
        <v>126</v>
      </c>
      <c r="AA33" s="26">
        <f>AA34+AA35*36</f>
        <v>0.186</v>
      </c>
      <c r="AB33" s="27"/>
      <c r="AC33" s="18" t="s">
        <v>57</v>
      </c>
      <c r="AD33" s="20">
        <v>1</v>
      </c>
      <c r="AE33" s="20">
        <v>1</v>
      </c>
      <c r="AF33" s="30">
        <f t="shared" si="1"/>
        <v>3</v>
      </c>
      <c r="AG33" s="31">
        <f t="shared" si="2"/>
        <v>2</v>
      </c>
      <c r="AH33" s="31">
        <f t="shared" si="3"/>
        <v>5</v>
      </c>
      <c r="AI33" s="61" t="s">
        <v>177</v>
      </c>
      <c r="AJ33" s="62"/>
    </row>
    <row r="34" spans="1:36" s="3" customFormat="1" ht="30" hidden="1" customHeight="1" x14ac:dyDescent="0.15">
      <c r="A34" s="43">
        <f t="shared" si="0"/>
        <v>25</v>
      </c>
      <c r="B34" s="20"/>
      <c r="C34" s="21"/>
      <c r="D34" s="20"/>
      <c r="E34" s="20">
        <v>3</v>
      </c>
      <c r="F34" s="20"/>
      <c r="G34" s="20"/>
      <c r="H34" s="20"/>
      <c r="I34" s="20"/>
      <c r="J34" s="20"/>
      <c r="K34" s="10"/>
      <c r="L34" s="22"/>
      <c r="M34" s="23" t="s">
        <v>123</v>
      </c>
      <c r="N34" s="23"/>
      <c r="O34" s="22"/>
      <c r="P34" s="23"/>
      <c r="Q34" s="24"/>
      <c r="R34" s="22"/>
      <c r="S34" s="11"/>
      <c r="T34" s="22"/>
      <c r="U34" s="11"/>
      <c r="V34" s="11"/>
      <c r="W34" s="11" t="s">
        <v>80</v>
      </c>
      <c r="X34" s="11" t="s">
        <v>121</v>
      </c>
      <c r="Y34" s="25"/>
      <c r="Z34" s="23" t="s">
        <v>127</v>
      </c>
      <c r="AA34" s="26">
        <v>0.15</v>
      </c>
      <c r="AB34" s="27"/>
      <c r="AC34" s="18" t="s">
        <v>57</v>
      </c>
      <c r="AD34" s="20">
        <v>1</v>
      </c>
      <c r="AE34" s="20">
        <v>1</v>
      </c>
      <c r="AF34" s="30">
        <f t="shared" si="1"/>
        <v>3</v>
      </c>
      <c r="AG34" s="31">
        <f t="shared" si="2"/>
        <v>2</v>
      </c>
      <c r="AH34" s="31">
        <f t="shared" si="3"/>
        <v>5</v>
      </c>
      <c r="AI34" s="61" t="s">
        <v>191</v>
      </c>
      <c r="AJ34" s="62"/>
    </row>
    <row r="35" spans="1:36" s="3" customFormat="1" ht="30" hidden="1" customHeight="1" x14ac:dyDescent="0.15">
      <c r="A35" s="43">
        <f t="shared" si="0"/>
        <v>26</v>
      </c>
      <c r="B35" s="20"/>
      <c r="C35" s="21"/>
      <c r="D35" s="20"/>
      <c r="E35" s="20">
        <v>3</v>
      </c>
      <c r="F35" s="20"/>
      <c r="G35" s="20"/>
      <c r="H35" s="20"/>
      <c r="I35" s="20"/>
      <c r="J35" s="20"/>
      <c r="K35" s="10"/>
      <c r="L35" s="22"/>
      <c r="M35" s="23" t="s">
        <v>124</v>
      </c>
      <c r="N35" s="23"/>
      <c r="O35" s="22"/>
      <c r="P35" s="23"/>
      <c r="Q35" s="24"/>
      <c r="R35" s="22"/>
      <c r="S35" s="11"/>
      <c r="T35" s="22"/>
      <c r="U35" s="11"/>
      <c r="V35" s="11"/>
      <c r="W35" s="11"/>
      <c r="X35" s="11"/>
      <c r="Y35" s="25"/>
      <c r="Z35" s="23" t="s">
        <v>125</v>
      </c>
      <c r="AA35" s="26">
        <v>1E-3</v>
      </c>
      <c r="AB35" s="27"/>
      <c r="AC35" s="18"/>
      <c r="AD35" s="20">
        <v>36</v>
      </c>
      <c r="AE35" s="20">
        <v>36</v>
      </c>
      <c r="AF35" s="30">
        <f t="shared" si="1"/>
        <v>108</v>
      </c>
      <c r="AG35" s="31">
        <f t="shared" si="2"/>
        <v>72</v>
      </c>
      <c r="AH35" s="31">
        <f t="shared" si="3"/>
        <v>180</v>
      </c>
      <c r="AI35" s="61" t="s">
        <v>182</v>
      </c>
      <c r="AJ35" s="62"/>
    </row>
    <row r="36" spans="1:36" s="3" customFormat="1" ht="30" hidden="1" customHeight="1" x14ac:dyDescent="0.15">
      <c r="A36" s="43">
        <f t="shared" si="0"/>
        <v>27</v>
      </c>
      <c r="B36" s="20"/>
      <c r="C36" s="21"/>
      <c r="D36" s="20">
        <v>2</v>
      </c>
      <c r="E36" s="20"/>
      <c r="F36" s="20"/>
      <c r="G36" s="20"/>
      <c r="H36" s="20"/>
      <c r="I36" s="20"/>
      <c r="J36" s="20"/>
      <c r="K36" s="10"/>
      <c r="L36" s="23" t="s">
        <v>152</v>
      </c>
      <c r="M36" s="23" t="s">
        <v>39</v>
      </c>
      <c r="N36" s="23"/>
      <c r="O36" s="22"/>
      <c r="P36" s="23"/>
      <c r="Q36" s="24"/>
      <c r="R36" s="22"/>
      <c r="S36" s="11"/>
      <c r="T36" s="22"/>
      <c r="U36" s="11"/>
      <c r="V36" s="11"/>
      <c r="W36" s="11" t="s">
        <v>28</v>
      </c>
      <c r="X36" s="11" t="s">
        <v>153</v>
      </c>
      <c r="Y36" s="25"/>
      <c r="Z36" s="23"/>
      <c r="AA36" s="26">
        <v>5.7000000000000002E-3</v>
      </c>
      <c r="AB36" s="10"/>
      <c r="AC36" s="18" t="s">
        <v>58</v>
      </c>
      <c r="AD36" s="20">
        <v>2</v>
      </c>
      <c r="AE36" s="20">
        <v>2</v>
      </c>
      <c r="AF36" s="30">
        <f t="shared" si="1"/>
        <v>6</v>
      </c>
      <c r="AG36" s="31">
        <f t="shared" si="2"/>
        <v>4</v>
      </c>
      <c r="AH36" s="31">
        <f t="shared" si="3"/>
        <v>10</v>
      </c>
      <c r="AI36" s="61" t="s">
        <v>182</v>
      </c>
      <c r="AJ36" s="62"/>
    </row>
    <row r="37" spans="1:36" s="3" customFormat="1" ht="30" hidden="1" customHeight="1" x14ac:dyDescent="0.15">
      <c r="A37" s="43">
        <f t="shared" si="0"/>
        <v>28</v>
      </c>
      <c r="B37" s="20"/>
      <c r="C37" s="21"/>
      <c r="D37" s="20">
        <v>2</v>
      </c>
      <c r="E37" s="20"/>
      <c r="F37" s="20"/>
      <c r="G37" s="20"/>
      <c r="H37" s="20"/>
      <c r="I37" s="20"/>
      <c r="J37" s="20"/>
      <c r="K37" s="10"/>
      <c r="L37" s="22"/>
      <c r="M37" s="23" t="s">
        <v>140</v>
      </c>
      <c r="N37" s="23"/>
      <c r="O37" s="22"/>
      <c r="P37" s="23"/>
      <c r="Q37" s="24"/>
      <c r="R37" s="22"/>
      <c r="S37" s="11"/>
      <c r="T37" s="22"/>
      <c r="U37" s="11"/>
      <c r="V37" s="11"/>
      <c r="W37" s="11" t="s">
        <v>80</v>
      </c>
      <c r="X37" s="11" t="s">
        <v>141</v>
      </c>
      <c r="Y37" s="25"/>
      <c r="Z37" s="23" t="s">
        <v>142</v>
      </c>
      <c r="AA37" s="26">
        <v>4.1999999999999997E-3</v>
      </c>
      <c r="AB37" s="27"/>
      <c r="AC37" s="18"/>
      <c r="AD37" s="20">
        <v>2</v>
      </c>
      <c r="AE37" s="20">
        <v>2</v>
      </c>
      <c r="AF37" s="30">
        <f t="shared" si="1"/>
        <v>6</v>
      </c>
      <c r="AG37" s="31">
        <f t="shared" si="2"/>
        <v>4</v>
      </c>
      <c r="AH37" s="31">
        <f t="shared" si="3"/>
        <v>10</v>
      </c>
      <c r="AI37" s="61" t="s">
        <v>190</v>
      </c>
      <c r="AJ37" s="62"/>
    </row>
    <row r="38" spans="1:36" s="3" customFormat="1" ht="30" customHeight="1" x14ac:dyDescent="0.15">
      <c r="A38" s="43">
        <f t="shared" si="0"/>
        <v>29</v>
      </c>
      <c r="B38" s="20"/>
      <c r="C38" s="21"/>
      <c r="D38" s="20">
        <v>2</v>
      </c>
      <c r="E38" s="20"/>
      <c r="F38" s="20"/>
      <c r="G38" s="20"/>
      <c r="H38" s="20"/>
      <c r="I38" s="20"/>
      <c r="J38" s="20"/>
      <c r="K38" s="10"/>
      <c r="L38" s="22"/>
      <c r="M38" s="23" t="s">
        <v>128</v>
      </c>
      <c r="N38" s="23"/>
      <c r="O38" s="22"/>
      <c r="P38" s="23"/>
      <c r="Q38" s="24"/>
      <c r="R38" s="22"/>
      <c r="S38" s="11"/>
      <c r="T38" s="22"/>
      <c r="U38" s="11"/>
      <c r="V38" s="11"/>
      <c r="W38" s="11" t="s">
        <v>29</v>
      </c>
      <c r="X38" s="11" t="s">
        <v>129</v>
      </c>
      <c r="Y38" s="25"/>
      <c r="Z38" s="23" t="s">
        <v>130</v>
      </c>
      <c r="AA38" s="26">
        <f>AA39+AA40+AA41</f>
        <v>1.9099999999999999E-2</v>
      </c>
      <c r="AB38" s="12" t="s">
        <v>136</v>
      </c>
      <c r="AC38" s="18" t="s">
        <v>57</v>
      </c>
      <c r="AD38" s="20">
        <v>1</v>
      </c>
      <c r="AE38" s="20">
        <v>1</v>
      </c>
      <c r="AF38" s="30">
        <f t="shared" si="1"/>
        <v>3</v>
      </c>
      <c r="AG38" s="31">
        <f t="shared" si="2"/>
        <v>2</v>
      </c>
      <c r="AH38" s="31">
        <f t="shared" si="3"/>
        <v>5</v>
      </c>
      <c r="AI38" s="61" t="s">
        <v>180</v>
      </c>
      <c r="AJ38" s="62"/>
    </row>
    <row r="39" spans="1:36" s="3" customFormat="1" ht="30" customHeight="1" x14ac:dyDescent="0.15">
      <c r="A39" s="43">
        <f t="shared" si="0"/>
        <v>30</v>
      </c>
      <c r="B39" s="20"/>
      <c r="C39" s="21"/>
      <c r="D39" s="20"/>
      <c r="E39" s="20">
        <v>3</v>
      </c>
      <c r="F39" s="20"/>
      <c r="G39" s="20"/>
      <c r="H39" s="20"/>
      <c r="I39" s="20"/>
      <c r="J39" s="20"/>
      <c r="K39" s="10"/>
      <c r="L39" s="22"/>
      <c r="M39" s="23" t="s">
        <v>133</v>
      </c>
      <c r="N39" s="23"/>
      <c r="O39" s="22"/>
      <c r="P39" s="23"/>
      <c r="Q39" s="24"/>
      <c r="R39" s="22"/>
      <c r="S39" s="11"/>
      <c r="T39" s="22"/>
      <c r="U39" s="11"/>
      <c r="V39" s="11"/>
      <c r="W39" s="11" t="s">
        <v>31</v>
      </c>
      <c r="X39" s="11" t="s">
        <v>92</v>
      </c>
      <c r="Y39" s="25"/>
      <c r="Z39" s="23" t="s">
        <v>135</v>
      </c>
      <c r="AA39" s="26">
        <v>1.67E-2</v>
      </c>
      <c r="AB39" s="10"/>
      <c r="AC39" s="18" t="s">
        <v>57</v>
      </c>
      <c r="AD39" s="20">
        <v>1</v>
      </c>
      <c r="AE39" s="20">
        <v>1</v>
      </c>
      <c r="AF39" s="30">
        <f t="shared" si="1"/>
        <v>3</v>
      </c>
      <c r="AG39" s="31">
        <f t="shared" si="2"/>
        <v>2</v>
      </c>
      <c r="AH39" s="31">
        <f t="shared" si="3"/>
        <v>5</v>
      </c>
      <c r="AI39" s="61" t="s">
        <v>183</v>
      </c>
      <c r="AJ39" s="62"/>
    </row>
    <row r="40" spans="1:36" s="3" customFormat="1" ht="30" customHeight="1" x14ac:dyDescent="0.15">
      <c r="A40" s="43">
        <f t="shared" si="0"/>
        <v>31</v>
      </c>
      <c r="B40" s="20"/>
      <c r="C40" s="21"/>
      <c r="D40" s="20"/>
      <c r="E40" s="20">
        <v>3</v>
      </c>
      <c r="F40" s="20"/>
      <c r="G40" s="20"/>
      <c r="H40" s="20"/>
      <c r="I40" s="20"/>
      <c r="J40" s="20"/>
      <c r="K40" s="10"/>
      <c r="L40" s="22"/>
      <c r="M40" s="23" t="s">
        <v>134</v>
      </c>
      <c r="N40" s="23"/>
      <c r="O40" s="22"/>
      <c r="P40" s="23"/>
      <c r="Q40" s="24"/>
      <c r="R40" s="22"/>
      <c r="S40" s="11"/>
      <c r="T40" s="22"/>
      <c r="U40" s="11"/>
      <c r="V40" s="11"/>
      <c r="W40" s="11" t="s">
        <v>83</v>
      </c>
      <c r="X40" s="11" t="s">
        <v>131</v>
      </c>
      <c r="Y40" s="25"/>
      <c r="Z40" s="23" t="s">
        <v>132</v>
      </c>
      <c r="AA40" s="26">
        <v>1E-3</v>
      </c>
      <c r="AB40" s="10"/>
      <c r="AC40" s="18" t="s">
        <v>57</v>
      </c>
      <c r="AD40" s="20">
        <v>1</v>
      </c>
      <c r="AE40" s="20">
        <v>1</v>
      </c>
      <c r="AF40" s="30">
        <f t="shared" si="1"/>
        <v>3</v>
      </c>
      <c r="AG40" s="31">
        <f t="shared" si="2"/>
        <v>2</v>
      </c>
      <c r="AH40" s="31">
        <f t="shared" si="3"/>
        <v>5</v>
      </c>
      <c r="AI40" s="61" t="s">
        <v>184</v>
      </c>
      <c r="AJ40" s="62"/>
    </row>
    <row r="41" spans="1:36" s="3" customFormat="1" ht="30" hidden="1" customHeight="1" x14ac:dyDescent="0.15">
      <c r="A41" s="43">
        <f t="shared" si="0"/>
        <v>32</v>
      </c>
      <c r="B41" s="20"/>
      <c r="C41" s="21"/>
      <c r="D41" s="20"/>
      <c r="E41" s="20">
        <v>3</v>
      </c>
      <c r="F41" s="20"/>
      <c r="G41" s="20"/>
      <c r="H41" s="20"/>
      <c r="I41" s="20"/>
      <c r="J41" s="20"/>
      <c r="K41" s="10"/>
      <c r="L41" s="22"/>
      <c r="M41" s="23" t="s">
        <v>137</v>
      </c>
      <c r="N41" s="23"/>
      <c r="O41" s="22"/>
      <c r="P41" s="23"/>
      <c r="Q41" s="24"/>
      <c r="R41" s="22"/>
      <c r="S41" s="11"/>
      <c r="T41" s="22"/>
      <c r="U41" s="11"/>
      <c r="V41" s="11"/>
      <c r="W41" s="11" t="s">
        <v>83</v>
      </c>
      <c r="X41" s="11" t="s">
        <v>138</v>
      </c>
      <c r="Y41" s="25"/>
      <c r="Z41" s="23" t="s">
        <v>139</v>
      </c>
      <c r="AA41" s="26">
        <v>1.4E-3</v>
      </c>
      <c r="AB41" s="10"/>
      <c r="AC41" s="18"/>
      <c r="AD41" s="20">
        <v>1</v>
      </c>
      <c r="AE41" s="20">
        <v>1</v>
      </c>
      <c r="AF41" s="30">
        <f t="shared" si="1"/>
        <v>3</v>
      </c>
      <c r="AG41" s="31">
        <f t="shared" si="2"/>
        <v>2</v>
      </c>
      <c r="AH41" s="31">
        <f t="shared" si="3"/>
        <v>5</v>
      </c>
      <c r="AI41" s="61" t="s">
        <v>185</v>
      </c>
      <c r="AJ41" s="62"/>
    </row>
    <row r="42" spans="1:36" s="3" customFormat="1" ht="30" customHeight="1" x14ac:dyDescent="0.15">
      <c r="A42" s="43">
        <f t="shared" si="0"/>
        <v>33</v>
      </c>
      <c r="B42" s="20"/>
      <c r="C42" s="21"/>
      <c r="D42" s="20">
        <v>2</v>
      </c>
      <c r="E42" s="20"/>
      <c r="F42" s="20"/>
      <c r="G42" s="20"/>
      <c r="H42" s="20"/>
      <c r="I42" s="20"/>
      <c r="J42" s="20"/>
      <c r="K42" s="10"/>
      <c r="L42" s="22"/>
      <c r="M42" s="23" t="s">
        <v>71</v>
      </c>
      <c r="N42" s="23"/>
      <c r="O42" s="22"/>
      <c r="P42" s="23"/>
      <c r="Q42" s="24"/>
      <c r="R42" s="22"/>
      <c r="S42" s="11"/>
      <c r="T42" s="22"/>
      <c r="U42" s="11"/>
      <c r="V42" s="11"/>
      <c r="W42" s="11" t="s">
        <v>73</v>
      </c>
      <c r="X42" s="11" t="s">
        <v>74</v>
      </c>
      <c r="Y42" s="25"/>
      <c r="Z42" s="23" t="s">
        <v>143</v>
      </c>
      <c r="AA42" s="26">
        <f>AA43+AA44+AA45*2+AA46+AA47+AA48</f>
        <v>0.29849999999999999</v>
      </c>
      <c r="AB42" s="27"/>
      <c r="AC42" s="18" t="s">
        <v>57</v>
      </c>
      <c r="AD42" s="20">
        <v>1</v>
      </c>
      <c r="AE42" s="20">
        <v>0</v>
      </c>
      <c r="AF42" s="30">
        <f t="shared" si="1"/>
        <v>3</v>
      </c>
      <c r="AG42" s="31">
        <f t="shared" si="2"/>
        <v>0</v>
      </c>
      <c r="AH42" s="31" t="s">
        <v>188</v>
      </c>
      <c r="AI42" s="61" t="s">
        <v>180</v>
      </c>
      <c r="AJ42" s="62"/>
    </row>
    <row r="43" spans="1:36" s="3" customFormat="1" ht="30" hidden="1" customHeight="1" x14ac:dyDescent="0.15">
      <c r="A43" s="43">
        <f t="shared" si="0"/>
        <v>34</v>
      </c>
      <c r="B43" s="20"/>
      <c r="C43" s="21"/>
      <c r="D43" s="20"/>
      <c r="E43" s="20">
        <v>3</v>
      </c>
      <c r="F43" s="20"/>
      <c r="G43" s="20"/>
      <c r="H43" s="20"/>
      <c r="I43" s="20"/>
      <c r="J43" s="20"/>
      <c r="K43" s="10"/>
      <c r="L43" s="22"/>
      <c r="M43" s="23" t="s">
        <v>145</v>
      </c>
      <c r="N43" s="23"/>
      <c r="O43" s="22"/>
      <c r="P43" s="23"/>
      <c r="Q43" s="24"/>
      <c r="R43" s="22"/>
      <c r="S43" s="11"/>
      <c r="T43" s="22"/>
      <c r="U43" s="11"/>
      <c r="V43" s="11"/>
      <c r="W43" s="11" t="s">
        <v>83</v>
      </c>
      <c r="X43" s="11" t="s">
        <v>84</v>
      </c>
      <c r="Y43" s="25"/>
      <c r="Z43" s="23" t="s">
        <v>171</v>
      </c>
      <c r="AA43" s="26">
        <v>0.1396</v>
      </c>
      <c r="AB43" s="27" t="s">
        <v>82</v>
      </c>
      <c r="AC43" s="18" t="s">
        <v>57</v>
      </c>
      <c r="AD43" s="20">
        <v>1</v>
      </c>
      <c r="AE43" s="20">
        <v>0</v>
      </c>
      <c r="AF43" s="30">
        <f t="shared" si="1"/>
        <v>3</v>
      </c>
      <c r="AG43" s="31">
        <f t="shared" si="2"/>
        <v>0</v>
      </c>
      <c r="AH43" s="31" t="s">
        <v>188</v>
      </c>
      <c r="AI43" s="61" t="s">
        <v>185</v>
      </c>
      <c r="AJ43" s="62"/>
    </row>
    <row r="44" spans="1:36" s="29" customFormat="1" ht="30" hidden="1" customHeight="1" x14ac:dyDescent="0.15">
      <c r="A44" s="43">
        <f t="shared" si="0"/>
        <v>35</v>
      </c>
      <c r="B44" s="20"/>
      <c r="C44" s="21"/>
      <c r="D44" s="20"/>
      <c r="E44" s="20">
        <v>3</v>
      </c>
      <c r="F44" s="20"/>
      <c r="G44" s="20"/>
      <c r="H44" s="20"/>
      <c r="I44" s="20"/>
      <c r="J44" s="20"/>
      <c r="K44" s="10"/>
      <c r="L44" s="22"/>
      <c r="M44" s="23" t="s">
        <v>170</v>
      </c>
      <c r="N44" s="23"/>
      <c r="O44" s="22"/>
      <c r="P44" s="23"/>
      <c r="Q44" s="24"/>
      <c r="R44" s="22"/>
      <c r="S44" s="11"/>
      <c r="T44" s="22"/>
      <c r="U44" s="11"/>
      <c r="V44" s="11"/>
      <c r="W44" s="11" t="s">
        <v>83</v>
      </c>
      <c r="X44" s="11" t="s">
        <v>84</v>
      </c>
      <c r="Y44" s="25"/>
      <c r="Z44" s="23" t="s">
        <v>172</v>
      </c>
      <c r="AA44" s="26">
        <v>8.2900000000000001E-2</v>
      </c>
      <c r="AB44" s="27" t="s">
        <v>82</v>
      </c>
      <c r="AC44" s="18" t="s">
        <v>57</v>
      </c>
      <c r="AD44" s="20">
        <v>1</v>
      </c>
      <c r="AE44" s="20">
        <v>0</v>
      </c>
      <c r="AF44" s="30">
        <f t="shared" si="1"/>
        <v>3</v>
      </c>
      <c r="AG44" s="31">
        <f t="shared" si="2"/>
        <v>0</v>
      </c>
      <c r="AH44" s="31">
        <f>AF44+AG51</f>
        <v>5</v>
      </c>
      <c r="AI44" s="61" t="s">
        <v>185</v>
      </c>
      <c r="AJ44" s="63"/>
    </row>
    <row r="45" spans="1:36" s="3" customFormat="1" ht="30" hidden="1" customHeight="1" x14ac:dyDescent="0.15">
      <c r="A45" s="43">
        <f t="shared" si="0"/>
        <v>36</v>
      </c>
      <c r="B45" s="20"/>
      <c r="C45" s="21"/>
      <c r="D45" s="20"/>
      <c r="E45" s="20">
        <v>3</v>
      </c>
      <c r="F45" s="20"/>
      <c r="G45" s="20"/>
      <c r="H45" s="20"/>
      <c r="I45" s="20"/>
      <c r="J45" s="20"/>
      <c r="K45" s="10"/>
      <c r="L45" s="22"/>
      <c r="M45" s="23" t="s">
        <v>146</v>
      </c>
      <c r="N45" s="23"/>
      <c r="O45" s="22"/>
      <c r="P45" s="23"/>
      <c r="Q45" s="24"/>
      <c r="R45" s="22"/>
      <c r="S45" s="11"/>
      <c r="T45" s="22"/>
      <c r="U45" s="11"/>
      <c r="V45" s="11"/>
      <c r="W45" s="11" t="s">
        <v>28</v>
      </c>
      <c r="X45" s="11" t="s">
        <v>168</v>
      </c>
      <c r="Y45" s="25"/>
      <c r="Z45" s="11" t="s">
        <v>168</v>
      </c>
      <c r="AA45" s="26">
        <v>1E-3</v>
      </c>
      <c r="AB45" s="27" t="s">
        <v>82</v>
      </c>
      <c r="AC45" s="18" t="s">
        <v>57</v>
      </c>
      <c r="AD45" s="20">
        <v>2</v>
      </c>
      <c r="AE45" s="20">
        <v>0</v>
      </c>
      <c r="AF45" s="30">
        <f t="shared" si="1"/>
        <v>6</v>
      </c>
      <c r="AG45" s="31">
        <f t="shared" si="2"/>
        <v>0</v>
      </c>
      <c r="AH45" s="31">
        <f>AF45+AG52</f>
        <v>10</v>
      </c>
      <c r="AI45" s="61" t="s">
        <v>186</v>
      </c>
      <c r="AJ45" s="62"/>
    </row>
    <row r="46" spans="1:36" s="3" customFormat="1" ht="30" hidden="1" customHeight="1" x14ac:dyDescent="0.15">
      <c r="A46" s="43">
        <f t="shared" si="0"/>
        <v>37</v>
      </c>
      <c r="B46" s="20"/>
      <c r="C46" s="21"/>
      <c r="D46" s="20"/>
      <c r="E46" s="20">
        <v>3</v>
      </c>
      <c r="F46" s="20"/>
      <c r="G46" s="20"/>
      <c r="H46" s="20"/>
      <c r="I46" s="20"/>
      <c r="J46" s="20"/>
      <c r="K46" s="10"/>
      <c r="L46" s="22"/>
      <c r="M46" s="23" t="s">
        <v>148</v>
      </c>
      <c r="N46" s="23"/>
      <c r="O46" s="22"/>
      <c r="P46" s="23"/>
      <c r="Q46" s="24"/>
      <c r="R46" s="22"/>
      <c r="S46" s="11"/>
      <c r="T46" s="22"/>
      <c r="U46" s="11"/>
      <c r="V46" s="11"/>
      <c r="W46" s="11" t="s">
        <v>83</v>
      </c>
      <c r="X46" s="11" t="s">
        <v>85</v>
      </c>
      <c r="Y46" s="25"/>
      <c r="Z46" s="23" t="s">
        <v>86</v>
      </c>
      <c r="AA46" s="26">
        <v>4.0000000000000001E-3</v>
      </c>
      <c r="AB46" s="27" t="s">
        <v>149</v>
      </c>
      <c r="AC46" s="18" t="s">
        <v>57</v>
      </c>
      <c r="AD46" s="20">
        <v>2</v>
      </c>
      <c r="AE46" s="20">
        <v>0</v>
      </c>
      <c r="AF46" s="30">
        <f t="shared" si="1"/>
        <v>6</v>
      </c>
      <c r="AG46" s="31">
        <f t="shared" si="2"/>
        <v>0</v>
      </c>
      <c r="AH46" s="31" t="s">
        <v>188</v>
      </c>
      <c r="AI46" s="61" t="s">
        <v>185</v>
      </c>
      <c r="AJ46" s="62"/>
    </row>
    <row r="47" spans="1:36" s="3" customFormat="1" ht="30" hidden="1" customHeight="1" x14ac:dyDescent="0.15">
      <c r="A47" s="43">
        <f t="shared" si="0"/>
        <v>38</v>
      </c>
      <c r="B47" s="20"/>
      <c r="C47" s="21"/>
      <c r="D47" s="20"/>
      <c r="E47" s="20">
        <v>3</v>
      </c>
      <c r="F47" s="20"/>
      <c r="G47" s="20"/>
      <c r="H47" s="20"/>
      <c r="I47" s="20"/>
      <c r="J47" s="20"/>
      <c r="K47" s="10"/>
      <c r="L47" s="22"/>
      <c r="M47" s="23" t="s">
        <v>65</v>
      </c>
      <c r="N47" s="23"/>
      <c r="O47" s="22"/>
      <c r="P47" s="23"/>
      <c r="Q47" s="24"/>
      <c r="R47" s="22"/>
      <c r="S47" s="11"/>
      <c r="T47" s="22"/>
      <c r="U47" s="11"/>
      <c r="V47" s="11"/>
      <c r="W47" s="11" t="s">
        <v>80</v>
      </c>
      <c r="X47" s="11" t="s">
        <v>77</v>
      </c>
      <c r="Y47" s="25"/>
      <c r="Z47" s="23" t="s">
        <v>87</v>
      </c>
      <c r="AA47" s="26">
        <v>3.5000000000000003E-2</v>
      </c>
      <c r="AB47" s="27"/>
      <c r="AC47" s="18" t="s">
        <v>57</v>
      </c>
      <c r="AD47" s="20">
        <v>1</v>
      </c>
      <c r="AE47" s="20">
        <v>0</v>
      </c>
      <c r="AF47" s="30">
        <f t="shared" si="1"/>
        <v>3</v>
      </c>
      <c r="AG47" s="31">
        <f t="shared" si="2"/>
        <v>0</v>
      </c>
      <c r="AH47" s="31">
        <f>AF47+AG54</f>
        <v>5</v>
      </c>
      <c r="AI47" s="61" t="s">
        <v>191</v>
      </c>
      <c r="AJ47" s="62"/>
    </row>
    <row r="48" spans="1:36" s="29" customFormat="1" ht="30" hidden="1" customHeight="1" x14ac:dyDescent="0.15">
      <c r="A48" s="43">
        <f t="shared" si="0"/>
        <v>39</v>
      </c>
      <c r="B48" s="20"/>
      <c r="C48" s="21"/>
      <c r="D48" s="20"/>
      <c r="E48" s="20">
        <v>3</v>
      </c>
      <c r="F48" s="20"/>
      <c r="G48" s="20"/>
      <c r="H48" s="20"/>
      <c r="I48" s="20"/>
      <c r="J48" s="20"/>
      <c r="K48" s="10"/>
      <c r="L48" s="22"/>
      <c r="M48" s="23" t="s">
        <v>173</v>
      </c>
      <c r="N48" s="23"/>
      <c r="O48" s="22"/>
      <c r="P48" s="23"/>
      <c r="Q48" s="24"/>
      <c r="R48" s="22"/>
      <c r="S48" s="11"/>
      <c r="T48" s="22"/>
      <c r="U48" s="11"/>
      <c r="V48" s="11"/>
      <c r="W48" s="11" t="s">
        <v>80</v>
      </c>
      <c r="X48" s="11" t="s">
        <v>77</v>
      </c>
      <c r="Y48" s="25"/>
      <c r="Z48" s="23" t="s">
        <v>87</v>
      </c>
      <c r="AA48" s="26">
        <v>3.5000000000000003E-2</v>
      </c>
      <c r="AB48" s="27"/>
      <c r="AC48" s="18" t="s">
        <v>57</v>
      </c>
      <c r="AD48" s="20">
        <v>1</v>
      </c>
      <c r="AE48" s="20">
        <v>0</v>
      </c>
      <c r="AF48" s="30">
        <f t="shared" si="1"/>
        <v>3</v>
      </c>
      <c r="AG48" s="31">
        <f t="shared" si="2"/>
        <v>0</v>
      </c>
      <c r="AH48" s="31">
        <f>AF48+AG55</f>
        <v>5</v>
      </c>
      <c r="AI48" s="61" t="s">
        <v>191</v>
      </c>
      <c r="AJ48" s="63"/>
    </row>
    <row r="49" spans="1:36" s="3" customFormat="1" ht="30" customHeight="1" x14ac:dyDescent="0.15">
      <c r="A49" s="43">
        <f t="shared" si="0"/>
        <v>40</v>
      </c>
      <c r="B49" s="20"/>
      <c r="C49" s="21"/>
      <c r="D49" s="20">
        <v>2</v>
      </c>
      <c r="E49" s="20"/>
      <c r="F49" s="20"/>
      <c r="G49" s="20"/>
      <c r="H49" s="20"/>
      <c r="I49" s="20"/>
      <c r="J49" s="20"/>
      <c r="K49" s="10"/>
      <c r="L49" s="22"/>
      <c r="M49" s="23" t="s">
        <v>72</v>
      </c>
      <c r="N49" s="23"/>
      <c r="O49" s="22"/>
      <c r="P49" s="23"/>
      <c r="Q49" s="24"/>
      <c r="R49" s="22"/>
      <c r="S49" s="11"/>
      <c r="T49" s="22"/>
      <c r="U49" s="11"/>
      <c r="V49" s="11"/>
      <c r="W49" s="11" t="s">
        <v>73</v>
      </c>
      <c r="X49" s="11" t="s">
        <v>74</v>
      </c>
      <c r="Y49" s="25"/>
      <c r="Z49" s="23" t="s">
        <v>143</v>
      </c>
      <c r="AA49" s="26">
        <f>AA50+AA51+AA52*2+AA53+AA54+AA55</f>
        <v>0.27190000000000003</v>
      </c>
      <c r="AB49" s="27"/>
      <c r="AC49" s="18" t="s">
        <v>57</v>
      </c>
      <c r="AD49" s="20">
        <v>0</v>
      </c>
      <c r="AE49" s="20">
        <v>1</v>
      </c>
      <c r="AF49" s="30">
        <f t="shared" si="1"/>
        <v>0</v>
      </c>
      <c r="AG49" s="31">
        <f t="shared" si="2"/>
        <v>2</v>
      </c>
      <c r="AH49" s="31" t="s">
        <v>188</v>
      </c>
      <c r="AI49" s="61" t="s">
        <v>180</v>
      </c>
      <c r="AJ49" s="62"/>
    </row>
    <row r="50" spans="1:36" s="3" customFormat="1" ht="30" hidden="1" customHeight="1" x14ac:dyDescent="0.15">
      <c r="A50" s="43">
        <f t="shared" si="0"/>
        <v>41</v>
      </c>
      <c r="B50" s="20"/>
      <c r="C50" s="21"/>
      <c r="D50" s="20"/>
      <c r="E50" s="20">
        <v>3</v>
      </c>
      <c r="F50" s="20"/>
      <c r="G50" s="20"/>
      <c r="H50" s="20"/>
      <c r="I50" s="20"/>
      <c r="J50" s="20"/>
      <c r="K50" s="10"/>
      <c r="L50" s="22"/>
      <c r="M50" s="23" t="s">
        <v>151</v>
      </c>
      <c r="N50" s="23"/>
      <c r="O50" s="22"/>
      <c r="P50" s="23"/>
      <c r="Q50" s="24"/>
      <c r="R50" s="22"/>
      <c r="S50" s="11"/>
      <c r="T50" s="22"/>
      <c r="U50" s="11"/>
      <c r="V50" s="11"/>
      <c r="W50" s="11" t="s">
        <v>83</v>
      </c>
      <c r="X50" s="11" t="s">
        <v>84</v>
      </c>
      <c r="Y50" s="25"/>
      <c r="Z50" s="23" t="s">
        <v>144</v>
      </c>
      <c r="AA50" s="26">
        <v>0.113</v>
      </c>
      <c r="AB50" s="27" t="s">
        <v>82</v>
      </c>
      <c r="AC50" s="18" t="s">
        <v>57</v>
      </c>
      <c r="AD50" s="20">
        <v>0</v>
      </c>
      <c r="AE50" s="20">
        <v>1</v>
      </c>
      <c r="AF50" s="30">
        <f t="shared" si="1"/>
        <v>0</v>
      </c>
      <c r="AG50" s="31">
        <f t="shared" si="2"/>
        <v>2</v>
      </c>
      <c r="AH50" s="31" t="s">
        <v>188</v>
      </c>
      <c r="AI50" s="61" t="s">
        <v>185</v>
      </c>
      <c r="AJ50" s="62"/>
    </row>
    <row r="51" spans="1:36" s="29" customFormat="1" ht="30" hidden="1" customHeight="1" x14ac:dyDescent="0.15">
      <c r="A51" s="43">
        <f t="shared" si="0"/>
        <v>42</v>
      </c>
      <c r="B51" s="20"/>
      <c r="C51" s="21"/>
      <c r="D51" s="20"/>
      <c r="E51" s="20">
        <v>3</v>
      </c>
      <c r="F51" s="20"/>
      <c r="G51" s="20"/>
      <c r="H51" s="20"/>
      <c r="I51" s="20"/>
      <c r="J51" s="20"/>
      <c r="K51" s="10"/>
      <c r="L51" s="22"/>
      <c r="M51" s="23" t="s">
        <v>170</v>
      </c>
      <c r="N51" s="23"/>
      <c r="O51" s="22"/>
      <c r="P51" s="23"/>
      <c r="Q51" s="24"/>
      <c r="R51" s="22"/>
      <c r="S51" s="11"/>
      <c r="T51" s="22"/>
      <c r="U51" s="11"/>
      <c r="V51" s="11"/>
      <c r="W51" s="11" t="s">
        <v>83</v>
      </c>
      <c r="X51" s="11" t="s">
        <v>84</v>
      </c>
      <c r="Y51" s="25"/>
      <c r="Z51" s="23" t="s">
        <v>172</v>
      </c>
      <c r="AA51" s="26">
        <v>8.2900000000000001E-2</v>
      </c>
      <c r="AB51" s="27" t="s">
        <v>82</v>
      </c>
      <c r="AC51" s="18" t="s">
        <v>57</v>
      </c>
      <c r="AD51" s="20">
        <v>0</v>
      </c>
      <c r="AE51" s="20">
        <v>1</v>
      </c>
      <c r="AF51" s="30">
        <f t="shared" si="1"/>
        <v>0</v>
      </c>
      <c r="AG51" s="31">
        <f t="shared" si="2"/>
        <v>2</v>
      </c>
      <c r="AH51" s="31">
        <v>0</v>
      </c>
      <c r="AI51" s="61" t="s">
        <v>185</v>
      </c>
      <c r="AJ51" s="63"/>
    </row>
    <row r="52" spans="1:36" s="3" customFormat="1" ht="30" hidden="1" customHeight="1" x14ac:dyDescent="0.15">
      <c r="A52" s="43">
        <f t="shared" si="0"/>
        <v>43</v>
      </c>
      <c r="B52" s="20"/>
      <c r="C52" s="21"/>
      <c r="D52" s="20"/>
      <c r="E52" s="20">
        <v>3</v>
      </c>
      <c r="F52" s="20"/>
      <c r="G52" s="20"/>
      <c r="H52" s="20"/>
      <c r="I52" s="20"/>
      <c r="J52" s="20"/>
      <c r="K52" s="10"/>
      <c r="L52" s="22"/>
      <c r="M52" s="23" t="s">
        <v>146</v>
      </c>
      <c r="N52" s="23"/>
      <c r="O52" s="22"/>
      <c r="P52" s="23"/>
      <c r="Q52" s="24"/>
      <c r="R52" s="22"/>
      <c r="S52" s="11"/>
      <c r="T52" s="22"/>
      <c r="U52" s="11"/>
      <c r="V52" s="11"/>
      <c r="W52" s="11" t="s">
        <v>28</v>
      </c>
      <c r="X52" s="11" t="s">
        <v>147</v>
      </c>
      <c r="Y52" s="25"/>
      <c r="Z52" s="11" t="s">
        <v>147</v>
      </c>
      <c r="AA52" s="26">
        <v>1E-3</v>
      </c>
      <c r="AB52" s="27" t="s">
        <v>82</v>
      </c>
      <c r="AC52" s="18" t="s">
        <v>57</v>
      </c>
      <c r="AD52" s="20">
        <v>0</v>
      </c>
      <c r="AE52" s="20">
        <v>2</v>
      </c>
      <c r="AF52" s="30">
        <f t="shared" si="1"/>
        <v>0</v>
      </c>
      <c r="AG52" s="31">
        <f t="shared" si="2"/>
        <v>4</v>
      </c>
      <c r="AH52" s="31">
        <v>0</v>
      </c>
      <c r="AI52" s="61" t="s">
        <v>186</v>
      </c>
      <c r="AJ52" s="62"/>
    </row>
    <row r="53" spans="1:36" s="3" customFormat="1" ht="30" hidden="1" customHeight="1" x14ac:dyDescent="0.15">
      <c r="A53" s="43">
        <f t="shared" si="0"/>
        <v>44</v>
      </c>
      <c r="B53" s="20"/>
      <c r="C53" s="21"/>
      <c r="D53" s="20"/>
      <c r="E53" s="20">
        <v>3</v>
      </c>
      <c r="F53" s="20"/>
      <c r="G53" s="20"/>
      <c r="H53" s="20"/>
      <c r="I53" s="20"/>
      <c r="J53" s="20"/>
      <c r="K53" s="10"/>
      <c r="L53" s="22"/>
      <c r="M53" s="23" t="s">
        <v>150</v>
      </c>
      <c r="N53" s="23"/>
      <c r="O53" s="22"/>
      <c r="P53" s="23"/>
      <c r="Q53" s="24"/>
      <c r="R53" s="22"/>
      <c r="S53" s="11"/>
      <c r="T53" s="22"/>
      <c r="U53" s="11"/>
      <c r="V53" s="11"/>
      <c r="W53" s="11" t="s">
        <v>83</v>
      </c>
      <c r="X53" s="11" t="s">
        <v>85</v>
      </c>
      <c r="Y53" s="25"/>
      <c r="Z53" s="23" t="s">
        <v>86</v>
      </c>
      <c r="AA53" s="26">
        <v>4.0000000000000001E-3</v>
      </c>
      <c r="AB53" s="27" t="s">
        <v>149</v>
      </c>
      <c r="AC53" s="18" t="s">
        <v>57</v>
      </c>
      <c r="AD53" s="20">
        <v>0</v>
      </c>
      <c r="AE53" s="20">
        <v>1</v>
      </c>
      <c r="AF53" s="30">
        <f t="shared" si="1"/>
        <v>0</v>
      </c>
      <c r="AG53" s="31">
        <f t="shared" si="2"/>
        <v>2</v>
      </c>
      <c r="AH53" s="31" t="s">
        <v>188</v>
      </c>
      <c r="AI53" s="61" t="s">
        <v>185</v>
      </c>
      <c r="AJ53" s="62"/>
    </row>
    <row r="54" spans="1:36" s="3" customFormat="1" ht="30" hidden="1" customHeight="1" x14ac:dyDescent="0.15">
      <c r="A54" s="43">
        <f t="shared" si="0"/>
        <v>45</v>
      </c>
      <c r="B54" s="20"/>
      <c r="C54" s="21"/>
      <c r="D54" s="20"/>
      <c r="E54" s="20">
        <v>3</v>
      </c>
      <c r="F54" s="20"/>
      <c r="G54" s="20"/>
      <c r="H54" s="20"/>
      <c r="I54" s="20"/>
      <c r="J54" s="20"/>
      <c r="K54" s="10"/>
      <c r="L54" s="22"/>
      <c r="M54" s="23" t="s">
        <v>65</v>
      </c>
      <c r="N54" s="23"/>
      <c r="O54" s="22"/>
      <c r="P54" s="23"/>
      <c r="Q54" s="24"/>
      <c r="R54" s="22"/>
      <c r="S54" s="11"/>
      <c r="T54" s="22"/>
      <c r="U54" s="11"/>
      <c r="V54" s="11"/>
      <c r="W54" s="11" t="s">
        <v>80</v>
      </c>
      <c r="X54" s="11" t="s">
        <v>77</v>
      </c>
      <c r="Y54" s="25"/>
      <c r="Z54" s="23" t="s">
        <v>87</v>
      </c>
      <c r="AA54" s="26">
        <v>3.5000000000000003E-2</v>
      </c>
      <c r="AB54" s="27"/>
      <c r="AC54" s="18" t="s">
        <v>57</v>
      </c>
      <c r="AD54" s="20">
        <v>0</v>
      </c>
      <c r="AE54" s="20">
        <v>1</v>
      </c>
      <c r="AF54" s="30">
        <f t="shared" si="1"/>
        <v>0</v>
      </c>
      <c r="AG54" s="31">
        <f t="shared" si="2"/>
        <v>2</v>
      </c>
      <c r="AH54" s="31">
        <v>0</v>
      </c>
      <c r="AI54" s="61" t="s">
        <v>191</v>
      </c>
      <c r="AJ54" s="62"/>
    </row>
    <row r="55" spans="1:36" s="29" customFormat="1" ht="30" hidden="1" customHeight="1" x14ac:dyDescent="0.15">
      <c r="A55" s="43">
        <f t="shared" si="0"/>
        <v>46</v>
      </c>
      <c r="B55" s="20"/>
      <c r="C55" s="21"/>
      <c r="D55" s="20"/>
      <c r="E55" s="20">
        <v>3</v>
      </c>
      <c r="F55" s="20"/>
      <c r="G55" s="20"/>
      <c r="H55" s="20"/>
      <c r="I55" s="20"/>
      <c r="J55" s="20"/>
      <c r="K55" s="10"/>
      <c r="L55" s="22"/>
      <c r="M55" s="23" t="s">
        <v>173</v>
      </c>
      <c r="N55" s="23"/>
      <c r="O55" s="22"/>
      <c r="P55" s="23"/>
      <c r="Q55" s="24"/>
      <c r="R55" s="22"/>
      <c r="S55" s="11"/>
      <c r="T55" s="22"/>
      <c r="U55" s="11"/>
      <c r="V55" s="11"/>
      <c r="W55" s="11" t="s">
        <v>80</v>
      </c>
      <c r="X55" s="11" t="s">
        <v>77</v>
      </c>
      <c r="Y55" s="25"/>
      <c r="Z55" s="23" t="s">
        <v>87</v>
      </c>
      <c r="AA55" s="26">
        <v>3.5000000000000003E-2</v>
      </c>
      <c r="AB55" s="27"/>
      <c r="AC55" s="18" t="s">
        <v>57</v>
      </c>
      <c r="AD55" s="20">
        <v>0</v>
      </c>
      <c r="AE55" s="20">
        <v>1</v>
      </c>
      <c r="AF55" s="30">
        <f t="shared" si="1"/>
        <v>0</v>
      </c>
      <c r="AG55" s="31">
        <f t="shared" si="2"/>
        <v>2</v>
      </c>
      <c r="AH55" s="31">
        <v>0</v>
      </c>
      <c r="AI55" s="61" t="s">
        <v>191</v>
      </c>
      <c r="AJ55" s="63"/>
    </row>
    <row r="56" spans="1:36" s="29" customFormat="1" ht="30" hidden="1" customHeight="1" x14ac:dyDescent="0.15">
      <c r="A56" s="43">
        <f t="shared" si="0"/>
        <v>47</v>
      </c>
      <c r="B56" s="20"/>
      <c r="C56" s="21"/>
      <c r="D56" s="20">
        <v>2</v>
      </c>
      <c r="E56" s="20"/>
      <c r="F56" s="20"/>
      <c r="G56" s="20"/>
      <c r="H56" s="20"/>
      <c r="I56" s="20"/>
      <c r="J56" s="20"/>
      <c r="K56" s="10"/>
      <c r="L56" s="51" t="s">
        <v>40</v>
      </c>
      <c r="M56" s="49" t="s">
        <v>39</v>
      </c>
      <c r="N56" s="49" t="s">
        <v>169</v>
      </c>
      <c r="O56" s="50"/>
      <c r="P56" s="49"/>
      <c r="Q56" s="49"/>
      <c r="R56" s="51"/>
      <c r="S56" s="17"/>
      <c r="T56" s="49"/>
      <c r="U56" s="17"/>
      <c r="V56" s="17"/>
      <c r="W56" s="17" t="s">
        <v>28</v>
      </c>
      <c r="X56" s="49" t="s">
        <v>88</v>
      </c>
      <c r="Y56" s="49"/>
      <c r="Z56" s="49"/>
      <c r="AA56" s="54">
        <v>1.23E-2</v>
      </c>
      <c r="AB56" s="55" t="s">
        <v>89</v>
      </c>
      <c r="AC56" s="18" t="s">
        <v>58</v>
      </c>
      <c r="AD56" s="20">
        <v>2</v>
      </c>
      <c r="AE56" s="20">
        <v>2</v>
      </c>
      <c r="AF56" s="30">
        <f t="shared" si="1"/>
        <v>6</v>
      </c>
      <c r="AG56" s="31">
        <f t="shared" si="2"/>
        <v>4</v>
      </c>
      <c r="AH56" s="31">
        <f t="shared" ref="AH56:AH70" si="4">AF56+AG56</f>
        <v>10</v>
      </c>
      <c r="AI56" s="61" t="s">
        <v>182</v>
      </c>
      <c r="AJ56" s="63"/>
    </row>
    <row r="57" spans="1:36" s="19" customFormat="1" ht="30" hidden="1" customHeight="1" x14ac:dyDescent="0.15">
      <c r="A57" s="43">
        <f t="shared" si="0"/>
        <v>48</v>
      </c>
      <c r="B57" s="50"/>
      <c r="C57" s="50">
        <v>1</v>
      </c>
      <c r="D57" s="50"/>
      <c r="E57" s="50"/>
      <c r="F57" s="50"/>
      <c r="G57" s="50"/>
      <c r="H57" s="50"/>
      <c r="I57" s="50"/>
      <c r="J57" s="50"/>
      <c r="K57" s="16"/>
      <c r="L57" s="51" t="s">
        <v>40</v>
      </c>
      <c r="M57" s="49" t="s">
        <v>39</v>
      </c>
      <c r="N57" s="49" t="s">
        <v>91</v>
      </c>
      <c r="O57" s="50"/>
      <c r="P57" s="49"/>
      <c r="Q57" s="49"/>
      <c r="R57" s="51"/>
      <c r="S57" s="17"/>
      <c r="T57" s="49"/>
      <c r="U57" s="17"/>
      <c r="V57" s="17"/>
      <c r="W57" s="17" t="s">
        <v>28</v>
      </c>
      <c r="X57" s="49" t="s">
        <v>88</v>
      </c>
      <c r="Y57" s="49"/>
      <c r="Z57" s="49"/>
      <c r="AA57" s="54">
        <v>1.23E-2</v>
      </c>
      <c r="AB57" s="55" t="s">
        <v>89</v>
      </c>
      <c r="AC57" s="18" t="s">
        <v>58</v>
      </c>
      <c r="AD57" s="49">
        <v>4</v>
      </c>
      <c r="AE57" s="49">
        <v>4</v>
      </c>
      <c r="AF57" s="30">
        <f t="shared" si="1"/>
        <v>12</v>
      </c>
      <c r="AG57" s="31">
        <f t="shared" si="2"/>
        <v>8</v>
      </c>
      <c r="AH57" s="31">
        <f t="shared" si="4"/>
        <v>20</v>
      </c>
      <c r="AI57" s="61" t="s">
        <v>182</v>
      </c>
      <c r="AJ57" s="64"/>
    </row>
    <row r="58" spans="1:36" s="19" customFormat="1" ht="30" customHeight="1" x14ac:dyDescent="0.15">
      <c r="A58" s="43">
        <f t="shared" si="0"/>
        <v>49</v>
      </c>
      <c r="B58" s="50"/>
      <c r="C58" s="50">
        <v>1</v>
      </c>
      <c r="D58" s="50"/>
      <c r="E58" s="50"/>
      <c r="F58" s="50"/>
      <c r="G58" s="50"/>
      <c r="H58" s="50"/>
      <c r="I58" s="50"/>
      <c r="J58" s="50"/>
      <c r="K58" s="16"/>
      <c r="L58" s="51" t="s">
        <v>44</v>
      </c>
      <c r="M58" s="49" t="s">
        <v>45</v>
      </c>
      <c r="N58" s="50"/>
      <c r="O58" s="50"/>
      <c r="P58" s="49"/>
      <c r="Q58" s="49"/>
      <c r="R58" s="51"/>
      <c r="S58" s="50"/>
      <c r="T58" s="51"/>
      <c r="U58" s="17"/>
      <c r="V58" s="17"/>
      <c r="W58" s="17" t="s">
        <v>29</v>
      </c>
      <c r="X58" s="49" t="s">
        <v>26</v>
      </c>
      <c r="Y58" s="17" t="s">
        <v>27</v>
      </c>
      <c r="Z58" s="52"/>
      <c r="AA58" s="53">
        <f>AA59+AA63+AA66+AA67+AA68+AA69+AA70</f>
        <v>3.88686</v>
      </c>
      <c r="AB58" s="50" t="s">
        <v>30</v>
      </c>
      <c r="AC58" s="18" t="s">
        <v>57</v>
      </c>
      <c r="AD58" s="49">
        <v>1</v>
      </c>
      <c r="AE58" s="49">
        <v>1</v>
      </c>
      <c r="AF58" s="30">
        <f t="shared" si="1"/>
        <v>3</v>
      </c>
      <c r="AG58" s="31">
        <f t="shared" si="2"/>
        <v>2</v>
      </c>
      <c r="AH58" s="31">
        <f t="shared" si="4"/>
        <v>5</v>
      </c>
      <c r="AI58" s="58" t="s">
        <v>180</v>
      </c>
      <c r="AJ58" s="64"/>
    </row>
    <row r="59" spans="1:36" s="19" customFormat="1" ht="30" customHeight="1" x14ac:dyDescent="0.15">
      <c r="A59" s="43">
        <f t="shared" si="0"/>
        <v>50</v>
      </c>
      <c r="B59" s="50"/>
      <c r="C59" s="50"/>
      <c r="D59" s="50">
        <v>2</v>
      </c>
      <c r="E59" s="50"/>
      <c r="F59" s="50"/>
      <c r="G59" s="50"/>
      <c r="H59" s="50"/>
      <c r="I59" s="50"/>
      <c r="J59" s="50"/>
      <c r="K59" s="16"/>
      <c r="L59" s="51" t="s">
        <v>32</v>
      </c>
      <c r="M59" s="50" t="s">
        <v>46</v>
      </c>
      <c r="N59" s="50"/>
      <c r="O59" s="50"/>
      <c r="P59" s="49"/>
      <c r="Q59" s="49"/>
      <c r="R59" s="51"/>
      <c r="S59" s="51"/>
      <c r="T59" s="51"/>
      <c r="U59" s="17"/>
      <c r="V59" s="17"/>
      <c r="W59" s="17" t="s">
        <v>29</v>
      </c>
      <c r="X59" s="49" t="s">
        <v>26</v>
      </c>
      <c r="Y59" s="17" t="s">
        <v>27</v>
      </c>
      <c r="Z59" s="52"/>
      <c r="AA59" s="53">
        <f>AA60+AA61*3+AA62*2</f>
        <v>1.0464799999999999</v>
      </c>
      <c r="AB59" s="50" t="s">
        <v>27</v>
      </c>
      <c r="AC59" s="18" t="s">
        <v>57</v>
      </c>
      <c r="AD59" s="49">
        <v>1</v>
      </c>
      <c r="AE59" s="49">
        <v>1</v>
      </c>
      <c r="AF59" s="30">
        <f t="shared" si="1"/>
        <v>3</v>
      </c>
      <c r="AG59" s="31">
        <f t="shared" si="2"/>
        <v>2</v>
      </c>
      <c r="AH59" s="31">
        <f t="shared" si="4"/>
        <v>5</v>
      </c>
      <c r="AI59" s="58" t="s">
        <v>183</v>
      </c>
      <c r="AJ59" s="64"/>
    </row>
    <row r="60" spans="1:36" s="19" customFormat="1" ht="30" customHeight="1" x14ac:dyDescent="0.15">
      <c r="A60" s="43">
        <f t="shared" si="0"/>
        <v>51</v>
      </c>
      <c r="B60" s="50"/>
      <c r="C60" s="50"/>
      <c r="D60" s="50"/>
      <c r="E60" s="50">
        <v>3</v>
      </c>
      <c r="F60" s="50"/>
      <c r="G60" s="50"/>
      <c r="H60" s="50"/>
      <c r="I60" s="50"/>
      <c r="J60" s="50"/>
      <c r="K60" s="16"/>
      <c r="L60" s="51" t="s">
        <v>42</v>
      </c>
      <c r="M60" s="49" t="s">
        <v>47</v>
      </c>
      <c r="N60" s="50"/>
      <c r="O60" s="50"/>
      <c r="P60" s="49"/>
      <c r="Q60" s="49"/>
      <c r="R60" s="51"/>
      <c r="S60" s="51"/>
      <c r="T60" s="51"/>
      <c r="U60" s="17"/>
      <c r="V60" s="17"/>
      <c r="W60" s="17" t="s">
        <v>31</v>
      </c>
      <c r="X60" s="49" t="s">
        <v>100</v>
      </c>
      <c r="Y60" s="17" t="s">
        <v>33</v>
      </c>
      <c r="Z60" s="52"/>
      <c r="AA60" s="53">
        <v>1.026</v>
      </c>
      <c r="AB60" s="50" t="s">
        <v>27</v>
      </c>
      <c r="AC60" s="18" t="s">
        <v>57</v>
      </c>
      <c r="AD60" s="49">
        <v>1</v>
      </c>
      <c r="AE60" s="49">
        <v>1</v>
      </c>
      <c r="AF60" s="30">
        <f t="shared" si="1"/>
        <v>3</v>
      </c>
      <c r="AG60" s="31">
        <f t="shared" si="2"/>
        <v>2</v>
      </c>
      <c r="AH60" s="31">
        <f t="shared" si="4"/>
        <v>5</v>
      </c>
      <c r="AI60" s="58" t="s">
        <v>183</v>
      </c>
      <c r="AJ60" s="64"/>
    </row>
    <row r="61" spans="1:36" s="19" customFormat="1" ht="30" hidden="1" customHeight="1" x14ac:dyDescent="0.15">
      <c r="A61" s="43">
        <f t="shared" si="0"/>
        <v>52</v>
      </c>
      <c r="B61" s="50"/>
      <c r="C61" s="50"/>
      <c r="D61" s="50"/>
      <c r="E61" s="50">
        <v>3</v>
      </c>
      <c r="F61" s="50"/>
      <c r="G61" s="50"/>
      <c r="H61" s="50"/>
      <c r="I61" s="50"/>
      <c r="J61" s="50"/>
      <c r="K61" s="16"/>
      <c r="L61" s="49" t="s">
        <v>41</v>
      </c>
      <c r="M61" s="49" t="s">
        <v>48</v>
      </c>
      <c r="N61" s="49"/>
      <c r="O61" s="50"/>
      <c r="P61" s="49"/>
      <c r="Q61" s="49"/>
      <c r="R61" s="51"/>
      <c r="S61" s="17"/>
      <c r="T61" s="49"/>
      <c r="U61" s="17"/>
      <c r="V61" s="17"/>
      <c r="W61" s="17" t="s">
        <v>28</v>
      </c>
      <c r="X61" s="49" t="s">
        <v>112</v>
      </c>
      <c r="Y61" s="49" t="s">
        <v>34</v>
      </c>
      <c r="Z61" s="52"/>
      <c r="AA61" s="53">
        <v>5.1599999999999997E-3</v>
      </c>
      <c r="AB61" s="50" t="s">
        <v>27</v>
      </c>
      <c r="AC61" s="18" t="s">
        <v>58</v>
      </c>
      <c r="AD61" s="49">
        <v>3</v>
      </c>
      <c r="AE61" s="49">
        <v>3</v>
      </c>
      <c r="AF61" s="30">
        <f t="shared" si="1"/>
        <v>9</v>
      </c>
      <c r="AG61" s="31">
        <f t="shared" si="2"/>
        <v>6</v>
      </c>
      <c r="AH61" s="31">
        <f t="shared" si="4"/>
        <v>15</v>
      </c>
      <c r="AI61" s="61" t="s">
        <v>182</v>
      </c>
      <c r="AJ61" s="64"/>
    </row>
    <row r="62" spans="1:36" s="28" customFormat="1" ht="30" hidden="1" customHeight="1" x14ac:dyDescent="0.15">
      <c r="A62" s="43">
        <f t="shared" si="0"/>
        <v>53</v>
      </c>
      <c r="B62" s="50"/>
      <c r="C62" s="50"/>
      <c r="D62" s="50"/>
      <c r="E62" s="50">
        <v>3</v>
      </c>
      <c r="F62" s="50"/>
      <c r="G62" s="50"/>
      <c r="H62" s="50"/>
      <c r="I62" s="50"/>
      <c r="J62" s="50"/>
      <c r="K62" s="16"/>
      <c r="L62" s="49" t="s">
        <v>155</v>
      </c>
      <c r="M62" s="49" t="s">
        <v>48</v>
      </c>
      <c r="N62" s="49"/>
      <c r="O62" s="50"/>
      <c r="P62" s="49"/>
      <c r="Q62" s="49"/>
      <c r="R62" s="51"/>
      <c r="S62" s="17"/>
      <c r="T62" s="49"/>
      <c r="U62" s="17"/>
      <c r="V62" s="17"/>
      <c r="W62" s="17" t="s">
        <v>28</v>
      </c>
      <c r="X62" s="49" t="s">
        <v>154</v>
      </c>
      <c r="Y62" s="49" t="s">
        <v>34</v>
      </c>
      <c r="Z62" s="52"/>
      <c r="AA62" s="53">
        <v>2.5000000000000001E-3</v>
      </c>
      <c r="AB62" s="50"/>
      <c r="AC62" s="18" t="s">
        <v>167</v>
      </c>
      <c r="AD62" s="49">
        <v>2</v>
      </c>
      <c r="AE62" s="49">
        <v>2</v>
      </c>
      <c r="AF62" s="30">
        <f t="shared" si="1"/>
        <v>6</v>
      </c>
      <c r="AG62" s="31">
        <f t="shared" si="2"/>
        <v>4</v>
      </c>
      <c r="AH62" s="31">
        <f t="shared" si="4"/>
        <v>10</v>
      </c>
      <c r="AI62" s="61" t="s">
        <v>182</v>
      </c>
      <c r="AJ62" s="65"/>
    </row>
    <row r="63" spans="1:36" s="19" customFormat="1" ht="30" customHeight="1" x14ac:dyDescent="0.15">
      <c r="A63" s="43">
        <f t="shared" si="0"/>
        <v>54</v>
      </c>
      <c r="B63" s="50"/>
      <c r="C63" s="50"/>
      <c r="D63" s="50">
        <v>2</v>
      </c>
      <c r="E63" s="50"/>
      <c r="F63" s="50"/>
      <c r="G63" s="50"/>
      <c r="H63" s="50"/>
      <c r="I63" s="50"/>
      <c r="J63" s="50"/>
      <c r="K63" s="16"/>
      <c r="L63" s="51" t="s">
        <v>35</v>
      </c>
      <c r="M63" s="50" t="s">
        <v>36</v>
      </c>
      <c r="N63" s="50"/>
      <c r="O63" s="50"/>
      <c r="P63" s="49"/>
      <c r="Q63" s="49"/>
      <c r="R63" s="51"/>
      <c r="S63" s="51"/>
      <c r="T63" s="51"/>
      <c r="U63" s="17"/>
      <c r="V63" s="17"/>
      <c r="W63" s="17" t="s">
        <v>29</v>
      </c>
      <c r="X63" s="49" t="s">
        <v>26</v>
      </c>
      <c r="Y63" s="17" t="s">
        <v>27</v>
      </c>
      <c r="Z63" s="52"/>
      <c r="AA63" s="53">
        <f>AA64+AA65*3</f>
        <v>1.04148</v>
      </c>
      <c r="AB63" s="50" t="s">
        <v>27</v>
      </c>
      <c r="AC63" s="18" t="s">
        <v>57</v>
      </c>
      <c r="AD63" s="49">
        <v>1</v>
      </c>
      <c r="AE63" s="49">
        <v>1</v>
      </c>
      <c r="AF63" s="30">
        <f t="shared" si="1"/>
        <v>3</v>
      </c>
      <c r="AG63" s="31">
        <f t="shared" si="2"/>
        <v>2</v>
      </c>
      <c r="AH63" s="31">
        <f t="shared" si="4"/>
        <v>5</v>
      </c>
      <c r="AI63" s="58" t="s">
        <v>183</v>
      </c>
      <c r="AJ63" s="64"/>
    </row>
    <row r="64" spans="1:36" s="19" customFormat="1" ht="30" customHeight="1" x14ac:dyDescent="0.15">
      <c r="A64" s="43">
        <f t="shared" si="0"/>
        <v>55</v>
      </c>
      <c r="B64" s="50"/>
      <c r="C64" s="50"/>
      <c r="D64" s="50"/>
      <c r="E64" s="50">
        <v>3</v>
      </c>
      <c r="F64" s="50"/>
      <c r="G64" s="50"/>
      <c r="H64" s="50"/>
      <c r="I64" s="50"/>
      <c r="J64" s="50"/>
      <c r="K64" s="16"/>
      <c r="L64" s="51" t="s">
        <v>49</v>
      </c>
      <c r="M64" s="49" t="s">
        <v>50</v>
      </c>
      <c r="N64" s="50"/>
      <c r="O64" s="50"/>
      <c r="P64" s="49"/>
      <c r="Q64" s="49"/>
      <c r="R64" s="51"/>
      <c r="S64" s="51"/>
      <c r="T64" s="51"/>
      <c r="U64" s="17"/>
      <c r="V64" s="17"/>
      <c r="W64" s="17" t="s">
        <v>31</v>
      </c>
      <c r="X64" s="49" t="s">
        <v>100</v>
      </c>
      <c r="Y64" s="17" t="s">
        <v>33</v>
      </c>
      <c r="Z64" s="52"/>
      <c r="AA64" s="53">
        <v>1.026</v>
      </c>
      <c r="AB64" s="50" t="s">
        <v>27</v>
      </c>
      <c r="AC64" s="18" t="s">
        <v>57</v>
      </c>
      <c r="AD64" s="49">
        <v>1</v>
      </c>
      <c r="AE64" s="49">
        <v>1</v>
      </c>
      <c r="AF64" s="30">
        <f t="shared" si="1"/>
        <v>3</v>
      </c>
      <c r="AG64" s="31">
        <f t="shared" si="2"/>
        <v>2</v>
      </c>
      <c r="AH64" s="31">
        <f t="shared" si="4"/>
        <v>5</v>
      </c>
      <c r="AI64" s="58" t="s">
        <v>183</v>
      </c>
      <c r="AJ64" s="64"/>
    </row>
    <row r="65" spans="1:36" s="19" customFormat="1" ht="30" hidden="1" customHeight="1" x14ac:dyDescent="0.15">
      <c r="A65" s="43">
        <f t="shared" si="0"/>
        <v>56</v>
      </c>
      <c r="B65" s="50"/>
      <c r="C65" s="50"/>
      <c r="D65" s="50"/>
      <c r="E65" s="50">
        <v>3</v>
      </c>
      <c r="F65" s="50"/>
      <c r="G65" s="50"/>
      <c r="H65" s="50"/>
      <c r="I65" s="50"/>
      <c r="J65" s="50"/>
      <c r="K65" s="16"/>
      <c r="L65" s="49" t="s">
        <v>41</v>
      </c>
      <c r="M65" s="49" t="s">
        <v>48</v>
      </c>
      <c r="N65" s="49"/>
      <c r="O65" s="50"/>
      <c r="P65" s="49"/>
      <c r="Q65" s="49"/>
      <c r="R65" s="51"/>
      <c r="S65" s="17"/>
      <c r="T65" s="49"/>
      <c r="U65" s="17"/>
      <c r="V65" s="17"/>
      <c r="W65" s="17" t="s">
        <v>28</v>
      </c>
      <c r="X65" s="49" t="s">
        <v>112</v>
      </c>
      <c r="Y65" s="49" t="s">
        <v>34</v>
      </c>
      <c r="Z65" s="52"/>
      <c r="AA65" s="53">
        <v>5.1599999999999997E-3</v>
      </c>
      <c r="AB65" s="50" t="s">
        <v>27</v>
      </c>
      <c r="AC65" s="18" t="s">
        <v>58</v>
      </c>
      <c r="AD65" s="49">
        <v>3</v>
      </c>
      <c r="AE65" s="49">
        <v>3</v>
      </c>
      <c r="AF65" s="30">
        <f t="shared" si="1"/>
        <v>9</v>
      </c>
      <c r="AG65" s="31">
        <f t="shared" si="2"/>
        <v>6</v>
      </c>
      <c r="AH65" s="31">
        <f t="shared" si="4"/>
        <v>15</v>
      </c>
      <c r="AI65" s="61" t="s">
        <v>182</v>
      </c>
      <c r="AJ65" s="64"/>
    </row>
    <row r="66" spans="1:36" s="19" customFormat="1" ht="30" customHeight="1" x14ac:dyDescent="0.15">
      <c r="A66" s="43">
        <f t="shared" si="0"/>
        <v>57</v>
      </c>
      <c r="B66" s="50"/>
      <c r="C66" s="50"/>
      <c r="D66" s="50">
        <v>2</v>
      </c>
      <c r="E66" s="50"/>
      <c r="F66" s="50"/>
      <c r="G66" s="50"/>
      <c r="H66" s="50"/>
      <c r="I66" s="50"/>
      <c r="J66" s="50"/>
      <c r="K66" s="16"/>
      <c r="L66" s="51" t="s">
        <v>51</v>
      </c>
      <c r="M66" s="49" t="s">
        <v>52</v>
      </c>
      <c r="N66" s="50"/>
      <c r="O66" s="50"/>
      <c r="P66" s="49"/>
      <c r="Q66" s="49"/>
      <c r="R66" s="51"/>
      <c r="S66" s="51"/>
      <c r="T66" s="51"/>
      <c r="U66" s="17"/>
      <c r="V66" s="17"/>
      <c r="W66" s="17" t="s">
        <v>31</v>
      </c>
      <c r="X66" s="49" t="s">
        <v>100</v>
      </c>
      <c r="Y66" s="17" t="s">
        <v>33</v>
      </c>
      <c r="Z66" s="52"/>
      <c r="AA66" s="53">
        <v>0.75380000000000003</v>
      </c>
      <c r="AB66" s="50" t="s">
        <v>27</v>
      </c>
      <c r="AC66" s="18" t="s">
        <v>57</v>
      </c>
      <c r="AD66" s="49">
        <v>1</v>
      </c>
      <c r="AE66" s="49">
        <v>1</v>
      </c>
      <c r="AF66" s="30">
        <f t="shared" si="1"/>
        <v>3</v>
      </c>
      <c r="AG66" s="31">
        <f t="shared" si="2"/>
        <v>2</v>
      </c>
      <c r="AH66" s="31">
        <f t="shared" si="4"/>
        <v>5</v>
      </c>
      <c r="AI66" s="58" t="s">
        <v>183</v>
      </c>
      <c r="AJ66" s="64"/>
    </row>
    <row r="67" spans="1:36" s="19" customFormat="1" ht="30" customHeight="1" x14ac:dyDescent="0.15">
      <c r="A67" s="43">
        <f t="shared" si="0"/>
        <v>58</v>
      </c>
      <c r="B67" s="50"/>
      <c r="C67" s="50"/>
      <c r="D67" s="50">
        <v>2</v>
      </c>
      <c r="E67" s="50"/>
      <c r="F67" s="50"/>
      <c r="G67" s="50"/>
      <c r="H67" s="50"/>
      <c r="I67" s="50"/>
      <c r="J67" s="50"/>
      <c r="K67" s="16"/>
      <c r="L67" s="51" t="s">
        <v>53</v>
      </c>
      <c r="M67" s="49" t="s">
        <v>54</v>
      </c>
      <c r="N67" s="50"/>
      <c r="O67" s="50"/>
      <c r="P67" s="49"/>
      <c r="Q67" s="49"/>
      <c r="R67" s="51"/>
      <c r="S67" s="51"/>
      <c r="T67" s="51"/>
      <c r="U67" s="17"/>
      <c r="V67" s="17"/>
      <c r="W67" s="17" t="s">
        <v>31</v>
      </c>
      <c r="X67" s="49" t="s">
        <v>100</v>
      </c>
      <c r="Y67" s="17" t="s">
        <v>33</v>
      </c>
      <c r="Z67" s="52"/>
      <c r="AA67" s="53">
        <v>0.7208</v>
      </c>
      <c r="AB67" s="50" t="s">
        <v>27</v>
      </c>
      <c r="AC67" s="18" t="s">
        <v>57</v>
      </c>
      <c r="AD67" s="49">
        <v>1</v>
      </c>
      <c r="AE67" s="49">
        <v>1</v>
      </c>
      <c r="AF67" s="30">
        <f t="shared" si="1"/>
        <v>3</v>
      </c>
      <c r="AG67" s="31">
        <f t="shared" si="2"/>
        <v>2</v>
      </c>
      <c r="AH67" s="31">
        <f t="shared" si="4"/>
        <v>5</v>
      </c>
      <c r="AI67" s="58" t="s">
        <v>183</v>
      </c>
      <c r="AJ67" s="64"/>
    </row>
    <row r="68" spans="1:36" s="19" customFormat="1" ht="30" customHeight="1" x14ac:dyDescent="0.15">
      <c r="A68" s="43">
        <f t="shared" si="0"/>
        <v>59</v>
      </c>
      <c r="B68" s="50"/>
      <c r="C68" s="50"/>
      <c r="D68" s="50">
        <v>2</v>
      </c>
      <c r="E68" s="50"/>
      <c r="F68" s="50"/>
      <c r="G68" s="50"/>
      <c r="H68" s="50"/>
      <c r="I68" s="50"/>
      <c r="J68" s="50"/>
      <c r="K68" s="16"/>
      <c r="L68" s="51" t="s">
        <v>55</v>
      </c>
      <c r="M68" s="49" t="s">
        <v>56</v>
      </c>
      <c r="N68" s="50"/>
      <c r="O68" s="50"/>
      <c r="P68" s="49"/>
      <c r="Q68" s="49"/>
      <c r="R68" s="51"/>
      <c r="S68" s="51"/>
      <c r="T68" s="51"/>
      <c r="U68" s="17"/>
      <c r="V68" s="17"/>
      <c r="W68" s="17" t="s">
        <v>31</v>
      </c>
      <c r="X68" s="49" t="s">
        <v>90</v>
      </c>
      <c r="Y68" s="17" t="s">
        <v>33</v>
      </c>
      <c r="Z68" s="52"/>
      <c r="AA68" s="53">
        <v>0.1181</v>
      </c>
      <c r="AB68" s="50" t="s">
        <v>27</v>
      </c>
      <c r="AC68" s="50" t="s">
        <v>58</v>
      </c>
      <c r="AD68" s="49">
        <v>1</v>
      </c>
      <c r="AE68" s="49">
        <v>1</v>
      </c>
      <c r="AF68" s="30">
        <f t="shared" si="1"/>
        <v>3</v>
      </c>
      <c r="AG68" s="31">
        <f t="shared" si="2"/>
        <v>2</v>
      </c>
      <c r="AH68" s="31">
        <f t="shared" si="4"/>
        <v>5</v>
      </c>
      <c r="AI68" s="58" t="s">
        <v>187</v>
      </c>
      <c r="AJ68" s="64"/>
    </row>
    <row r="69" spans="1:36" s="28" customFormat="1" ht="30" customHeight="1" x14ac:dyDescent="0.15">
      <c r="A69" s="43">
        <f t="shared" si="0"/>
        <v>60</v>
      </c>
      <c r="B69" s="50"/>
      <c r="C69" s="50"/>
      <c r="D69" s="50">
        <v>2</v>
      </c>
      <c r="E69" s="50"/>
      <c r="F69" s="50"/>
      <c r="G69" s="50"/>
      <c r="H69" s="50"/>
      <c r="I69" s="50"/>
      <c r="J69" s="50"/>
      <c r="K69" s="16"/>
      <c r="L69" s="49" t="s">
        <v>159</v>
      </c>
      <c r="M69" s="49" t="s">
        <v>160</v>
      </c>
      <c r="N69" s="49"/>
      <c r="O69" s="49"/>
      <c r="P69" s="49"/>
      <c r="Q69" s="49"/>
      <c r="R69" s="49"/>
      <c r="S69" s="49"/>
      <c r="T69" s="49"/>
      <c r="U69" s="49"/>
      <c r="V69" s="49"/>
      <c r="W69" s="49" t="s">
        <v>31</v>
      </c>
      <c r="X69" s="49" t="s">
        <v>165</v>
      </c>
      <c r="Y69" s="49" t="s">
        <v>161</v>
      </c>
      <c r="Z69" s="49"/>
      <c r="AA69" s="49">
        <v>0.1031</v>
      </c>
      <c r="AB69" s="50" t="s">
        <v>27</v>
      </c>
      <c r="AC69" s="50" t="s">
        <v>58</v>
      </c>
      <c r="AD69" s="49">
        <v>1</v>
      </c>
      <c r="AE69" s="49">
        <v>1</v>
      </c>
      <c r="AF69" s="30">
        <f t="shared" si="1"/>
        <v>3</v>
      </c>
      <c r="AG69" s="31">
        <f t="shared" si="2"/>
        <v>2</v>
      </c>
      <c r="AH69" s="31">
        <f t="shared" si="4"/>
        <v>5</v>
      </c>
      <c r="AI69" s="58" t="s">
        <v>187</v>
      </c>
      <c r="AJ69" s="65"/>
    </row>
    <row r="70" spans="1:36" s="28" customFormat="1" ht="30" customHeight="1" x14ac:dyDescent="0.15">
      <c r="A70" s="43">
        <f t="shared" si="0"/>
        <v>61</v>
      </c>
      <c r="B70" s="50"/>
      <c r="C70" s="50"/>
      <c r="D70" s="50">
        <v>2</v>
      </c>
      <c r="E70" s="50"/>
      <c r="F70" s="50"/>
      <c r="G70" s="50"/>
      <c r="H70" s="50"/>
      <c r="I70" s="50"/>
      <c r="J70" s="50"/>
      <c r="K70" s="16"/>
      <c r="L70" s="49" t="s">
        <v>162</v>
      </c>
      <c r="M70" s="49" t="s">
        <v>163</v>
      </c>
      <c r="N70" s="49"/>
      <c r="O70" s="49"/>
      <c r="P70" s="49"/>
      <c r="Q70" s="49"/>
      <c r="R70" s="49"/>
      <c r="S70" s="49"/>
      <c r="T70" s="49"/>
      <c r="U70" s="49"/>
      <c r="V70" s="49"/>
      <c r="W70" s="49" t="s">
        <v>31</v>
      </c>
      <c r="X70" s="49" t="s">
        <v>165</v>
      </c>
      <c r="Y70" s="49" t="s">
        <v>164</v>
      </c>
      <c r="Z70" s="49"/>
      <c r="AA70" s="49">
        <v>0.1031</v>
      </c>
      <c r="AB70" s="50" t="s">
        <v>27</v>
      </c>
      <c r="AC70" s="50" t="s">
        <v>58</v>
      </c>
      <c r="AD70" s="49">
        <v>1</v>
      </c>
      <c r="AE70" s="49">
        <v>1</v>
      </c>
      <c r="AF70" s="30">
        <f t="shared" si="1"/>
        <v>3</v>
      </c>
      <c r="AG70" s="31">
        <f t="shared" si="2"/>
        <v>2</v>
      </c>
      <c r="AH70" s="31">
        <f t="shared" si="4"/>
        <v>5</v>
      </c>
      <c r="AI70" s="58" t="s">
        <v>187</v>
      </c>
      <c r="AJ70" s="65"/>
    </row>
    <row r="71" spans="1:36" s="28" customFormat="1" ht="30" customHeight="1" x14ac:dyDescent="0.15">
      <c r="A71" s="43">
        <f t="shared" si="0"/>
        <v>62</v>
      </c>
      <c r="B71" s="50"/>
      <c r="C71" s="50">
        <v>1</v>
      </c>
      <c r="D71" s="50"/>
      <c r="E71" s="50"/>
      <c r="F71" s="50"/>
      <c r="G71" s="50"/>
      <c r="H71" s="50"/>
      <c r="I71" s="50"/>
      <c r="J71" s="50"/>
      <c r="K71" s="16"/>
      <c r="L71" s="49" t="s">
        <v>162</v>
      </c>
      <c r="M71" s="49" t="s">
        <v>163</v>
      </c>
      <c r="N71" s="49"/>
      <c r="O71" s="49"/>
      <c r="P71" s="49"/>
      <c r="Q71" s="49"/>
      <c r="R71" s="49"/>
      <c r="S71" s="49"/>
      <c r="T71" s="49"/>
      <c r="U71" s="49"/>
      <c r="V71" s="49"/>
      <c r="W71" s="49" t="s">
        <v>31</v>
      </c>
      <c r="X71" s="49" t="s">
        <v>165</v>
      </c>
      <c r="Y71" s="49" t="s">
        <v>164</v>
      </c>
      <c r="Z71" s="49"/>
      <c r="AA71" s="49">
        <v>0.1137</v>
      </c>
      <c r="AB71" s="50" t="s">
        <v>27</v>
      </c>
      <c r="AC71" s="50" t="s">
        <v>57</v>
      </c>
      <c r="AD71" s="49">
        <v>1</v>
      </c>
      <c r="AE71" s="49">
        <v>0</v>
      </c>
      <c r="AF71" s="30">
        <f t="shared" si="1"/>
        <v>3</v>
      </c>
      <c r="AG71" s="31">
        <f t="shared" si="2"/>
        <v>0</v>
      </c>
      <c r="AH71" s="31" t="s">
        <v>188</v>
      </c>
      <c r="AI71" s="58" t="s">
        <v>183</v>
      </c>
      <c r="AJ71" s="65"/>
    </row>
    <row r="72" spans="1:36" s="28" customFormat="1" ht="30" hidden="1" customHeight="1" x14ac:dyDescent="0.15">
      <c r="A72" s="43">
        <f t="shared" si="0"/>
        <v>63</v>
      </c>
      <c r="B72" s="50"/>
      <c r="C72" s="50">
        <v>1</v>
      </c>
      <c r="D72" s="50"/>
      <c r="E72" s="50"/>
      <c r="F72" s="50"/>
      <c r="G72" s="50"/>
      <c r="H72" s="50"/>
      <c r="I72" s="50"/>
      <c r="J72" s="50"/>
      <c r="K72" s="16"/>
      <c r="L72" s="23" t="s">
        <v>152</v>
      </c>
      <c r="M72" s="23" t="s">
        <v>39</v>
      </c>
      <c r="N72" s="23"/>
      <c r="O72" s="22"/>
      <c r="P72" s="23"/>
      <c r="Q72" s="24"/>
      <c r="R72" s="22"/>
      <c r="S72" s="11"/>
      <c r="T72" s="22"/>
      <c r="U72" s="11"/>
      <c r="V72" s="11"/>
      <c r="W72" s="11" t="s">
        <v>28</v>
      </c>
      <c r="X72" s="11" t="s">
        <v>153</v>
      </c>
      <c r="Y72" s="25"/>
      <c r="Z72" s="23"/>
      <c r="AA72" s="26">
        <v>5.7000000000000002E-3</v>
      </c>
      <c r="AB72" s="10"/>
      <c r="AC72" s="18" t="s">
        <v>58</v>
      </c>
      <c r="AD72" s="49">
        <v>2</v>
      </c>
      <c r="AE72" s="49">
        <v>0</v>
      </c>
      <c r="AF72" s="30">
        <f t="shared" si="1"/>
        <v>6</v>
      </c>
      <c r="AG72" s="31">
        <f t="shared" si="2"/>
        <v>0</v>
      </c>
      <c r="AH72" s="31" t="s">
        <v>188</v>
      </c>
      <c r="AI72" s="61" t="s">
        <v>182</v>
      </c>
      <c r="AJ72" s="65"/>
    </row>
  </sheetData>
  <autoFilter ref="A9:AJ72" xr:uid="{00000000-0001-0000-0200-000000000000}">
    <filterColumn colId="34">
      <filters>
        <filter val="借用H6"/>
        <filter val="试制车间焊接"/>
        <filter val="试制车间加工"/>
        <filter val="试制车间拼焊"/>
        <filter val="试制车间装配"/>
      </filters>
    </filterColumn>
  </autoFilter>
  <mergeCells count="36">
    <mergeCell ref="AF8:AF9"/>
    <mergeCell ref="AG8:AG9"/>
    <mergeCell ref="AI8:AI9"/>
    <mergeCell ref="AH8:AH9"/>
    <mergeCell ref="T8:T9"/>
    <mergeCell ref="U8:U9"/>
    <mergeCell ref="A1:AD1"/>
    <mergeCell ref="A2:E2"/>
    <mergeCell ref="F2:K2"/>
    <mergeCell ref="L2:M2"/>
    <mergeCell ref="A3:M3"/>
    <mergeCell ref="N2:AB7"/>
    <mergeCell ref="A4:K4"/>
    <mergeCell ref="L4:M4"/>
    <mergeCell ref="A5:M5"/>
    <mergeCell ref="B8:K8"/>
    <mergeCell ref="A8:A9"/>
    <mergeCell ref="L8:L9"/>
    <mergeCell ref="A6:M7"/>
    <mergeCell ref="M8:M9"/>
    <mergeCell ref="N8:N9"/>
    <mergeCell ref="O8:O9"/>
    <mergeCell ref="P8:P9"/>
    <mergeCell ref="AE8:AE9"/>
    <mergeCell ref="V8:V9"/>
    <mergeCell ref="W8:W9"/>
    <mergeCell ref="X8:X9"/>
    <mergeCell ref="Y8:Y9"/>
    <mergeCell ref="Z8:Z9"/>
    <mergeCell ref="AC8:AC9"/>
    <mergeCell ref="AD8:AD9"/>
    <mergeCell ref="AA8:AA9"/>
    <mergeCell ref="AB8:AB9"/>
    <mergeCell ref="Q8:Q9"/>
    <mergeCell ref="R8:R9"/>
    <mergeCell ref="S8:S9"/>
  </mergeCells>
  <phoneticPr fontId="15" type="noConversion"/>
  <conditionalFormatting sqref="R63">
    <cfRule type="cellIs" dxfId="5" priority="34" operator="equal">
      <formula>"TIF"</formula>
    </cfRule>
  </conditionalFormatting>
  <conditionalFormatting sqref="T58">
    <cfRule type="cellIs" dxfId="4" priority="36" operator="equal">
      <formula>"TIF"</formula>
    </cfRule>
  </conditionalFormatting>
  <conditionalFormatting sqref="T63">
    <cfRule type="cellIs" dxfId="3" priority="35" operator="equal">
      <formula>"TIF"</formula>
    </cfRule>
  </conditionalFormatting>
  <conditionalFormatting sqref="W10:W13">
    <cfRule type="cellIs" dxfId="2" priority="19" stopIfTrue="1" operator="equal">
      <formula>“总成件”</formula>
    </cfRule>
  </conditionalFormatting>
  <conditionalFormatting sqref="W15:W68">
    <cfRule type="cellIs" dxfId="1" priority="1" stopIfTrue="1" operator="equal">
      <formula>“总成件”</formula>
    </cfRule>
  </conditionalFormatting>
  <conditionalFormatting sqref="W72">
    <cfRule type="cellIs" dxfId="0" priority="5" stopIfTrue="1" operator="equal">
      <formula>“总成件”</formula>
    </cfRule>
  </conditionalFormatting>
  <dataValidations disablePrompts="1" count="7">
    <dataValidation type="list" allowBlank="1" showInputMessage="1" showErrorMessage="1" sqref="S14 S1:S9" xr:uid="{00000000-0002-0000-0200-000009000000}">
      <formula1>"N/A"</formula1>
    </dataValidation>
    <dataValidation type="list" allowBlank="1" showInputMessage="1" showErrorMessage="1" sqref="W23:W25 S65 W28 S61:S62 S72 W58:W71 S15:S57 S10:S13" xr:uid="{116FE180-E51D-4B40-9D82-0CC0AAF175AF}">
      <formula1>"装配总成件,焊接总成件,面料,塑料件,钣金件,机加工件,标准件,非标件,线材件,管材件,圆钢"</formula1>
    </dataValidation>
    <dataValidation type="list" allowBlank="1" showInputMessage="1" showErrorMessage="1" sqref="AB59:AB71" xr:uid="{D02A2A27-7F81-4806-B353-210EB613381E}">
      <formula1>"镀白锌,发黑,氧化铁皮膜,电泳（ED),——,镀黑锌,热处理（调质处理）,喷漆,"</formula1>
    </dataValidation>
    <dataValidation type="list" allowBlank="1" showInputMessage="1" showErrorMessage="1" sqref="AB58" xr:uid="{1BDEB9E1-B977-49A8-A933-7CEA703544BD}">
      <formula1>"镀白锌,发黑,氧化铁皮膜,电泳（ED),镀黑锌,热处理（调质处理）,喷漆,"</formula1>
    </dataValidation>
    <dataValidation type="list" allowBlank="1" showInputMessage="1" showErrorMessage="1" sqref="O60 O64 O29 O56:O57 O66:O71" xr:uid="{D87C7961-4C4B-4BA0-B909-DF658EFCFA32}">
      <formula1>"A,B,C,"</formula1>
    </dataValidation>
    <dataValidation type="list" allowBlank="1" showInputMessage="1" showErrorMessage="1" sqref="W15:W22 W26:W27 W72 W29:W57 W10:W13" xr:uid="{63EFC042-E51F-49F4-A822-04E8D59518FA}">
      <formula1>"装配总成件,焊接总成件,面料,塑料件,冷镦,钣金件,机加工件,标准件,非标件,线材件,管材件,圆钢"</formula1>
    </dataValidation>
    <dataValidation type="list" allowBlank="1" showInputMessage="1" showErrorMessage="1" sqref="U10:V72" xr:uid="{00000000-0002-0000-0200-000007000000}">
      <formula1>"Y,N"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8" scale="43" orientation="landscape" r:id="rId1"/>
  <headerFooter>
    <oddFooter>&amp;C第 &amp;P 页，共 &amp;N 页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H6 转盘座椅 EBOM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张长江</dc:creator>
  <cp:lastModifiedBy>子休 吕</cp:lastModifiedBy>
  <cp:lastPrinted>2023-02-22T03:20:01Z</cp:lastPrinted>
  <dcterms:created xsi:type="dcterms:W3CDTF">2006-09-13T11:21:00Z</dcterms:created>
  <dcterms:modified xsi:type="dcterms:W3CDTF">2024-06-19T06:51:25Z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