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40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1" authorId="0">
      <text>
        <r>
          <rPr>
            <sz val="9"/>
            <rFont val="宋体"/>
            <charset val="134"/>
          </rPr>
          <t xml:space="preserve">
系数1.3</t>
        </r>
      </text>
    </comment>
    <comment ref="L1" authorId="0">
      <text>
        <r>
          <rPr>
            <sz val="9"/>
            <rFont val="宋体"/>
            <charset val="134"/>
          </rPr>
          <t>未成系数</t>
        </r>
      </text>
    </comment>
    <comment ref="W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使用纸箱包装，每箱20个</t>
        </r>
      </text>
    </comment>
    <comment ref="W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木托盘装50个</t>
        </r>
      </text>
    </comment>
  </commentList>
</comments>
</file>

<file path=xl/sharedStrings.xml><?xml version="1.0" encoding="utf-8"?>
<sst xmlns="http://schemas.openxmlformats.org/spreadsheetml/2006/main" count="81" uniqueCount="45">
  <si>
    <t>客户</t>
  </si>
  <si>
    <t>项目</t>
  </si>
  <si>
    <t>产品</t>
  </si>
  <si>
    <t>QAD码</t>
  </si>
  <si>
    <t>现销售未税单价</t>
  </si>
  <si>
    <t>外购原材料金额</t>
  </si>
  <si>
    <t>自制原材料金额</t>
  </si>
  <si>
    <t>原材料金额合计</t>
  </si>
  <si>
    <t>附加值</t>
  </si>
  <si>
    <t>材料金额合计</t>
  </si>
  <si>
    <t>前工序直接人工</t>
  </si>
  <si>
    <t>水电气</t>
  </si>
  <si>
    <t>焊接直接人工</t>
  </si>
  <si>
    <t>底座直接人工</t>
  </si>
  <si>
    <t>电泳直接人工</t>
  </si>
  <si>
    <t>小计</t>
  </si>
  <si>
    <t>料工费合计*1.18费用</t>
  </si>
  <si>
    <t>包装</t>
  </si>
  <si>
    <t>运费</t>
  </si>
  <si>
    <t>外购件*1.03费用</t>
  </si>
  <si>
    <t>建议未税销价</t>
  </si>
  <si>
    <t>附加值率</t>
  </si>
  <si>
    <t>株洲</t>
  </si>
  <si>
    <t>欧马可</t>
  </si>
  <si>
    <t>欧马可底座</t>
  </si>
  <si>
    <t>SLT0011382</t>
  </si>
  <si>
    <t>欧马可坐垫前横梁</t>
  </si>
  <si>
    <t>SLT0011218</t>
  </si>
  <si>
    <t>——</t>
  </si>
  <si>
    <t>欧马可靠背骨架  基础款非通风</t>
  </si>
  <si>
    <t>SLT0010875</t>
  </si>
  <si>
    <t>背骨架焊接总成   基础款通风</t>
  </si>
  <si>
    <t>SLT0010995</t>
  </si>
  <si>
    <t>欧马可小背2060</t>
  </si>
  <si>
    <t>SLT0011080</t>
  </si>
  <si>
    <t>欧马可小背1880</t>
  </si>
  <si>
    <t>SLT0011165</t>
  </si>
  <si>
    <t>欧马可副背</t>
  </si>
  <si>
    <t>SLT0011027</t>
  </si>
  <si>
    <t>欧马可正背骨架 减震款非通风</t>
  </si>
  <si>
    <t>SLT0011248</t>
  </si>
  <si>
    <t>欧马可正背骨架  减震款通风</t>
  </si>
  <si>
    <t>SLT0011249</t>
  </si>
  <si>
    <t>副驾靠背左固定板电泳总成 / 欧马可升级</t>
  </si>
  <si>
    <t>SLT0011221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</si>
</sst>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0.00_);[Red]\(0.00\)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sz val="12"/>
      <name val="微软雅黑"/>
      <charset val="134"/>
    </font>
    <font>
      <b/>
      <sz val="12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4" fillId="0" borderId="0">
      <alignment vertical="center"/>
    </xf>
  </cellStyleXfs>
  <cellXfs count="14">
    <xf numFmtId="0" fontId="0" fillId="0" borderId="0" xfId="0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8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vertical="center"/>
    </xf>
    <xf numFmtId="9" fontId="2" fillId="0" borderId="1" xfId="0" applyNumberFormat="1" applyFont="1" applyFill="1" applyBorder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样式 1" xfId="50"/>
    <cellStyle name="样式 1 10" xfId="51"/>
    <cellStyle name="常规_正司机座椅 _28" xfId="52"/>
    <cellStyle name="常规_正司机座椅 _26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1"/>
  <sheetViews>
    <sheetView tabSelected="1" zoomScale="70" zoomScaleNormal="70" workbookViewId="0">
      <selection activeCell="V1" sqref="V1"/>
    </sheetView>
  </sheetViews>
  <sheetFormatPr defaultColWidth="9" defaultRowHeight="14"/>
  <cols>
    <col min="1" max="1" width="5.37272727272727" customWidth="1"/>
    <col min="2" max="2" width="7.37272727272727" customWidth="1"/>
    <col min="3" max="3" width="23.2545454545455" customWidth="1"/>
    <col min="4" max="4" width="14.8181818181818" customWidth="1"/>
    <col min="5" max="8" width="8.12727272727273" customWidth="1"/>
    <col min="9" max="9" width="6.25454545454545" customWidth="1"/>
    <col min="10" max="12" width="8.12727272727273" customWidth="1"/>
    <col min="13" max="13" width="8.87272727272727" customWidth="1"/>
    <col min="14" max="14" width="6.87272727272727" customWidth="1"/>
    <col min="15" max="15" width="8.87272727272727" customWidth="1"/>
    <col min="16" max="16" width="6.87272727272727" customWidth="1"/>
    <col min="17" max="17" width="8.87272727272727" customWidth="1"/>
    <col min="18" max="18" width="6.87272727272727" customWidth="1"/>
    <col min="19" max="19" width="8.87272727272727" customWidth="1"/>
    <col min="20" max="20" width="6.87272727272727" customWidth="1"/>
    <col min="21" max="21" width="7" customWidth="1"/>
    <col min="22" max="22" width="8.87272727272727" customWidth="1"/>
    <col min="23" max="23" width="5.87272727272727" customWidth="1"/>
    <col min="24" max="24" width="7" customWidth="1"/>
    <col min="25" max="25" width="8.25454545454545" customWidth="1"/>
    <col min="26" max="26" width="8.87272727272727" customWidth="1"/>
    <col min="27" max="27" width="7" customWidth="1"/>
    <col min="28" max="28" width="8.12727272727273" customWidth="1"/>
  </cols>
  <sheetData>
    <row r="1" ht="66" spans="1:28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1" t="s">
        <v>5</v>
      </c>
      <c r="K1" s="1" t="s">
        <v>6</v>
      </c>
      <c r="L1" s="1" t="s">
        <v>9</v>
      </c>
      <c r="M1" s="8" t="s">
        <v>10</v>
      </c>
      <c r="N1" s="8" t="s">
        <v>11</v>
      </c>
      <c r="O1" s="8" t="s">
        <v>12</v>
      </c>
      <c r="P1" s="8" t="s">
        <v>11</v>
      </c>
      <c r="Q1" s="8" t="s">
        <v>13</v>
      </c>
      <c r="R1" s="8" t="s">
        <v>11</v>
      </c>
      <c r="S1" s="8" t="s">
        <v>14</v>
      </c>
      <c r="T1" s="8" t="s">
        <v>11</v>
      </c>
      <c r="U1" s="8" t="s">
        <v>15</v>
      </c>
      <c r="V1" s="8" t="s">
        <v>16</v>
      </c>
      <c r="W1" s="8" t="s">
        <v>17</v>
      </c>
      <c r="X1" s="8" t="s">
        <v>18</v>
      </c>
      <c r="Y1" s="8" t="s">
        <v>19</v>
      </c>
      <c r="Z1" s="10" t="s">
        <v>20</v>
      </c>
      <c r="AA1" s="11" t="s">
        <v>8</v>
      </c>
      <c r="AB1" s="11" t="s">
        <v>21</v>
      </c>
    </row>
    <row r="2" ht="117" customHeight="1" spans="1:28">
      <c r="A2" s="4" t="s">
        <v>22</v>
      </c>
      <c r="B2" s="4" t="s">
        <v>23</v>
      </c>
      <c r="C2" s="5" t="s">
        <v>24</v>
      </c>
      <c r="D2" s="4" t="s">
        <v>25</v>
      </c>
      <c r="E2" s="6"/>
      <c r="F2" s="7"/>
      <c r="G2" s="7"/>
      <c r="H2" s="7"/>
      <c r="I2" s="7"/>
      <c r="J2" s="7">
        <f>201.12+49.76</f>
        <v>250.88</v>
      </c>
      <c r="K2" s="7">
        <f>299.42-J2</f>
        <v>48.54</v>
      </c>
      <c r="L2" s="7">
        <f t="shared" ref="L2:L11" si="0">J2+K2</f>
        <v>299.42</v>
      </c>
      <c r="M2" s="7">
        <v>0</v>
      </c>
      <c r="N2" s="7">
        <v>0</v>
      </c>
      <c r="O2" s="7">
        <v>2.03438888888889</v>
      </c>
      <c r="P2" s="7">
        <v>1.16852881006006</v>
      </c>
      <c r="Q2" s="7">
        <v>10.14375</v>
      </c>
      <c r="R2" s="7">
        <v>3.80527857142858</v>
      </c>
      <c r="S2" s="7">
        <v>2.1837213789555</v>
      </c>
      <c r="T2" s="7">
        <v>4.53368370759675</v>
      </c>
      <c r="U2" s="7">
        <f>SUM(M2:T2)</f>
        <v>23.8693513569298</v>
      </c>
      <c r="V2" s="7">
        <f>(K2+U2)*1.18</f>
        <v>85.4430346011772</v>
      </c>
      <c r="W2" s="7">
        <v>0.7</v>
      </c>
      <c r="X2" s="7">
        <v>13.28</v>
      </c>
      <c r="Y2" s="7">
        <f>J2*1.03</f>
        <v>258.4064</v>
      </c>
      <c r="Z2" s="7">
        <f>Y2+X2+W2+V2</f>
        <v>357.829434601177</v>
      </c>
      <c r="AA2" s="12">
        <f>Z2-L2</f>
        <v>58.4094346011771</v>
      </c>
      <c r="AB2" s="13">
        <f>AA2/Z2</f>
        <v>0.16323261574688</v>
      </c>
    </row>
    <row r="3" ht="16.5" hidden="1" spans="1:28">
      <c r="A3" s="4" t="s">
        <v>22</v>
      </c>
      <c r="B3" s="4"/>
      <c r="C3" s="5" t="s">
        <v>26</v>
      </c>
      <c r="D3" s="4" t="s">
        <v>27</v>
      </c>
      <c r="E3" s="6"/>
      <c r="F3" s="7"/>
      <c r="G3" s="7"/>
      <c r="H3" s="7"/>
      <c r="I3" s="7"/>
      <c r="J3" s="7">
        <v>4.58</v>
      </c>
      <c r="K3" s="7">
        <v>1.5</v>
      </c>
      <c r="L3" s="7">
        <f t="shared" si="0"/>
        <v>6.08</v>
      </c>
      <c r="M3" s="7">
        <v>0.0559027777777778</v>
      </c>
      <c r="N3" s="7">
        <v>0.0031</v>
      </c>
      <c r="O3" s="7">
        <v>1.697</v>
      </c>
      <c r="P3" s="7">
        <v>0.52375</v>
      </c>
      <c r="Q3" s="7" t="s">
        <v>28</v>
      </c>
      <c r="R3" s="7" t="s">
        <v>28</v>
      </c>
      <c r="S3" s="7">
        <v>0.17469771031644</v>
      </c>
      <c r="T3" s="7">
        <v>0.36269469660774</v>
      </c>
      <c r="U3" s="7">
        <f t="shared" ref="U2:U11" si="1">SUM(M3:T3)</f>
        <v>2.81714518470196</v>
      </c>
      <c r="V3" s="7">
        <f t="shared" ref="V2:V11" si="2">(K3+U3)*1.18</f>
        <v>5.09423131794831</v>
      </c>
      <c r="W3" s="7">
        <v>0.37</v>
      </c>
      <c r="X3" s="7">
        <v>1.06</v>
      </c>
      <c r="Y3" s="7">
        <f t="shared" ref="Y2:Y11" si="3">J3*1.03</f>
        <v>4.7174</v>
      </c>
      <c r="Z3" s="7">
        <f t="shared" ref="Z2:Z11" si="4">Y3+X3+W3+V3</f>
        <v>11.2416313179483</v>
      </c>
      <c r="AA3" s="12">
        <f t="shared" ref="AA2:AA11" si="5">Z3-L3</f>
        <v>5.16163131794831</v>
      </c>
      <c r="AB3" s="13">
        <f t="shared" ref="AB2:AB11" si="6">AA3/Z3</f>
        <v>0.45915322891859</v>
      </c>
    </row>
    <row r="4" ht="33" hidden="1" spans="1:28">
      <c r="A4" s="4" t="s">
        <v>22</v>
      </c>
      <c r="B4" s="4"/>
      <c r="C4" s="5" t="s">
        <v>29</v>
      </c>
      <c r="D4" s="4" t="s">
        <v>30</v>
      </c>
      <c r="E4" s="6"/>
      <c r="F4" s="7"/>
      <c r="G4" s="7"/>
      <c r="H4" s="7"/>
      <c r="I4" s="7"/>
      <c r="J4" s="7">
        <v>105.96</v>
      </c>
      <c r="K4" s="7">
        <v>9.67</v>
      </c>
      <c r="L4" s="7">
        <f t="shared" si="0"/>
        <v>115.63</v>
      </c>
      <c r="M4" s="7">
        <v>2.6575</v>
      </c>
      <c r="N4" s="7">
        <v>0.7675</v>
      </c>
      <c r="O4" s="7">
        <v>10.7222116666667</v>
      </c>
      <c r="P4" s="7">
        <v>3.30922708333333</v>
      </c>
      <c r="Q4" s="7" t="s">
        <v>28</v>
      </c>
      <c r="R4" s="7" t="s">
        <v>28</v>
      </c>
      <c r="S4" s="7">
        <v>0.989190892719324</v>
      </c>
      <c r="T4" s="7">
        <v>2.05064118490205</v>
      </c>
      <c r="U4" s="7">
        <f t="shared" si="1"/>
        <v>20.4962708276214</v>
      </c>
      <c r="V4" s="7">
        <f t="shared" si="2"/>
        <v>35.5961995765933</v>
      </c>
      <c r="W4" s="7">
        <v>1.2</v>
      </c>
      <c r="X4" s="7">
        <v>17</v>
      </c>
      <c r="Y4" s="7">
        <f t="shared" si="3"/>
        <v>109.1388</v>
      </c>
      <c r="Z4" s="7">
        <f t="shared" si="4"/>
        <v>162.934999576593</v>
      </c>
      <c r="AA4" s="12">
        <f t="shared" si="5"/>
        <v>47.3049995765933</v>
      </c>
      <c r="AB4" s="13">
        <f t="shared" si="6"/>
        <v>0.290330498048431</v>
      </c>
    </row>
    <row r="5" ht="33" hidden="1" spans="1:28">
      <c r="A5" s="4" t="s">
        <v>22</v>
      </c>
      <c r="B5" s="4"/>
      <c r="C5" s="5" t="s">
        <v>31</v>
      </c>
      <c r="D5" s="4" t="s">
        <v>32</v>
      </c>
      <c r="E5" s="6"/>
      <c r="F5" s="7"/>
      <c r="G5" s="7"/>
      <c r="H5" s="7"/>
      <c r="I5" s="7"/>
      <c r="J5" s="7">
        <v>106.68</v>
      </c>
      <c r="K5" s="7">
        <v>9.67</v>
      </c>
      <c r="L5" s="7">
        <f t="shared" si="0"/>
        <v>116.35</v>
      </c>
      <c r="M5" s="7">
        <v>2.6575</v>
      </c>
      <c r="N5" s="7">
        <v>0.7675</v>
      </c>
      <c r="O5" s="7">
        <v>11.1181783333333</v>
      </c>
      <c r="P5" s="7">
        <v>3.43143541666667</v>
      </c>
      <c r="Q5" s="7" t="s">
        <v>28</v>
      </c>
      <c r="R5" s="7" t="s">
        <v>28</v>
      </c>
      <c r="S5" s="7">
        <v>0.989190892719324</v>
      </c>
      <c r="T5" s="7">
        <v>2.05064118490205</v>
      </c>
      <c r="U5" s="7">
        <f t="shared" si="1"/>
        <v>21.0144458276213</v>
      </c>
      <c r="V5" s="7">
        <f t="shared" si="2"/>
        <v>36.2076460765931</v>
      </c>
      <c r="W5" s="7">
        <v>1.2</v>
      </c>
      <c r="X5" s="7">
        <v>17</v>
      </c>
      <c r="Y5" s="7">
        <f t="shared" si="3"/>
        <v>109.8804</v>
      </c>
      <c r="Z5" s="7">
        <f t="shared" si="4"/>
        <v>164.288046076593</v>
      </c>
      <c r="AA5" s="12">
        <f t="shared" si="5"/>
        <v>47.9380460765931</v>
      </c>
      <c r="AB5" s="13">
        <f t="shared" si="6"/>
        <v>0.291792660643391</v>
      </c>
    </row>
    <row r="6" ht="16.5" hidden="1" spans="1:28">
      <c r="A6" s="4" t="s">
        <v>22</v>
      </c>
      <c r="B6" s="4"/>
      <c r="C6" s="5" t="s">
        <v>33</v>
      </c>
      <c r="D6" s="4" t="s">
        <v>34</v>
      </c>
      <c r="E6" s="6"/>
      <c r="F6" s="7"/>
      <c r="G6" s="7"/>
      <c r="H6" s="7"/>
      <c r="I6" s="7"/>
      <c r="J6" s="7">
        <v>38.74</v>
      </c>
      <c r="K6" s="7">
        <v>8.55</v>
      </c>
      <c r="L6" s="7">
        <f t="shared" si="0"/>
        <v>47.29</v>
      </c>
      <c r="M6" s="7">
        <v>1.02</v>
      </c>
      <c r="N6" s="7">
        <v>0.354</v>
      </c>
      <c r="O6" s="7">
        <v>5.57653055555556</v>
      </c>
      <c r="P6" s="7">
        <v>1.72110069444444</v>
      </c>
      <c r="Q6" s="7" t="s">
        <v>28</v>
      </c>
      <c r="R6" s="7" t="s">
        <v>28</v>
      </c>
      <c r="S6" s="7">
        <v>0.308632621559044</v>
      </c>
      <c r="T6" s="7">
        <v>0.640760630673674</v>
      </c>
      <c r="U6" s="7">
        <f t="shared" si="1"/>
        <v>9.62102450223272</v>
      </c>
      <c r="V6" s="7">
        <f t="shared" si="2"/>
        <v>21.4418089126346</v>
      </c>
      <c r="W6" s="7">
        <v>1.2</v>
      </c>
      <c r="X6" s="7">
        <v>15.18</v>
      </c>
      <c r="Y6" s="7">
        <f t="shared" si="3"/>
        <v>39.9022</v>
      </c>
      <c r="Z6" s="7">
        <f t="shared" si="4"/>
        <v>77.7240089126346</v>
      </c>
      <c r="AA6" s="12">
        <f t="shared" si="5"/>
        <v>30.4340089126346</v>
      </c>
      <c r="AB6" s="13">
        <f t="shared" si="6"/>
        <v>0.39156509472953</v>
      </c>
    </row>
    <row r="7" ht="16.5" hidden="1" spans="1:28">
      <c r="A7" s="4" t="s">
        <v>22</v>
      </c>
      <c r="B7" s="4"/>
      <c r="C7" s="5" t="s">
        <v>35</v>
      </c>
      <c r="D7" s="4" t="s">
        <v>36</v>
      </c>
      <c r="E7" s="6"/>
      <c r="F7" s="7"/>
      <c r="G7" s="7"/>
      <c r="H7" s="7"/>
      <c r="I7" s="7"/>
      <c r="J7" s="7">
        <v>39</v>
      </c>
      <c r="K7" s="7">
        <v>8.29</v>
      </c>
      <c r="L7" s="7">
        <f t="shared" si="0"/>
        <v>47.29</v>
      </c>
      <c r="M7" s="7">
        <v>1.02</v>
      </c>
      <c r="N7" s="7">
        <v>0.354</v>
      </c>
      <c r="O7" s="7">
        <v>5.57653055555556</v>
      </c>
      <c r="P7" s="7">
        <v>1.72110069444444</v>
      </c>
      <c r="Q7" s="7" t="s">
        <v>28</v>
      </c>
      <c r="R7" s="7" t="s">
        <v>28</v>
      </c>
      <c r="S7" s="7">
        <v>0.308632621559044</v>
      </c>
      <c r="T7" s="7">
        <v>0.640760630673674</v>
      </c>
      <c r="U7" s="7">
        <f t="shared" si="1"/>
        <v>9.62102450223272</v>
      </c>
      <c r="V7" s="7">
        <f t="shared" si="2"/>
        <v>21.1350089126346</v>
      </c>
      <c r="W7" s="7">
        <v>1.2</v>
      </c>
      <c r="X7" s="7">
        <v>15.18</v>
      </c>
      <c r="Y7" s="7">
        <f t="shared" si="3"/>
        <v>40.17</v>
      </c>
      <c r="Z7" s="7">
        <f t="shared" si="4"/>
        <v>77.6850089126346</v>
      </c>
      <c r="AA7" s="12">
        <f t="shared" si="5"/>
        <v>30.3950089126346</v>
      </c>
      <c r="AB7" s="13">
        <f t="shared" si="6"/>
        <v>0.391259643759804</v>
      </c>
    </row>
    <row r="8" ht="16.5" hidden="1" spans="1:28">
      <c r="A8" s="4" t="s">
        <v>22</v>
      </c>
      <c r="B8" s="4"/>
      <c r="C8" s="5" t="s">
        <v>37</v>
      </c>
      <c r="D8" s="4" t="s">
        <v>38</v>
      </c>
      <c r="E8" s="6"/>
      <c r="F8" s="7"/>
      <c r="G8" s="7"/>
      <c r="H8" s="7"/>
      <c r="I8" s="7"/>
      <c r="J8" s="7">
        <v>42.41</v>
      </c>
      <c r="K8" s="7">
        <v>10.02</v>
      </c>
      <c r="L8" s="7">
        <f t="shared" si="0"/>
        <v>52.43</v>
      </c>
      <c r="M8" s="7">
        <v>1.16</v>
      </c>
      <c r="N8" s="7">
        <v>0.61</v>
      </c>
      <c r="O8" s="7">
        <v>7.01426666666667</v>
      </c>
      <c r="P8" s="7">
        <v>2.16483333333333</v>
      </c>
      <c r="Q8" s="7" t="s">
        <v>28</v>
      </c>
      <c r="R8" s="7" t="s">
        <v>28</v>
      </c>
      <c r="S8" s="7">
        <v>0.17469771031644</v>
      </c>
      <c r="T8" s="7">
        <v>0.36269469660774</v>
      </c>
      <c r="U8" s="7">
        <f t="shared" si="1"/>
        <v>11.4864924069242</v>
      </c>
      <c r="V8" s="7">
        <f t="shared" si="2"/>
        <v>25.3776610401706</v>
      </c>
      <c r="W8" s="7">
        <v>1.2</v>
      </c>
      <c r="X8" s="7">
        <v>17</v>
      </c>
      <c r="Y8" s="7">
        <f t="shared" si="3"/>
        <v>43.6823</v>
      </c>
      <c r="Z8" s="7">
        <f t="shared" si="4"/>
        <v>87.2599610401706</v>
      </c>
      <c r="AA8" s="12">
        <f t="shared" si="5"/>
        <v>34.8299610401706</v>
      </c>
      <c r="AB8" s="13">
        <f t="shared" si="6"/>
        <v>0.399151691394137</v>
      </c>
    </row>
    <row r="9" ht="33" hidden="1" spans="1:28">
      <c r="A9" s="4" t="s">
        <v>22</v>
      </c>
      <c r="B9" s="4"/>
      <c r="C9" s="5" t="s">
        <v>39</v>
      </c>
      <c r="D9" s="4" t="s">
        <v>40</v>
      </c>
      <c r="E9" s="6"/>
      <c r="F9" s="7"/>
      <c r="G9" s="7"/>
      <c r="H9" s="7"/>
      <c r="I9" s="7"/>
      <c r="J9" s="7">
        <v>101.1</v>
      </c>
      <c r="K9" s="7">
        <v>9.67</v>
      </c>
      <c r="L9" s="7">
        <f t="shared" si="0"/>
        <v>110.77</v>
      </c>
      <c r="M9" s="7">
        <v>2.6575</v>
      </c>
      <c r="N9" s="7">
        <v>0.7675</v>
      </c>
      <c r="O9" s="7">
        <v>9.31455016666667</v>
      </c>
      <c r="P9" s="7">
        <v>2.87477645833333</v>
      </c>
      <c r="Q9" s="7" t="s">
        <v>28</v>
      </c>
      <c r="R9" s="7" t="s">
        <v>28</v>
      </c>
      <c r="S9" s="7">
        <v>0.814493182402884</v>
      </c>
      <c r="T9" s="7">
        <v>1.68794648829431</v>
      </c>
      <c r="U9" s="7">
        <f t="shared" si="1"/>
        <v>18.1167662956972</v>
      </c>
      <c r="V9" s="7">
        <f t="shared" si="2"/>
        <v>32.7883842289227</v>
      </c>
      <c r="W9" s="7">
        <v>1.2</v>
      </c>
      <c r="X9" s="7">
        <v>17</v>
      </c>
      <c r="Y9" s="7">
        <f t="shared" si="3"/>
        <v>104.133</v>
      </c>
      <c r="Z9" s="7">
        <f t="shared" si="4"/>
        <v>155.121384228923</v>
      </c>
      <c r="AA9" s="12">
        <f t="shared" si="5"/>
        <v>44.3513842289227</v>
      </c>
      <c r="AB9" s="13">
        <f t="shared" si="6"/>
        <v>0.28591405659113</v>
      </c>
    </row>
    <row r="10" ht="33" hidden="1" spans="1:28">
      <c r="A10" s="4" t="s">
        <v>22</v>
      </c>
      <c r="B10" s="4"/>
      <c r="C10" s="5" t="s">
        <v>41</v>
      </c>
      <c r="D10" s="4" t="s">
        <v>42</v>
      </c>
      <c r="E10" s="6"/>
      <c r="F10" s="7"/>
      <c r="G10" s="7"/>
      <c r="H10" s="7"/>
      <c r="I10" s="7"/>
      <c r="J10" s="7">
        <v>98.66</v>
      </c>
      <c r="K10" s="7">
        <v>9.67</v>
      </c>
      <c r="L10" s="7">
        <f t="shared" si="0"/>
        <v>108.33</v>
      </c>
      <c r="M10" s="7">
        <v>2.6575</v>
      </c>
      <c r="N10" s="7">
        <v>0.7675</v>
      </c>
      <c r="O10" s="7">
        <v>9.71051683333333</v>
      </c>
      <c r="P10" s="7">
        <v>2.99698479166667</v>
      </c>
      <c r="Q10" s="7" t="s">
        <v>28</v>
      </c>
      <c r="R10" s="7" t="s">
        <v>28</v>
      </c>
      <c r="S10" s="7">
        <v>0.814493182402884</v>
      </c>
      <c r="T10" s="7">
        <v>1.68794648829431</v>
      </c>
      <c r="U10" s="7">
        <f t="shared" si="1"/>
        <v>18.6349412956972</v>
      </c>
      <c r="V10" s="7">
        <f t="shared" si="2"/>
        <v>33.3998307289227</v>
      </c>
      <c r="W10" s="7">
        <v>1.2</v>
      </c>
      <c r="X10" s="7">
        <v>17</v>
      </c>
      <c r="Y10" s="7">
        <f t="shared" si="3"/>
        <v>101.6198</v>
      </c>
      <c r="Z10" s="7">
        <f t="shared" si="4"/>
        <v>153.219630728923</v>
      </c>
      <c r="AA10" s="12">
        <f t="shared" si="5"/>
        <v>44.8896307289227</v>
      </c>
      <c r="AB10" s="13">
        <f t="shared" si="6"/>
        <v>0.292975714112911</v>
      </c>
    </row>
    <row r="11" ht="33" hidden="1" spans="1:28">
      <c r="A11" s="4" t="s">
        <v>22</v>
      </c>
      <c r="B11" s="4"/>
      <c r="C11" s="5" t="s">
        <v>43</v>
      </c>
      <c r="D11" s="4" t="s">
        <v>44</v>
      </c>
      <c r="E11" s="6"/>
      <c r="F11" s="7"/>
      <c r="G11" s="7"/>
      <c r="H11" s="7"/>
      <c r="I11" s="7"/>
      <c r="J11" s="9">
        <v>9.72</v>
      </c>
      <c r="K11" s="9"/>
      <c r="L11" s="7">
        <f t="shared" si="0"/>
        <v>9.72</v>
      </c>
      <c r="M11" s="7" t="s">
        <v>28</v>
      </c>
      <c r="N11" s="7" t="s">
        <v>28</v>
      </c>
      <c r="O11" s="7" t="s">
        <v>28</v>
      </c>
      <c r="P11" s="7" t="s">
        <v>28</v>
      </c>
      <c r="Q11" s="7" t="s">
        <v>28</v>
      </c>
      <c r="R11" s="7" t="s">
        <v>28</v>
      </c>
      <c r="S11" s="7">
        <v>0.17469771031644</v>
      </c>
      <c r="T11" s="7">
        <v>0.36269469660774</v>
      </c>
      <c r="U11" s="7">
        <f t="shared" si="1"/>
        <v>0.53739240692418</v>
      </c>
      <c r="V11" s="7">
        <f t="shared" si="2"/>
        <v>0.634123040170532</v>
      </c>
      <c r="W11" s="7">
        <v>0.74</v>
      </c>
      <c r="X11" s="7">
        <v>0.43</v>
      </c>
      <c r="Y11" s="7">
        <f t="shared" si="3"/>
        <v>10.0116</v>
      </c>
      <c r="Z11" s="7">
        <f t="shared" si="4"/>
        <v>11.8157230401705</v>
      </c>
      <c r="AA11" s="12">
        <f t="shared" si="5"/>
        <v>2.09572304017053</v>
      </c>
      <c r="AB11" s="13">
        <f t="shared" si="6"/>
        <v>0.177367312440008</v>
      </c>
    </row>
  </sheetData>
  <mergeCells count="1">
    <mergeCell ref="B2:B1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L16" sqref="L16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LiuZenglian</dc:creator>
  <cp:lastModifiedBy>哿 偉</cp:lastModifiedBy>
  <dcterms:created xsi:type="dcterms:W3CDTF">2023-05-12T11:15:00Z</dcterms:created>
  <dcterms:modified xsi:type="dcterms:W3CDTF">2024-06-25T00:53:16Z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2052-12.1.0.17140</vt:lpwstr>
  </property>
</Properties>
</file>