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60" firstSheet="1" activeTab="2"/>
  </bookViews>
  <sheets>
    <sheet name="KING" sheetId="9" state="veryHidden" r:id="rId1"/>
    <sheet name="包装清单" sheetId="13" r:id="rId2"/>
    <sheet name="工位工序" sheetId="15" r:id="rId3"/>
    <sheet name="Sheet1" sheetId="19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" hidden="1">包装清单!$A$3:$X$109</definedName>
    <definedName name="_xlnm._FilterDatabase" localSheetId="2" hidden="1">工位工序!$B$4:$L$100</definedName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  <definedName name="_SF1756">[12]总表!#REF!</definedName>
    <definedName name="工作日">{"星期一","星期二","星期三","星期四","星期五","星期六","星期日"}</definedName>
    <definedName name="日">{0,1,2,3,4,5,6}</definedName>
    <definedName name="月">{"1月","2月","3月","4月","5月","6月","7月","8月","9月","10月","11月","12月"}</definedName>
    <definedName name="Exch">#REF!</definedName>
    <definedName name="PIECE_PRICE">#REF!</definedName>
    <definedName name="PLC">[13]DATASET!$K$2:$K$916</definedName>
    <definedName name="TOOLING">#REF!</definedName>
    <definedName name="切片器_物料类别">#N/A</definedName>
    <definedName name="Build1">#REF!</definedName>
    <definedName name="Build2">#REF!</definedName>
    <definedName name="Build3">#REF!</definedName>
    <definedName name="Build4">#REF!</definedName>
    <definedName name="Build5">#REF!</definedName>
    <definedName name="Chassis">"Check Box 21"</definedName>
    <definedName name="Locations">#REF!</definedName>
    <definedName name="ModelYear">#REF!</definedName>
    <definedName name="PartName">#REF!</definedName>
    <definedName name="PartNumber">#REF!</definedName>
    <definedName name="Program">#REF!</definedName>
    <definedName name="ReviewDate">#REF!</definedName>
    <definedName name="RR">#REF!</definedName>
    <definedName name="SC">#REF!</definedName>
    <definedName name="SOP">#REF!</definedName>
    <definedName name="SPR">#REF!</definedName>
    <definedName name="Status">#REF!</definedName>
    <definedName name="SuppCode">#REF!</definedName>
    <definedName name="SuppLocation">#REF!</definedName>
    <definedName name="SuppName">#REF!</definedName>
    <definedName name="Type">#REF!</definedName>
    <definedName name="WERS">#REF!</definedName>
    <definedName name="Activity">'[14]Ellesmere Port (08)'!$L$8</definedName>
    <definedName name="CNO">"Knapp 1"</definedName>
    <definedName name="daf" hidden="1">#REF!</definedName>
    <definedName name="Database" hidden="1">#REF!</definedName>
    <definedName name="DDD">#REF!</definedName>
    <definedName name="Delivered">'[14]Ellesmere Port (08)'!$L$56</definedName>
    <definedName name="dsa">#REF!</definedName>
    <definedName name="Fault_monitor">'[14]Ellesmere Port (08)'!$L$34</definedName>
    <definedName name="FDAG">#REF!</definedName>
    <definedName name="FSA">#REF!</definedName>
    <definedName name="FSDA" hidden="1">#REF!</definedName>
    <definedName name="Graph_pareto">'[14]Ellesmere Port (08)'!$B$33</definedName>
    <definedName name="Graph_trend">'[14]Ellesmere Port (08)'!$B$7</definedName>
    <definedName name="HTML_CodePage" hidden="1">1252</definedName>
    <definedName name="HTML_Control" hidden="1">{"'Verr-enseig-ex'!$M$22:$M$23"}</definedName>
    <definedName name="HTML_Description" hidden="1">""</definedName>
    <definedName name="HTML_Email" hidden="1">""</definedName>
    <definedName name="HTML_Header" hidden="1">"Verr-enseig-ex"</definedName>
    <definedName name="HTML_LastUpdate" hidden="1">"28/07/99"</definedName>
    <definedName name="HTML_LineAfter" hidden="1">FALSE</definedName>
    <definedName name="HTML_LineBefore" hidden="1">FALSE</definedName>
    <definedName name="HTML_Name" hidden="1">"Lee H. Troup"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"Problem-solving"</definedName>
    <definedName name="P___FMEA___Failure_Mode_and_Effect_Analysis">#REF!</definedName>
    <definedName name="PMDS">#REF!</definedName>
    <definedName name="PRINT_AREA_MI" localSheetId="1">#REF!</definedName>
    <definedName name="SDGAWE">#REF!</definedName>
    <definedName name="sss">#REF!</definedName>
    <definedName name="summarymonth">#REF!</definedName>
    <definedName name="Target">'[14]Ellesmere Port (08)'!$B$61</definedName>
    <definedName name="Tekst8">#REF!</definedName>
    <definedName name="Desc">#REF!</definedName>
    <definedName name="ID号">[16]D.性能试验!$O$3</definedName>
    <definedName name="Trim">'[15]Data sheet'!$D$11:$D$20</definedName>
    <definedName name="编制">[16]D.性能试验!$O$4</definedName>
    <definedName name="编制日期">[16]D.性能试验!$P$4</definedName>
    <definedName name="会签_1">[16]D.性能试验!$I$4</definedName>
    <definedName name="会签_10">[16]D.性能试验!$L$5</definedName>
    <definedName name="会签_11">[16]D.性能试验!$M$5</definedName>
    <definedName name="会签_12">[16]D.性能试验!#REF!</definedName>
    <definedName name="会签_13">[16]D.性能试验!#REF!</definedName>
    <definedName name="会签_14">[16]D.性能试验!#REF!</definedName>
    <definedName name="会签_15">[16]D.性能试验!#REF!</definedName>
    <definedName name="会签_16">[16]D.性能试验!#REF!</definedName>
    <definedName name="会签_17">[16]D.性能试验!#REF!</definedName>
    <definedName name="会签_2">[16]D.性能试验!$J$4</definedName>
    <definedName name="会签_3">[16]D.性能试验!$K$4</definedName>
    <definedName name="会签_4">[16]D.性能试验!$L$4</definedName>
    <definedName name="会签_5">[16]D.性能试验!$M$4</definedName>
    <definedName name="会签_6">[16]D.性能试验!$H$5</definedName>
    <definedName name="会签_7">[16]D.性能试验!$I$5</definedName>
    <definedName name="会签_8">[16]D.性能试验!$J$5</definedName>
    <definedName name="会签_9">[16]D.性能试验!$K$5</definedName>
    <definedName name="批准">[16]D.性能试验!$O$6</definedName>
    <definedName name="批准日期">[16]D.性能试验!$P$6</definedName>
    <definedName name="审核">[16]D.性能试验!$O$5</definedName>
    <definedName name="审核日期">[16]D.性能试验!$P$5</definedName>
    <definedName name="项目代码">[16]D.性能试验!$C$4</definedName>
    <definedName name="最后会签节点日期">[16]D.性能试验!$G$6</definedName>
    <definedName name="最后节点会签日期">[16]D.性能试验!#REF!</definedName>
    <definedName name="Calendar10Month">#REF!</definedName>
    <definedName name="Calendar10MonthOption">MATCH(Calendar10Month,月,0)</definedName>
    <definedName name="Calendar10Year">#REF!</definedName>
    <definedName name="Calendar11Month">#REF!</definedName>
    <definedName name="Calendar11MonthOption">MATCH(Calendar11Month,月,0)</definedName>
    <definedName name="Calendar11Year">#REF!</definedName>
    <definedName name="Calendar12Month">#REF!</definedName>
    <definedName name="Calendar12MonthOption">MATCH(Calendar12Month,月,0)</definedName>
    <definedName name="Calendar12Year">#REF!</definedName>
    <definedName name="Calendar1Month">#REF!</definedName>
    <definedName name="Calendar1MonthOption">MATCH(Calendar1Month,月,0)</definedName>
    <definedName name="Calendar1Year">#REF!</definedName>
    <definedName name="Calendar2Month">#REF!</definedName>
    <definedName name="Calendar2MonthOption">MATCH(Calendar2Month,月,0)</definedName>
    <definedName name="Calendar2Year">#REF!</definedName>
    <definedName name="Calendar3Month">#REF!</definedName>
    <definedName name="Calendar3MonthOption">MATCH(Calendar3Month,月,0)</definedName>
    <definedName name="Calendar3Year">#REF!</definedName>
    <definedName name="Calendar4Month">#REF!</definedName>
    <definedName name="Calendar4MonthOption">MATCH(Calendar4Month,月,0)</definedName>
    <definedName name="Calendar4Year">#REF!</definedName>
    <definedName name="Calendar5Month">#REF!</definedName>
    <definedName name="Calendar5MonthOption">MATCH(Calendar5Month,月,0)</definedName>
    <definedName name="Calendar5Year">#REF!</definedName>
    <definedName name="Calendar6Month">#REF!</definedName>
    <definedName name="Calendar6MonthOption">MATCH(Calendar6Month,月,0)</definedName>
    <definedName name="Calendar6Year">#REF!</definedName>
    <definedName name="Calendar7Month">#REF!</definedName>
    <definedName name="Calendar7MonthOption">MATCH(Calendar7Month,月,0)</definedName>
    <definedName name="Calendar7Year">#REF!</definedName>
    <definedName name="Calendar8Month">#REF!</definedName>
    <definedName name="Calendar8MonthOption">MATCH(Calendar8Month,月,0)</definedName>
    <definedName name="Calendar8Year">#REF!</definedName>
    <definedName name="Calendar9Month">#REF!</definedName>
    <definedName name="Calendar9MonthOption">MATCH(Calendar9Month,月,0)</definedName>
    <definedName name="Calendar9Year">#REF!</definedName>
    <definedName name="WeekdayOption">MATCH(WeekStart,工作日,0)+10</definedName>
    <definedName name="WeekStart">#REF!</definedName>
    <definedName name="WeekStartValue">IF(WeekStart="星期一",2,1)</definedName>
    <definedName name="_xlnm.Print_Area" localSheetId="1">包装清单!$A$1:$Y$109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<sst xmlns="http://schemas.openxmlformats.org/spreadsheetml/2006/main" count="1655" uniqueCount="440">
  <si>
    <t>收容数优先选择5的倍数</t>
  </si>
  <si>
    <t>序号</t>
  </si>
  <si>
    <t>QAD</t>
  </si>
  <si>
    <t>图号</t>
  </si>
  <si>
    <t>零件名称</t>
  </si>
  <si>
    <t>描述</t>
  </si>
  <si>
    <t>单台使用量</t>
  </si>
  <si>
    <t>零件类型</t>
  </si>
  <si>
    <t>零件尺寸</t>
  </si>
  <si>
    <t>工位器具类型</t>
  </si>
  <si>
    <t>工位器具型号</t>
  </si>
  <si>
    <t>存放器具尺寸</t>
  </si>
  <si>
    <t>存放器具重量/kg</t>
  </si>
  <si>
    <t>收容数量</t>
  </si>
  <si>
    <t>产品重量/kg</t>
  </si>
  <si>
    <t>产品总重量/kg</t>
  </si>
  <si>
    <t>器具+产品总重量/kg</t>
  </si>
  <si>
    <r>
      <rPr>
        <b/>
        <sz val="11"/>
        <color theme="1"/>
        <rFont val="宋体"/>
        <charset val="134"/>
      </rPr>
      <t>零部件图片</t>
    </r>
    <r>
      <rPr>
        <sz val="11"/>
        <color theme="1"/>
        <rFont val="宋体"/>
        <charset val="134"/>
      </rPr>
      <t>(单一零件照片)</t>
    </r>
  </si>
  <si>
    <r>
      <rPr>
        <b/>
        <sz val="11"/>
        <color theme="1"/>
        <rFont val="宋体"/>
        <charset val="134"/>
      </rPr>
      <t>包装图片</t>
    </r>
    <r>
      <rPr>
        <sz val="11"/>
        <color theme="1"/>
        <rFont val="宋体"/>
        <charset val="134"/>
      </rPr>
      <t>(不含零件的包装图片,静态摆放或回收时嵌套状态)</t>
    </r>
  </si>
  <si>
    <r>
      <rPr>
        <b/>
        <sz val="11"/>
        <color theme="1"/>
        <rFont val="宋体"/>
        <charset val="134"/>
      </rPr>
      <t>内部排列图片</t>
    </r>
    <r>
      <rPr>
        <sz val="11"/>
        <color theme="1"/>
        <rFont val="宋体"/>
        <charset val="134"/>
      </rPr>
      <t>(零件在包装内部的定位及排列方式)</t>
    </r>
  </si>
  <si>
    <r>
      <rPr>
        <b/>
        <sz val="11"/>
        <color theme="1"/>
        <rFont val="宋体"/>
        <charset val="134"/>
      </rPr>
      <t>包装整体图片</t>
    </r>
    <r>
      <rPr>
        <sz val="11"/>
        <color theme="1"/>
        <rFont val="宋体"/>
        <charset val="134"/>
      </rPr>
      <t>(运输包装，含零部件和外包装的整体图片)</t>
    </r>
  </si>
  <si>
    <t>去向</t>
  </si>
  <si>
    <t>生产所在地</t>
  </si>
  <si>
    <t>自制外购</t>
  </si>
  <si>
    <t>供应商</t>
  </si>
  <si>
    <t>SHT0015456</t>
  </si>
  <si>
    <t>A9619709549</t>
  </si>
  <si>
    <t>卧铺总成</t>
  </si>
  <si>
    <t>装配总成</t>
  </si>
  <si>
    <t>2212*810*400</t>
  </si>
  <si>
    <t>铁筐</t>
  </si>
  <si>
    <t>成品库房</t>
  </si>
  <si>
    <t>座椅组装车间</t>
  </si>
  <si>
    <t>自制</t>
  </si>
  <si>
    <t>SHT0015484</t>
  </si>
  <si>
    <t>铝合金框架装配总成</t>
  </si>
  <si>
    <t>2212*704*54</t>
  </si>
  <si>
    <t>工装车1</t>
  </si>
  <si>
    <t>H6WP-SXGZC-01</t>
  </si>
  <si>
    <t>2400*700*1150</t>
  </si>
  <si>
    <t>单独发货</t>
  </si>
  <si>
    <t>SHT0016994</t>
  </si>
  <si>
    <t>前侧横梁组装总成</t>
  </si>
  <si>
    <t>2021*54*44</t>
  </si>
  <si>
    <t>过程虚拟件</t>
  </si>
  <si>
    <t>SHT0015490</t>
  </si>
  <si>
    <t>前侧边框</t>
  </si>
  <si>
    <t>铝型材</t>
  </si>
  <si>
    <t>工装车6</t>
  </si>
  <si>
    <t>H6WP-SXGZC-06</t>
  </si>
  <si>
    <t>库房</t>
  </si>
  <si>
    <t>外购</t>
  </si>
  <si>
    <t>SHT0015491</t>
  </si>
  <si>
    <t>防护网总成</t>
  </si>
  <si>
    <t>缝纫件</t>
  </si>
  <si>
    <t>1444*780*2</t>
  </si>
  <si>
    <t>塑料筐</t>
  </si>
  <si>
    <t>EU4622</t>
  </si>
  <si>
    <t>600*400*230</t>
  </si>
  <si>
    <t>SHT0016995</t>
  </si>
  <si>
    <t>左侧横梁组装总成</t>
  </si>
  <si>
    <t>704*136*70</t>
  </si>
  <si>
    <t>工装车2</t>
  </si>
  <si>
    <t>H6WP-SXGZC-02</t>
  </si>
  <si>
    <t>900*700*1300</t>
  </si>
  <si>
    <t>SHT0016100</t>
  </si>
  <si>
    <t>左侧边框</t>
  </si>
  <si>
    <t>554*54*44</t>
  </si>
  <si>
    <t>SHT0016418</t>
  </si>
  <si>
    <t>轴承组装总成</t>
  </si>
  <si>
    <t>76*30*30</t>
  </si>
  <si>
    <t>塑料筐+内衬</t>
  </si>
  <si>
    <t>EU4611</t>
  </si>
  <si>
    <t>600*400*120</t>
  </si>
  <si>
    <t>SHT0015809</t>
  </si>
  <si>
    <t>内衬铝块3</t>
  </si>
  <si>
    <t>铸铝件</t>
  </si>
  <si>
    <t>48*40*14</t>
  </si>
  <si>
    <t>EU4311</t>
  </si>
  <si>
    <t>400*300*120</t>
  </si>
  <si>
    <t>SHT0017317</t>
  </si>
  <si>
    <t>垫片1(电泳）</t>
  </si>
  <si>
    <t>固定轴套</t>
  </si>
  <si>
    <t>钣金件</t>
  </si>
  <si>
    <t>45*2*12</t>
  </si>
  <si>
    <t>线边物料盒</t>
  </si>
  <si>
    <t>X1号</t>
  </si>
  <si>
    <t>180*120*80</t>
  </si>
  <si>
    <t>电泳车间</t>
  </si>
  <si>
    <t>SHT0015912</t>
  </si>
  <si>
    <t>垫片1</t>
  </si>
  <si>
    <t>冲压车间</t>
  </si>
  <si>
    <t>BFA0000028</t>
  </si>
  <si>
    <t>M6自锁螺母</t>
  </si>
  <si>
    <t>标准件</t>
  </si>
  <si>
    <t>M6</t>
  </si>
  <si>
    <t>0.005</t>
  </si>
  <si>
    <t>SHT0015488</t>
  </si>
  <si>
    <t>角连接件1</t>
  </si>
  <si>
    <t>113*113*54</t>
  </si>
  <si>
    <t>BFA0010021</t>
  </si>
  <si>
    <t>内六角花形螺钉1</t>
  </si>
  <si>
    <t>固定角连接件</t>
  </si>
  <si>
    <t>M6*12</t>
  </si>
  <si>
    <t>BFA0010120</t>
  </si>
  <si>
    <t>内六角花形螺钉2</t>
  </si>
  <si>
    <t>M6*25</t>
  </si>
  <si>
    <t>SHT0015487</t>
  </si>
  <si>
    <t>右侧边框</t>
  </si>
  <si>
    <t>SHT0016996</t>
  </si>
  <si>
    <t>右侧横梁组装总成</t>
  </si>
  <si>
    <t>SHT0015492</t>
  </si>
  <si>
    <t>加强梁</t>
  </si>
  <si>
    <t>674*60*10</t>
  </si>
  <si>
    <t>EU8633</t>
  </si>
  <si>
    <t>800*600*340</t>
  </si>
  <si>
    <t>SHT0016997</t>
  </si>
  <si>
    <t>后侧横梁组装总成</t>
  </si>
  <si>
    <t>SHT0016055</t>
  </si>
  <si>
    <t>后侧边框</t>
  </si>
  <si>
    <t>SHT0017321</t>
  </si>
  <si>
    <t>地板锁固定支架1（电泳）</t>
  </si>
  <si>
    <t>电泳件</t>
  </si>
  <si>
    <t>131*120*27</t>
  </si>
  <si>
    <t>SHT0015980</t>
  </si>
  <si>
    <t>地板锁固定支架1</t>
  </si>
  <si>
    <t>0.082</t>
  </si>
  <si>
    <t>SHT0017322</t>
  </si>
  <si>
    <t>地板锁固定支架2（电泳）</t>
  </si>
  <si>
    <t>SHT0015476</t>
  </si>
  <si>
    <t>地板锁固定支架2</t>
  </si>
  <si>
    <t>SHT0017323</t>
  </si>
  <si>
    <t>前地板锁固定支架1（电泳）</t>
  </si>
  <si>
    <t>SHT0015497</t>
  </si>
  <si>
    <t>前地板锁固定支架1</t>
  </si>
  <si>
    <t>0.108</t>
  </si>
  <si>
    <t>SHT0017324</t>
  </si>
  <si>
    <t>前地板锁固定支架2（电泳）</t>
  </si>
  <si>
    <t>SHT0015481</t>
  </si>
  <si>
    <t>前地板锁固定支架2</t>
  </si>
  <si>
    <t>SHT0015807</t>
  </si>
  <si>
    <t>内衬铝块1</t>
  </si>
  <si>
    <t>98*40*14</t>
  </si>
  <si>
    <t>SHT0015808</t>
  </si>
  <si>
    <t>内衬铝块2</t>
  </si>
  <si>
    <t>94*16*11.3</t>
  </si>
  <si>
    <t>BFA0010127</t>
  </si>
  <si>
    <t>内六角花形螺钉3</t>
  </si>
  <si>
    <t>M6*55</t>
  </si>
  <si>
    <t>BFA0010122</t>
  </si>
  <si>
    <t>M6带帽锁紧螺母</t>
  </si>
  <si>
    <t>固定锁</t>
  </si>
  <si>
    <t>SHT0017325</t>
  </si>
  <si>
    <t>拉带固定片（电泳）</t>
  </si>
  <si>
    <t>固定拉带</t>
  </si>
  <si>
    <t>35*15*2</t>
  </si>
  <si>
    <t>SHT0015515</t>
  </si>
  <si>
    <t>拉带固定片</t>
  </si>
  <si>
    <t>SHT0015811</t>
  </si>
  <si>
    <t>拉带1</t>
  </si>
  <si>
    <t>外框织带</t>
  </si>
  <si>
    <t>140*35*3</t>
  </si>
  <si>
    <t>SHT0015812</t>
  </si>
  <si>
    <t>锁钩</t>
  </si>
  <si>
    <t>外框金属件</t>
  </si>
  <si>
    <t>线材件</t>
  </si>
  <si>
    <t>63*35*10</t>
  </si>
  <si>
    <t>EU2311</t>
  </si>
  <si>
    <t>300*200*120</t>
  </si>
  <si>
    <t>BFA0010128</t>
  </si>
  <si>
    <t>铆钉1</t>
  </si>
  <si>
    <t>固定加强梁与塑料件</t>
  </si>
  <si>
    <t>φ4*25</t>
  </si>
  <si>
    <t>SHT0015724</t>
  </si>
  <si>
    <t>前侧地板锁总成左</t>
  </si>
  <si>
    <t>--</t>
  </si>
  <si>
    <t>SHT0015722</t>
  </si>
  <si>
    <t>后侧地板锁总成右</t>
  </si>
  <si>
    <t>SHT0015914</t>
  </si>
  <si>
    <t>前侧地板锁总成右</t>
  </si>
  <si>
    <t>SHT0015926</t>
  </si>
  <si>
    <t>后侧地板锁总成左</t>
  </si>
  <si>
    <t>SHT0015840</t>
  </si>
  <si>
    <t>支撑塑料件</t>
  </si>
  <si>
    <t>底部支撑</t>
  </si>
  <si>
    <t>塑料件</t>
  </si>
  <si>
    <t>80*30*16</t>
  </si>
  <si>
    <t>BFA0010037</t>
  </si>
  <si>
    <t>内梅花盘头三角牙自攻螺丝</t>
  </si>
  <si>
    <t>固定塑料件</t>
  </si>
  <si>
    <t>M4*10</t>
  </si>
  <si>
    <t>SHT0015810</t>
  </si>
  <si>
    <t>拉手解锁装置总成</t>
  </si>
  <si>
    <t>206*102*54</t>
  </si>
  <si>
    <t>SHT0015815</t>
  </si>
  <si>
    <t>固定盒</t>
  </si>
  <si>
    <t>注塑车间</t>
  </si>
  <si>
    <t>SHT0015925</t>
  </si>
  <si>
    <t>解锁手柄</t>
  </si>
  <si>
    <t>112*64*35</t>
  </si>
  <si>
    <t>SHT0015913</t>
  </si>
  <si>
    <t>弹簧</t>
  </si>
  <si>
    <t>φ10*30</t>
  </si>
  <si>
    <t>BFA0010151</t>
  </si>
  <si>
    <t>铆钉2</t>
  </si>
  <si>
    <t>固定解锁手柄</t>
  </si>
  <si>
    <t>φ4*30</t>
  </si>
  <si>
    <t>SHT0015465</t>
  </si>
  <si>
    <t>靠背&amp;座垫组装总成</t>
  </si>
  <si>
    <t>铁框</t>
  </si>
  <si>
    <t>SHT0015466</t>
  </si>
  <si>
    <t>卧铺靠背泡沫</t>
  </si>
  <si>
    <t>泡沫件</t>
  </si>
  <si>
    <t>2177*138*350</t>
  </si>
  <si>
    <t>SHT0015461</t>
  </si>
  <si>
    <t>泡沫支撑件</t>
  </si>
  <si>
    <t>102*220*85</t>
  </si>
  <si>
    <t>EU4633</t>
  </si>
  <si>
    <t>600*400*340</t>
  </si>
  <si>
    <t>0.037</t>
  </si>
  <si>
    <t>SHT0015467</t>
  </si>
  <si>
    <t>卧铺坐垫泡沫</t>
  </si>
  <si>
    <t>2177*700*76</t>
  </si>
  <si>
    <t>工装车3</t>
  </si>
  <si>
    <t>H6WP-SXGZC-03</t>
  </si>
  <si>
    <t>SHT0015468</t>
  </si>
  <si>
    <t>加长座垫&amp;靠背护面总成</t>
  </si>
  <si>
    <t>2200*1200*2</t>
  </si>
  <si>
    <t>2.56</t>
  </si>
  <si>
    <t>SHT0015471</t>
  </si>
  <si>
    <t>内框翻转框架组装总成</t>
  </si>
  <si>
    <t>2172*693*35</t>
  </si>
  <si>
    <t>SHT0015474</t>
  </si>
  <si>
    <t>翻折铝型材（前后）</t>
  </si>
  <si>
    <t>2022*20*25</t>
  </si>
  <si>
    <t>SHT0017233</t>
  </si>
  <si>
    <t>内框侧边框组装总成</t>
  </si>
  <si>
    <t>649*82.5*20</t>
  </si>
  <si>
    <t>工装车5</t>
  </si>
  <si>
    <t>H6WP-SXGZC-05</t>
  </si>
  <si>
    <t>SHT0015475</t>
  </si>
  <si>
    <t>翻折铝型材（侧边）</t>
  </si>
  <si>
    <t>554*20*25</t>
  </si>
  <si>
    <t>SHT0015820</t>
  </si>
  <si>
    <t>角连接件2</t>
  </si>
  <si>
    <t>80*82.5*56</t>
  </si>
  <si>
    <t>BFA0010135</t>
  </si>
  <si>
    <t>M5内梅花螺栓</t>
  </si>
  <si>
    <t>固定内角连接件</t>
  </si>
  <si>
    <t>M5*20</t>
  </si>
  <si>
    <t>SHT0015472</t>
  </si>
  <si>
    <t>拱形木板条</t>
  </si>
  <si>
    <t>木材件</t>
  </si>
  <si>
    <t>641*53*9</t>
  </si>
  <si>
    <t>SHT0011541</t>
  </si>
  <si>
    <t>木条固定胶套</t>
  </si>
  <si>
    <t>橡胶件</t>
  </si>
  <si>
    <t>57*11*30</t>
  </si>
  <si>
    <t>SHT0015482</t>
  </si>
  <si>
    <t>翻转拉带</t>
  </si>
  <si>
    <t>SHT0015483</t>
  </si>
  <si>
    <t>翻转拉带长</t>
  </si>
  <si>
    <t>——</t>
  </si>
  <si>
    <t>SHT0015470</t>
  </si>
  <si>
    <t>塑料挂钩</t>
  </si>
  <si>
    <t>86*40*36</t>
  </si>
  <si>
    <t>缝纫车间</t>
  </si>
  <si>
    <t>SHT0015813</t>
  </si>
  <si>
    <t>拉带2</t>
  </si>
  <si>
    <t>180*35*3</t>
  </si>
  <si>
    <t>SHT0015457</t>
  </si>
  <si>
    <t>左侧滑轨总成</t>
  </si>
  <si>
    <t>SHT0015458</t>
  </si>
  <si>
    <t>右侧滑轨总成</t>
  </si>
  <si>
    <t>SHT0016302</t>
  </si>
  <si>
    <t>左侧滑轨总成（电泳）</t>
  </si>
  <si>
    <t>776*24*39</t>
  </si>
  <si>
    <t>工装车7</t>
  </si>
  <si>
    <t>H6WP-SXGZC-07</t>
  </si>
  <si>
    <t>SHT0016298</t>
  </si>
  <si>
    <t>左侧滑轨</t>
  </si>
  <si>
    <t>SHT0016303</t>
  </si>
  <si>
    <t>右侧滑轨总成（电泳）</t>
  </si>
  <si>
    <t>SHT0016299</t>
  </si>
  <si>
    <t>右侧滑轨</t>
  </si>
  <si>
    <t>SHT0016800</t>
  </si>
  <si>
    <t>黑色麻纹防滑胶带1</t>
  </si>
  <si>
    <t>粘在导轨侧面</t>
  </si>
  <si>
    <t>无纺布</t>
  </si>
  <si>
    <t>118*27*2</t>
  </si>
  <si>
    <t>SHT0016801</t>
  </si>
  <si>
    <t>黑色麻纹防滑胶带2</t>
  </si>
  <si>
    <t>327*27*2</t>
  </si>
  <si>
    <t>SHT0016802</t>
  </si>
  <si>
    <t>黑色麻纹防滑胶带3</t>
  </si>
  <si>
    <t>粘在导轨顶部</t>
  </si>
  <si>
    <t>159*15*2</t>
  </si>
  <si>
    <t>SHT0016804</t>
  </si>
  <si>
    <t>黑色麻纹防滑胶带4</t>
  </si>
  <si>
    <t>85*15*2</t>
  </si>
  <si>
    <t>SHT0017398</t>
  </si>
  <si>
    <t>黑色麻纹防滑胶带5</t>
  </si>
  <si>
    <t>165*15*2</t>
  </si>
  <si>
    <t>SHT0017358</t>
  </si>
  <si>
    <t>左侧导轨护盖</t>
  </si>
  <si>
    <t>固定在导轨上</t>
  </si>
  <si>
    <t>780*25*13</t>
  </si>
  <si>
    <t>SHT0017392</t>
  </si>
  <si>
    <t>右侧导轨护盖</t>
  </si>
  <si>
    <t>SHT0016688</t>
  </si>
  <si>
    <t>磁铁</t>
  </si>
  <si>
    <t>100*20*5</t>
  </si>
  <si>
    <t>SHT0015460</t>
  </si>
  <si>
    <t>橡胶限位堵盖</t>
  </si>
  <si>
    <t>33*33*18</t>
  </si>
  <si>
    <t>BFA0010112</t>
  </si>
  <si>
    <t>固定胶墩平头螺栓</t>
  </si>
  <si>
    <t>M6*45</t>
  </si>
  <si>
    <t>BFA0010129</t>
  </si>
  <si>
    <t>固定滑轨平头螺栓</t>
  </si>
  <si>
    <t>M5*16</t>
  </si>
  <si>
    <t>SHT0017318</t>
  </si>
  <si>
    <t>后车身锁钩总成(电泳）</t>
  </si>
  <si>
    <t>87*84*53.5</t>
  </si>
  <si>
    <t>塑料筐+气泡袋</t>
  </si>
  <si>
    <t>KB604014</t>
  </si>
  <si>
    <t>600*400*148</t>
  </si>
  <si>
    <t>SHT0015983</t>
  </si>
  <si>
    <t>后车身锁钩总成</t>
  </si>
  <si>
    <t>焊接件</t>
  </si>
  <si>
    <t>焊接车间</t>
  </si>
  <si>
    <t>SHT0015505</t>
  </si>
  <si>
    <t>U型环1</t>
  </si>
  <si>
    <t>45*7*54</t>
  </si>
  <si>
    <t>SHT0015506</t>
  </si>
  <si>
    <t>锁钩固定板1</t>
  </si>
  <si>
    <t>97*84*5</t>
  </si>
  <si>
    <t>SHT0017319</t>
  </si>
  <si>
    <t>车身锁钩总成右（电泳）</t>
  </si>
  <si>
    <t>82*76*54</t>
  </si>
  <si>
    <t>SHT0015984</t>
  </si>
  <si>
    <t>车身锁钩总成右</t>
  </si>
  <si>
    <t>SHT0015521</t>
  </si>
  <si>
    <t>U型环2</t>
  </si>
  <si>
    <t>45*7*49</t>
  </si>
  <si>
    <t>SHT0015508</t>
  </si>
  <si>
    <t>锁钩固定板2</t>
  </si>
  <si>
    <t>76*82*8.5</t>
  </si>
  <si>
    <t>SHT0017320</t>
  </si>
  <si>
    <t>车身锁钩总成左（电泳）</t>
  </si>
  <si>
    <t>SHT0015985</t>
  </si>
  <si>
    <t>车身锁钩总成左</t>
  </si>
  <si>
    <t>SHT0015510</t>
  </si>
  <si>
    <t>锁钩固定板3</t>
  </si>
  <si>
    <t>BPC0010237</t>
  </si>
  <si>
    <t>螺栓</t>
  </si>
  <si>
    <t>固定锁钩</t>
  </si>
  <si>
    <t>M6*16</t>
  </si>
  <si>
    <t>SHT0015537</t>
  </si>
  <si>
    <t>A9609771040</t>
  </si>
  <si>
    <t>卧铺锁止盒总成</t>
  </si>
  <si>
    <t>55*64*90</t>
  </si>
  <si>
    <t>SHT0015538</t>
  </si>
  <si>
    <t>锁体</t>
  </si>
  <si>
    <t>SHT0015539</t>
  </si>
  <si>
    <t>锁止按钮片</t>
  </si>
  <si>
    <t>55*32*64</t>
  </si>
  <si>
    <t>SHT0015540</t>
  </si>
  <si>
    <t>开口销</t>
  </si>
  <si>
    <r>
      <rPr>
        <sz val="11"/>
        <color theme="1"/>
        <rFont val="宋体"/>
        <charset val="161"/>
      </rPr>
      <t>φ</t>
    </r>
    <r>
      <rPr>
        <sz val="11"/>
        <color theme="1"/>
        <rFont val="宋体"/>
        <charset val="134"/>
      </rPr>
      <t>5*55</t>
    </r>
  </si>
  <si>
    <t>SHT0015541</t>
  </si>
  <si>
    <t>弹性片</t>
  </si>
  <si>
    <t>弹簧件</t>
  </si>
  <si>
    <t>9.5*25*21</t>
  </si>
  <si>
    <t>SHT0015542</t>
  </si>
  <si>
    <t>轴类件</t>
  </si>
  <si>
    <t>φ10.2*19</t>
  </si>
  <si>
    <t>BFA0000285</t>
  </si>
  <si>
    <t>开口挡圈</t>
  </si>
  <si>
    <t>固定开口销</t>
  </si>
  <si>
    <t>内径φ4</t>
  </si>
  <si>
    <t>SHT0017413</t>
  </si>
  <si>
    <t>布基胶带</t>
  </si>
  <si>
    <t>SHT0016611</t>
  </si>
  <si>
    <t>包裹卧铺总成</t>
  </si>
  <si>
    <t>线边物料架</t>
  </si>
  <si>
    <t>SHT0016613</t>
  </si>
  <si>
    <t>包装泡沫1</t>
  </si>
  <si>
    <t>1200*300*260</t>
  </si>
  <si>
    <t>工装车4</t>
  </si>
  <si>
    <t>H6WP-SXGZC-04</t>
  </si>
  <si>
    <t>1360*700*1150</t>
  </si>
  <si>
    <t>SHT0016614</t>
  </si>
  <si>
    <t>包装泡沫2</t>
  </si>
  <si>
    <t>820*400*260</t>
  </si>
  <si>
    <t>SHT0016612</t>
  </si>
  <si>
    <t>包装箱</t>
  </si>
  <si>
    <t>纸箱</t>
  </si>
  <si>
    <t>2320*830*280</t>
  </si>
  <si>
    <t>托盘</t>
  </si>
  <si>
    <t>工序及工序名称</t>
  </si>
  <si>
    <t>物料架</t>
  </si>
  <si>
    <t>是否购买</t>
  </si>
  <si>
    <t>01-外框左侧横梁组装
工作台</t>
  </si>
  <si>
    <t>斜面物料架
870*600*1050
1个</t>
  </si>
  <si>
    <t>借用现有塑料筐</t>
  </si>
  <si>
    <t>新购买</t>
  </si>
  <si>
    <t>线边</t>
  </si>
  <si>
    <t>02-外框右侧横梁组装
工作台</t>
  </si>
  <si>
    <t>04-外框前、后侧边框组装
工作台</t>
  </si>
  <si>
    <t>工装车</t>
  </si>
  <si>
    <t>斜面物料架
870*600*1050
2个</t>
  </si>
  <si>
    <t>06-外框总成组装
工作台</t>
  </si>
  <si>
    <t>斜面物料架
870*600*1050
3个</t>
  </si>
  <si>
    <t>03-座框左右侧横梁组装
工作台</t>
  </si>
  <si>
    <t>05-座框总成组装
工作台</t>
  </si>
  <si>
    <t>08-面套、海绵包覆</t>
  </si>
  <si>
    <t>09-下线包装</t>
  </si>
  <si>
    <t>客户提供</t>
  </si>
  <si>
    <t>滑轨线外组装</t>
  </si>
  <si>
    <t>线外锁体组装</t>
  </si>
  <si>
    <t>15个斜面物料架</t>
  </si>
  <si>
    <t>HJ-1</t>
  </si>
  <si>
    <t>两管连接件</t>
  </si>
  <si>
    <t>黑色</t>
  </si>
  <si>
    <t>HJ-2</t>
  </si>
  <si>
    <t>三管连接件</t>
  </si>
  <si>
    <t>MB-1</t>
  </si>
  <si>
    <t>可调节脚杯</t>
  </si>
  <si>
    <t>CP-B</t>
  </si>
  <si>
    <t>普通黑色顶盖</t>
  </si>
  <si>
    <t>M6*25mm</t>
  </si>
  <si>
    <t>内六角螺丝</t>
  </si>
  <si>
    <t>FT-W</t>
  </si>
  <si>
    <t>易立管Φ28*1.2*330</t>
  </si>
  <si>
    <t>白色</t>
  </si>
  <si>
    <t>易立管Φ28*1.2*610</t>
  </si>
  <si>
    <t>易立管Φ28*1.2*290</t>
  </si>
  <si>
    <t>易立管Φ28*1.2*350</t>
  </si>
  <si>
    <t>易立管Φ28*1.2*480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</si>
</sst>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_);[Red]\(0.0\)"/>
    <numFmt numFmtId="179" formatCode="0.000_);[Red]\(0.0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6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rgb="FF0061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3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2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3" applyNumberFormat="0" applyFill="0" applyBorder="0" applyAlignment="0" applyProtection="0">
      <alignment vertical="center"/>
    </xf>
    <xf numFmtId="0" fontId="25" fillId="0" borderId="3" applyNumberFormat="0" applyFill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Border="0" applyProtection="0">
      <alignment vertical="center"/>
    </xf>
    <xf numFmtId="0" fontId="1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28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3" borderId="3" xfId="0" applyFont="1" applyFill="1" applyBorder="1">
      <alignment vertical="center"/>
    </xf>
    <xf numFmtId="176" fontId="0" fillId="4" borderId="3" xfId="5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5" borderId="3" xfId="0" applyFont="1" applyFill="1" applyBorder="1">
      <alignment vertical="center"/>
    </xf>
    <xf numFmtId="176" fontId="0" fillId="0" borderId="3" xfId="5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176" fontId="2" fillId="0" borderId="3" xfId="5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0" fillId="6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4" borderId="3" xfId="0" applyFont="1" applyFill="1" applyBorder="1">
      <alignment vertical="center"/>
    </xf>
    <xf numFmtId="0" fontId="0" fillId="7" borderId="3" xfId="0" applyFont="1" applyFill="1" applyBorder="1">
      <alignment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78" fontId="0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61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179" fontId="1" fillId="3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差_KING" xfId="53"/>
    <cellStyle name="常规 2 2 2" xfId="54"/>
    <cellStyle name="BOM_Level_Below3 4" xfId="55"/>
    <cellStyle name="BOM_Level_Below3 3 5" xfId="56"/>
    <cellStyle name="常规 2 2" xfId="57"/>
    <cellStyle name="常规 10" xfId="58"/>
    <cellStyle name="BOM_Level_1" xfId="59"/>
    <cellStyle name="RowLevel_1" xfId="60"/>
    <cellStyle name="常规 2" xfId="61"/>
    <cellStyle name="常规 3" xfId="62"/>
    <cellStyle name="好_KING" xfId="63"/>
    <cellStyle name="样式 1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3" Type="http://schemas.openxmlformats.org/officeDocument/2006/relationships/image" Target="../media/image73.emf"/><Relationship Id="rId72" Type="http://schemas.openxmlformats.org/officeDocument/2006/relationships/image" Target="../media/image72.emf"/><Relationship Id="rId71" Type="http://schemas.openxmlformats.org/officeDocument/2006/relationships/image" Target="../media/image71.emf"/><Relationship Id="rId70" Type="http://schemas.openxmlformats.org/officeDocument/2006/relationships/image" Target="../media/image70.png"/><Relationship Id="rId7" Type="http://schemas.openxmlformats.org/officeDocument/2006/relationships/image" Target="../media/image7.emf"/><Relationship Id="rId69" Type="http://schemas.openxmlformats.org/officeDocument/2006/relationships/image" Target="../media/image69.emf"/><Relationship Id="rId68" Type="http://schemas.openxmlformats.org/officeDocument/2006/relationships/image" Target="../media/image68.emf"/><Relationship Id="rId67" Type="http://schemas.openxmlformats.org/officeDocument/2006/relationships/image" Target="../media/image67.emf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emf"/><Relationship Id="rId62" Type="http://schemas.openxmlformats.org/officeDocument/2006/relationships/image" Target="../media/image62.wmf"/><Relationship Id="rId61" Type="http://schemas.openxmlformats.org/officeDocument/2006/relationships/image" Target="../media/image61.emf"/><Relationship Id="rId60" Type="http://schemas.openxmlformats.org/officeDocument/2006/relationships/image" Target="../media/image60.png"/><Relationship Id="rId6" Type="http://schemas.openxmlformats.org/officeDocument/2006/relationships/image" Target="../media/image6.emf"/><Relationship Id="rId59" Type="http://schemas.openxmlformats.org/officeDocument/2006/relationships/image" Target="../media/image59.emf"/><Relationship Id="rId58" Type="http://schemas.openxmlformats.org/officeDocument/2006/relationships/image" Target="../media/image58.emf"/><Relationship Id="rId57" Type="http://schemas.openxmlformats.org/officeDocument/2006/relationships/image" Target="../media/image57.emf"/><Relationship Id="rId56" Type="http://schemas.openxmlformats.org/officeDocument/2006/relationships/image" Target="../media/image56.png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emf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emf"/><Relationship Id="rId39" Type="http://schemas.openxmlformats.org/officeDocument/2006/relationships/image" Target="../media/image39.png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163195</xdr:colOff>
      <xdr:row>3</xdr:row>
      <xdr:rowOff>290830</xdr:rowOff>
    </xdr:from>
    <xdr:to>
      <xdr:col>17</xdr:col>
      <xdr:colOff>915670</xdr:colOff>
      <xdr:row>3</xdr:row>
      <xdr:rowOff>608965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22825" y="1313180"/>
          <a:ext cx="752475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69850</xdr:colOff>
      <xdr:row>7</xdr:row>
      <xdr:rowOff>228600</xdr:rowOff>
    </xdr:from>
    <xdr:to>
      <xdr:col>17</xdr:col>
      <xdr:colOff>942975</xdr:colOff>
      <xdr:row>7</xdr:row>
      <xdr:rowOff>701675</xdr:rowOff>
    </xdr:to>
    <xdr:pic>
      <xdr:nvPicPr>
        <xdr:cNvPr id="127" name="图片 126" descr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429480" y="4806950"/>
          <a:ext cx="873125" cy="473075"/>
        </a:xfrm>
        <a:prstGeom prst="rect">
          <a:avLst/>
        </a:prstGeom>
      </xdr:spPr>
    </xdr:pic>
    <xdr:clientData/>
  </xdr:twoCellAnchor>
  <xdr:twoCellAnchor>
    <xdr:from>
      <xdr:col>17</xdr:col>
      <xdr:colOff>86360</xdr:colOff>
      <xdr:row>4</xdr:row>
      <xdr:rowOff>205740</xdr:rowOff>
    </xdr:from>
    <xdr:to>
      <xdr:col>17</xdr:col>
      <xdr:colOff>937260</xdr:colOff>
      <xdr:row>4</xdr:row>
      <xdr:rowOff>532130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5990" y="2117090"/>
          <a:ext cx="8509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83820</xdr:colOff>
      <xdr:row>6</xdr:row>
      <xdr:rowOff>311150</xdr:rowOff>
    </xdr:from>
    <xdr:to>
      <xdr:col>17</xdr:col>
      <xdr:colOff>936625</xdr:colOff>
      <xdr:row>6</xdr:row>
      <xdr:rowOff>476885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3450" y="4000500"/>
          <a:ext cx="85280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83820</xdr:colOff>
      <xdr:row>9</xdr:row>
      <xdr:rowOff>383540</xdr:rowOff>
    </xdr:from>
    <xdr:to>
      <xdr:col>17</xdr:col>
      <xdr:colOff>927735</xdr:colOff>
      <xdr:row>9</xdr:row>
      <xdr:rowOff>505460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3450" y="6739890"/>
          <a:ext cx="843915" cy="121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116205</xdr:colOff>
      <xdr:row>15</xdr:row>
      <xdr:rowOff>150495</xdr:rowOff>
    </xdr:from>
    <xdr:to>
      <xdr:col>17</xdr:col>
      <xdr:colOff>791210</xdr:colOff>
      <xdr:row>15</xdr:row>
      <xdr:rowOff>575945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5835" y="11840845"/>
          <a:ext cx="675005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107315</xdr:colOff>
      <xdr:row>13</xdr:row>
      <xdr:rowOff>231775</xdr:rowOff>
    </xdr:from>
    <xdr:to>
      <xdr:col>17</xdr:col>
      <xdr:colOff>1006475</xdr:colOff>
      <xdr:row>13</xdr:row>
      <xdr:rowOff>593725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66945" y="10144125"/>
          <a:ext cx="8991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46355</xdr:colOff>
      <xdr:row>11</xdr:row>
      <xdr:rowOff>316865</xdr:rowOff>
    </xdr:from>
    <xdr:to>
      <xdr:col>17</xdr:col>
      <xdr:colOff>895985</xdr:colOff>
      <xdr:row>11</xdr:row>
      <xdr:rowOff>662305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05985" y="8451215"/>
          <a:ext cx="849630" cy="345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186055</xdr:colOff>
      <xdr:row>14</xdr:row>
      <xdr:rowOff>135255</xdr:rowOff>
    </xdr:from>
    <xdr:to>
      <xdr:col>17</xdr:col>
      <xdr:colOff>855345</xdr:colOff>
      <xdr:row>14</xdr:row>
      <xdr:rowOff>727075</xdr:rowOff>
    </xdr:to>
    <xdr:pic>
      <xdr:nvPicPr>
        <xdr:cNvPr id="136" name="图片 13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45685" y="10936605"/>
          <a:ext cx="669290" cy="59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93980</xdr:colOff>
      <xdr:row>12</xdr:row>
      <xdr:rowOff>307975</xdr:rowOff>
    </xdr:from>
    <xdr:to>
      <xdr:col>17</xdr:col>
      <xdr:colOff>993140</xdr:colOff>
      <xdr:row>12</xdr:row>
      <xdr:rowOff>669925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53610" y="9331325"/>
          <a:ext cx="89916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185420</xdr:colOff>
      <xdr:row>16</xdr:row>
      <xdr:rowOff>328295</xdr:rowOff>
    </xdr:from>
    <xdr:to>
      <xdr:col>17</xdr:col>
      <xdr:colOff>725170</xdr:colOff>
      <xdr:row>16</xdr:row>
      <xdr:rowOff>678815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45050" y="12907645"/>
          <a:ext cx="53975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203835</xdr:colOff>
      <xdr:row>17</xdr:row>
      <xdr:rowOff>352425</xdr:rowOff>
    </xdr:from>
    <xdr:to>
      <xdr:col>17</xdr:col>
      <xdr:colOff>722630</xdr:colOff>
      <xdr:row>17</xdr:row>
      <xdr:rowOff>689610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63465" y="13820775"/>
          <a:ext cx="518795" cy="33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84455</xdr:colOff>
      <xdr:row>18</xdr:row>
      <xdr:rowOff>373380</xdr:rowOff>
    </xdr:from>
    <xdr:to>
      <xdr:col>17</xdr:col>
      <xdr:colOff>918845</xdr:colOff>
      <xdr:row>18</xdr:row>
      <xdr:rowOff>563880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4085" y="14730730"/>
          <a:ext cx="83439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22</xdr:row>
      <xdr:rowOff>423545</xdr:rowOff>
    </xdr:from>
    <xdr:to>
      <xdr:col>17</xdr:col>
      <xdr:colOff>948690</xdr:colOff>
      <xdr:row>22</xdr:row>
      <xdr:rowOff>546735</xdr:rowOff>
    </xdr:to>
    <xdr:pic>
      <xdr:nvPicPr>
        <xdr:cNvPr id="151" name="图片 15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54880" y="18336895"/>
          <a:ext cx="853440" cy="123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88900</xdr:colOff>
      <xdr:row>20</xdr:row>
      <xdr:rowOff>417195</xdr:rowOff>
    </xdr:from>
    <xdr:to>
      <xdr:col>17</xdr:col>
      <xdr:colOff>920115</xdr:colOff>
      <xdr:row>20</xdr:row>
      <xdr:rowOff>521970</xdr:rowOff>
    </xdr:to>
    <xdr:pic>
      <xdr:nvPicPr>
        <xdr:cNvPr id="152" name="图片 151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8530" y="16552545"/>
          <a:ext cx="83121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216535</xdr:colOff>
      <xdr:row>24</xdr:row>
      <xdr:rowOff>306705</xdr:rowOff>
    </xdr:from>
    <xdr:to>
      <xdr:col>17</xdr:col>
      <xdr:colOff>835660</xdr:colOff>
      <xdr:row>24</xdr:row>
      <xdr:rowOff>611505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76165" y="19998055"/>
          <a:ext cx="6191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182245</xdr:colOff>
      <xdr:row>26</xdr:row>
      <xdr:rowOff>351790</xdr:rowOff>
    </xdr:from>
    <xdr:to>
      <xdr:col>17</xdr:col>
      <xdr:colOff>801370</xdr:colOff>
      <xdr:row>26</xdr:row>
      <xdr:rowOff>656590</xdr:rowOff>
    </xdr:to>
    <xdr:pic>
      <xdr:nvPicPr>
        <xdr:cNvPr id="154" name="图片 153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41875" y="21821140"/>
          <a:ext cx="6191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227965</xdr:colOff>
      <xdr:row>23</xdr:row>
      <xdr:rowOff>280035</xdr:rowOff>
    </xdr:from>
    <xdr:to>
      <xdr:col>17</xdr:col>
      <xdr:colOff>847090</xdr:colOff>
      <xdr:row>23</xdr:row>
      <xdr:rowOff>584835</xdr:rowOff>
    </xdr:to>
    <xdr:pic>
      <xdr:nvPicPr>
        <xdr:cNvPr id="155" name="图片 154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87595" y="19082385"/>
          <a:ext cx="6191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227965</xdr:colOff>
      <xdr:row>25</xdr:row>
      <xdr:rowOff>304165</xdr:rowOff>
    </xdr:from>
    <xdr:to>
      <xdr:col>17</xdr:col>
      <xdr:colOff>847090</xdr:colOff>
      <xdr:row>25</xdr:row>
      <xdr:rowOff>608965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87595" y="20884515"/>
          <a:ext cx="6191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94615</xdr:colOff>
      <xdr:row>28</xdr:row>
      <xdr:rowOff>376555</xdr:rowOff>
    </xdr:from>
    <xdr:to>
      <xdr:col>17</xdr:col>
      <xdr:colOff>752475</xdr:colOff>
      <xdr:row>28</xdr:row>
      <xdr:rowOff>701040</xdr:rowOff>
    </xdr:to>
    <xdr:pic>
      <xdr:nvPicPr>
        <xdr:cNvPr id="157" name="图片 156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54245" y="23623905"/>
          <a:ext cx="657860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161925</xdr:colOff>
      <xdr:row>30</xdr:row>
      <xdr:rowOff>297815</xdr:rowOff>
    </xdr:from>
    <xdr:to>
      <xdr:col>17</xdr:col>
      <xdr:colOff>839470</xdr:colOff>
      <xdr:row>30</xdr:row>
      <xdr:rowOff>631825</xdr:rowOff>
    </xdr:to>
    <xdr:pic>
      <xdr:nvPicPr>
        <xdr:cNvPr id="158" name="图片 157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21555" y="25323165"/>
          <a:ext cx="67754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31</xdr:row>
      <xdr:rowOff>394335</xdr:rowOff>
    </xdr:from>
    <xdr:to>
      <xdr:col>17</xdr:col>
      <xdr:colOff>883285</xdr:colOff>
      <xdr:row>31</xdr:row>
      <xdr:rowOff>617220</xdr:rowOff>
    </xdr:to>
    <xdr:pic>
      <xdr:nvPicPr>
        <xdr:cNvPr id="159" name="图片 158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92980" y="26308685"/>
          <a:ext cx="74993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118110</xdr:colOff>
      <xdr:row>32</xdr:row>
      <xdr:rowOff>264795</xdr:rowOff>
    </xdr:from>
    <xdr:to>
      <xdr:col>17</xdr:col>
      <xdr:colOff>956310</xdr:colOff>
      <xdr:row>32</xdr:row>
      <xdr:rowOff>612140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7740" y="27068145"/>
          <a:ext cx="838200" cy="3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160655</xdr:colOff>
      <xdr:row>27</xdr:row>
      <xdr:rowOff>372745</xdr:rowOff>
    </xdr:from>
    <xdr:to>
      <xdr:col>17</xdr:col>
      <xdr:colOff>838200</xdr:colOff>
      <xdr:row>27</xdr:row>
      <xdr:rowOff>706755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20285" y="22731095"/>
          <a:ext cx="67754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29</xdr:row>
      <xdr:rowOff>387985</xdr:rowOff>
    </xdr:from>
    <xdr:to>
      <xdr:col>17</xdr:col>
      <xdr:colOff>762635</xdr:colOff>
      <xdr:row>29</xdr:row>
      <xdr:rowOff>694055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02505" y="24524335"/>
          <a:ext cx="61976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173990</xdr:colOff>
      <xdr:row>33</xdr:row>
      <xdr:rowOff>238760</xdr:rowOff>
    </xdr:from>
    <xdr:to>
      <xdr:col>17</xdr:col>
      <xdr:colOff>697865</xdr:colOff>
      <xdr:row>33</xdr:row>
      <xdr:rowOff>607060</xdr:rowOff>
    </xdr:to>
    <xdr:pic>
      <xdr:nvPicPr>
        <xdr:cNvPr id="163" name="图片 162"/>
        <xdr:cNvPicPr>
          <a:picLocks noChangeAspect="1" noChangeArrowheads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33620" y="27931110"/>
          <a:ext cx="523875" cy="36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106045</xdr:colOff>
      <xdr:row>34</xdr:row>
      <xdr:rowOff>181610</xdr:rowOff>
    </xdr:from>
    <xdr:to>
      <xdr:col>17</xdr:col>
      <xdr:colOff>912495</xdr:colOff>
      <xdr:row>34</xdr:row>
      <xdr:rowOff>727075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17465675" y="28762960"/>
          <a:ext cx="806450" cy="545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36</xdr:row>
      <xdr:rowOff>356235</xdr:rowOff>
    </xdr:from>
    <xdr:to>
      <xdr:col>17</xdr:col>
      <xdr:colOff>828675</xdr:colOff>
      <xdr:row>36</xdr:row>
      <xdr:rowOff>624205</xdr:rowOff>
    </xdr:to>
    <xdr:pic>
      <xdr:nvPicPr>
        <xdr:cNvPr id="165" name="图片 16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454880" y="30715585"/>
          <a:ext cx="733425" cy="267970"/>
        </a:xfrm>
        <a:prstGeom prst="rect">
          <a:avLst/>
        </a:prstGeom>
      </xdr:spPr>
    </xdr:pic>
    <xdr:clientData/>
  </xdr:twoCellAnchor>
  <xdr:twoCellAnchor>
    <xdr:from>
      <xdr:col>17</xdr:col>
      <xdr:colOff>202565</xdr:colOff>
      <xdr:row>37</xdr:row>
      <xdr:rowOff>299720</xdr:rowOff>
    </xdr:from>
    <xdr:to>
      <xdr:col>17</xdr:col>
      <xdr:colOff>804545</xdr:colOff>
      <xdr:row>37</xdr:row>
      <xdr:rowOff>591820</xdr:rowOff>
    </xdr:to>
    <xdr:pic>
      <xdr:nvPicPr>
        <xdr:cNvPr id="166" name="图片 16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62195" y="31548070"/>
          <a:ext cx="60198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118110</xdr:colOff>
      <xdr:row>35</xdr:row>
      <xdr:rowOff>451485</xdr:rowOff>
    </xdr:from>
    <xdr:to>
      <xdr:col>17</xdr:col>
      <xdr:colOff>879475</xdr:colOff>
      <xdr:row>35</xdr:row>
      <xdr:rowOff>729615</xdr:rowOff>
    </xdr:to>
    <xdr:pic>
      <xdr:nvPicPr>
        <xdr:cNvPr id="167" name="图片 1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477740" y="29921835"/>
          <a:ext cx="761365" cy="278130"/>
        </a:xfrm>
        <a:prstGeom prst="rect">
          <a:avLst/>
        </a:prstGeom>
      </xdr:spPr>
    </xdr:pic>
    <xdr:clientData/>
  </xdr:twoCellAnchor>
  <xdr:twoCellAnchor>
    <xdr:from>
      <xdr:col>17</xdr:col>
      <xdr:colOff>140335</xdr:colOff>
      <xdr:row>38</xdr:row>
      <xdr:rowOff>300990</xdr:rowOff>
    </xdr:from>
    <xdr:to>
      <xdr:col>17</xdr:col>
      <xdr:colOff>816610</xdr:colOff>
      <xdr:row>38</xdr:row>
      <xdr:rowOff>598805</xdr:rowOff>
    </xdr:to>
    <xdr:pic>
      <xdr:nvPicPr>
        <xdr:cNvPr id="168" name="图片 167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99965" y="32438340"/>
          <a:ext cx="67627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264160</xdr:colOff>
      <xdr:row>39</xdr:row>
      <xdr:rowOff>215900</xdr:rowOff>
    </xdr:from>
    <xdr:to>
      <xdr:col>17</xdr:col>
      <xdr:colOff>768985</xdr:colOff>
      <xdr:row>39</xdr:row>
      <xdr:rowOff>761365</xdr:rowOff>
    </xdr:to>
    <xdr:pic>
      <xdr:nvPicPr>
        <xdr:cNvPr id="169" name="图片 168" descr="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623790" y="33242250"/>
          <a:ext cx="504825" cy="545465"/>
        </a:xfrm>
        <a:prstGeom prst="rect">
          <a:avLst/>
        </a:prstGeom>
      </xdr:spPr>
    </xdr:pic>
    <xdr:clientData/>
  </xdr:twoCellAnchor>
  <xdr:twoCellAnchor>
    <xdr:from>
      <xdr:col>17</xdr:col>
      <xdr:colOff>95250</xdr:colOff>
      <xdr:row>40</xdr:row>
      <xdr:rowOff>429895</xdr:rowOff>
    </xdr:from>
    <xdr:to>
      <xdr:col>17</xdr:col>
      <xdr:colOff>790575</xdr:colOff>
      <xdr:row>40</xdr:row>
      <xdr:rowOff>754380</xdr:rowOff>
    </xdr:to>
    <xdr:pic>
      <xdr:nvPicPr>
        <xdr:cNvPr id="170" name="图片 169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54880" y="34345245"/>
          <a:ext cx="69532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41</xdr:row>
      <xdr:rowOff>415290</xdr:rowOff>
    </xdr:from>
    <xdr:to>
      <xdr:col>17</xdr:col>
      <xdr:colOff>742950</xdr:colOff>
      <xdr:row>41</xdr:row>
      <xdr:rowOff>692150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92980" y="35219640"/>
          <a:ext cx="6096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116205</xdr:colOff>
      <xdr:row>42</xdr:row>
      <xdr:rowOff>316865</xdr:rowOff>
    </xdr:from>
    <xdr:to>
      <xdr:col>17</xdr:col>
      <xdr:colOff>811530</xdr:colOff>
      <xdr:row>42</xdr:row>
      <xdr:rowOff>657225</xdr:rowOff>
    </xdr:to>
    <xdr:pic>
      <xdr:nvPicPr>
        <xdr:cNvPr id="172" name="图片 171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5835" y="36010215"/>
          <a:ext cx="695325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43</xdr:row>
      <xdr:rowOff>349250</xdr:rowOff>
    </xdr:from>
    <xdr:to>
      <xdr:col>17</xdr:col>
      <xdr:colOff>723265</xdr:colOff>
      <xdr:row>43</xdr:row>
      <xdr:rowOff>628650</xdr:rowOff>
    </xdr:to>
    <xdr:pic>
      <xdr:nvPicPr>
        <xdr:cNvPr id="173" name="图片 172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11395" y="36931600"/>
          <a:ext cx="5715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280670</xdr:colOff>
      <xdr:row>44</xdr:row>
      <xdr:rowOff>274320</xdr:rowOff>
    </xdr:from>
    <xdr:to>
      <xdr:col>17</xdr:col>
      <xdr:colOff>679450</xdr:colOff>
      <xdr:row>44</xdr:row>
      <xdr:rowOff>593725</xdr:rowOff>
    </xdr:to>
    <xdr:pic>
      <xdr:nvPicPr>
        <xdr:cNvPr id="174" name="图片 17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640300" y="37745670"/>
          <a:ext cx="398780" cy="319405"/>
        </a:xfrm>
        <a:prstGeom prst="rect">
          <a:avLst/>
        </a:prstGeom>
      </xdr:spPr>
    </xdr:pic>
    <xdr:clientData/>
  </xdr:twoCellAnchor>
  <xdr:twoCellAnchor>
    <xdr:from>
      <xdr:col>17</xdr:col>
      <xdr:colOff>304800</xdr:colOff>
      <xdr:row>45</xdr:row>
      <xdr:rowOff>344805</xdr:rowOff>
    </xdr:from>
    <xdr:to>
      <xdr:col>17</xdr:col>
      <xdr:colOff>704850</xdr:colOff>
      <xdr:row>45</xdr:row>
      <xdr:rowOff>611505</xdr:rowOff>
    </xdr:to>
    <xdr:pic>
      <xdr:nvPicPr>
        <xdr:cNvPr id="175" name="Picture 22"/>
        <xdr:cNvPicPr>
          <a:picLocks noChangeAspect="1" noChangeArrowheads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17664430" y="3870515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305435</xdr:colOff>
      <xdr:row>50</xdr:row>
      <xdr:rowOff>254000</xdr:rowOff>
    </xdr:from>
    <xdr:to>
      <xdr:col>17</xdr:col>
      <xdr:colOff>527050</xdr:colOff>
      <xdr:row>50</xdr:row>
      <xdr:rowOff>608330</xdr:rowOff>
    </xdr:to>
    <xdr:pic>
      <xdr:nvPicPr>
        <xdr:cNvPr id="177" name="图片 176" descr="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665065" y="43059350"/>
          <a:ext cx="221615" cy="354330"/>
        </a:xfrm>
        <a:prstGeom prst="rect">
          <a:avLst/>
        </a:prstGeom>
      </xdr:spPr>
    </xdr:pic>
    <xdr:clientData/>
  </xdr:twoCellAnchor>
  <xdr:twoCellAnchor>
    <xdr:from>
      <xdr:col>17</xdr:col>
      <xdr:colOff>134620</xdr:colOff>
      <xdr:row>46</xdr:row>
      <xdr:rowOff>384175</xdr:rowOff>
    </xdr:from>
    <xdr:to>
      <xdr:col>17</xdr:col>
      <xdr:colOff>858520</xdr:colOff>
      <xdr:row>46</xdr:row>
      <xdr:rowOff>703580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94250" y="39633525"/>
          <a:ext cx="723900" cy="31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184150</xdr:colOff>
      <xdr:row>47</xdr:row>
      <xdr:rowOff>320675</xdr:rowOff>
    </xdr:from>
    <xdr:to>
      <xdr:col>17</xdr:col>
      <xdr:colOff>909320</xdr:colOff>
      <xdr:row>47</xdr:row>
      <xdr:rowOff>640715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43780" y="40459025"/>
          <a:ext cx="72517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48</xdr:row>
      <xdr:rowOff>269240</xdr:rowOff>
    </xdr:from>
    <xdr:to>
      <xdr:col>17</xdr:col>
      <xdr:colOff>781050</xdr:colOff>
      <xdr:row>48</xdr:row>
      <xdr:rowOff>638175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02505" y="41296590"/>
          <a:ext cx="638175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294005</xdr:colOff>
      <xdr:row>49</xdr:row>
      <xdr:rowOff>404495</xdr:rowOff>
    </xdr:from>
    <xdr:to>
      <xdr:col>17</xdr:col>
      <xdr:colOff>751205</xdr:colOff>
      <xdr:row>49</xdr:row>
      <xdr:rowOff>747395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7710785" y="42263695"/>
          <a:ext cx="3429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96520</xdr:colOff>
      <xdr:row>55</xdr:row>
      <xdr:rowOff>290195</xdr:rowOff>
    </xdr:from>
    <xdr:to>
      <xdr:col>17</xdr:col>
      <xdr:colOff>800100</xdr:colOff>
      <xdr:row>55</xdr:row>
      <xdr:rowOff>598170</xdr:rowOff>
    </xdr:to>
    <xdr:pic>
      <xdr:nvPicPr>
        <xdr:cNvPr id="182" name="Picture 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7456150" y="47540545"/>
          <a:ext cx="703580" cy="307975"/>
        </a:xfrm>
        <a:prstGeom prst="rect">
          <a:avLst/>
        </a:prstGeom>
      </xdr:spPr>
    </xdr:pic>
    <xdr:clientData/>
  </xdr:twoCellAnchor>
  <xdr:twoCellAnchor>
    <xdr:from>
      <xdr:col>17</xdr:col>
      <xdr:colOff>148590</xdr:colOff>
      <xdr:row>54</xdr:row>
      <xdr:rowOff>310515</xdr:rowOff>
    </xdr:from>
    <xdr:to>
      <xdr:col>17</xdr:col>
      <xdr:colOff>889000</xdr:colOff>
      <xdr:row>54</xdr:row>
      <xdr:rowOff>594995</xdr:rowOff>
    </xdr:to>
    <xdr:pic>
      <xdr:nvPicPr>
        <xdr:cNvPr id="183" name="图片 182" descr="截图20220503134753288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7508220" y="46671865"/>
          <a:ext cx="740410" cy="284480"/>
        </a:xfrm>
        <a:prstGeom prst="rect">
          <a:avLst/>
        </a:prstGeom>
      </xdr:spPr>
    </xdr:pic>
    <xdr:clientData/>
  </xdr:twoCellAnchor>
  <xdr:twoCellAnchor>
    <xdr:from>
      <xdr:col>17</xdr:col>
      <xdr:colOff>36830</xdr:colOff>
      <xdr:row>52</xdr:row>
      <xdr:rowOff>417195</xdr:rowOff>
    </xdr:from>
    <xdr:to>
      <xdr:col>17</xdr:col>
      <xdr:colOff>917575</xdr:colOff>
      <xdr:row>52</xdr:row>
      <xdr:rowOff>497840</xdr:rowOff>
    </xdr:to>
    <xdr:pic>
      <xdr:nvPicPr>
        <xdr:cNvPr id="184" name="图片 183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96460" y="45000545"/>
          <a:ext cx="880745" cy="8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73025</xdr:colOff>
      <xdr:row>57</xdr:row>
      <xdr:rowOff>418465</xdr:rowOff>
    </xdr:from>
    <xdr:to>
      <xdr:col>17</xdr:col>
      <xdr:colOff>943610</xdr:colOff>
      <xdr:row>57</xdr:row>
      <xdr:rowOff>514985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32655" y="49446815"/>
          <a:ext cx="870585" cy="96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59</xdr:row>
      <xdr:rowOff>485775</xdr:rowOff>
    </xdr:from>
    <xdr:to>
      <xdr:col>17</xdr:col>
      <xdr:colOff>848995</xdr:colOff>
      <xdr:row>59</xdr:row>
      <xdr:rowOff>612775</xdr:rowOff>
    </xdr:to>
    <xdr:pic>
      <xdr:nvPicPr>
        <xdr:cNvPr id="186" name="图片 185"/>
        <xdr:cNvPicPr>
          <a:picLocks noChangeAspect="1" noChangeArrowheads="1"/>
        </xdr:cNvPicPr>
      </xdr:nvPicPr>
      <xdr:blipFill>
        <a:blip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35830" y="51292125"/>
          <a:ext cx="772795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130175</xdr:colOff>
      <xdr:row>60</xdr:row>
      <xdr:rowOff>178435</xdr:rowOff>
    </xdr:from>
    <xdr:to>
      <xdr:col>17</xdr:col>
      <xdr:colOff>864870</xdr:colOff>
      <xdr:row>60</xdr:row>
      <xdr:rowOff>735965</xdr:rowOff>
    </xdr:to>
    <xdr:pic>
      <xdr:nvPicPr>
        <xdr:cNvPr id="187" name="图片 186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89805" y="51873785"/>
          <a:ext cx="734695" cy="557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53</xdr:row>
      <xdr:rowOff>327025</xdr:rowOff>
    </xdr:from>
    <xdr:to>
      <xdr:col>17</xdr:col>
      <xdr:colOff>777240</xdr:colOff>
      <xdr:row>53</xdr:row>
      <xdr:rowOff>631825</xdr:rowOff>
    </xdr:to>
    <xdr:pic>
      <xdr:nvPicPr>
        <xdr:cNvPr id="189" name="图片 188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13300" y="45799375"/>
          <a:ext cx="62357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95250</xdr:colOff>
      <xdr:row>62</xdr:row>
      <xdr:rowOff>414020</xdr:rowOff>
    </xdr:from>
    <xdr:to>
      <xdr:col>17</xdr:col>
      <xdr:colOff>878205</xdr:colOff>
      <xdr:row>62</xdr:row>
      <xdr:rowOff>604520</xdr:rowOff>
    </xdr:to>
    <xdr:pic>
      <xdr:nvPicPr>
        <xdr:cNvPr id="190" name="图片 189" descr="1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7454880" y="53887370"/>
          <a:ext cx="782955" cy="190500"/>
        </a:xfrm>
        <a:prstGeom prst="rect">
          <a:avLst/>
        </a:prstGeom>
      </xdr:spPr>
    </xdr:pic>
    <xdr:clientData/>
  </xdr:twoCellAnchor>
  <xdr:twoCellAnchor>
    <xdr:from>
      <xdr:col>17</xdr:col>
      <xdr:colOff>253365</xdr:colOff>
      <xdr:row>63</xdr:row>
      <xdr:rowOff>257810</xdr:rowOff>
    </xdr:from>
    <xdr:to>
      <xdr:col>17</xdr:col>
      <xdr:colOff>737870</xdr:colOff>
      <xdr:row>63</xdr:row>
      <xdr:rowOff>553720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12995" y="54620160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300355</xdr:colOff>
      <xdr:row>65</xdr:row>
      <xdr:rowOff>160655</xdr:rowOff>
    </xdr:from>
    <xdr:to>
      <xdr:col>17</xdr:col>
      <xdr:colOff>668655</xdr:colOff>
      <xdr:row>65</xdr:row>
      <xdr:rowOff>827405</xdr:rowOff>
    </xdr:to>
    <xdr:pic>
      <xdr:nvPicPr>
        <xdr:cNvPr id="192" name="图片 191" descr="截图2022050314475549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659985" y="56301005"/>
          <a:ext cx="368300" cy="666750"/>
        </a:xfrm>
        <a:prstGeom prst="rect">
          <a:avLst/>
        </a:prstGeom>
      </xdr:spPr>
    </xdr:pic>
    <xdr:clientData/>
  </xdr:twoCellAnchor>
  <xdr:twoCellAnchor>
    <xdr:from>
      <xdr:col>17</xdr:col>
      <xdr:colOff>210820</xdr:colOff>
      <xdr:row>66</xdr:row>
      <xdr:rowOff>232410</xdr:rowOff>
    </xdr:from>
    <xdr:to>
      <xdr:col>17</xdr:col>
      <xdr:colOff>821690</xdr:colOff>
      <xdr:row>66</xdr:row>
      <xdr:rowOff>694690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70450" y="57261760"/>
          <a:ext cx="610870" cy="462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115570</xdr:colOff>
      <xdr:row>61</xdr:row>
      <xdr:rowOff>450850</xdr:rowOff>
    </xdr:from>
    <xdr:to>
      <xdr:col>17</xdr:col>
      <xdr:colOff>896620</xdr:colOff>
      <xdr:row>61</xdr:row>
      <xdr:rowOff>619760</xdr:rowOff>
    </xdr:to>
    <xdr:pic>
      <xdr:nvPicPr>
        <xdr:cNvPr id="194" name="图片 193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5200" y="53035200"/>
          <a:ext cx="781050" cy="16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118110</xdr:colOff>
      <xdr:row>67</xdr:row>
      <xdr:rowOff>250825</xdr:rowOff>
    </xdr:from>
    <xdr:to>
      <xdr:col>17</xdr:col>
      <xdr:colOff>833120</xdr:colOff>
      <xdr:row>67</xdr:row>
      <xdr:rowOff>834390</xdr:rowOff>
    </xdr:to>
    <xdr:pic>
      <xdr:nvPicPr>
        <xdr:cNvPr id="195" name="图片 194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7740" y="58169175"/>
          <a:ext cx="715010" cy="583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101600</xdr:colOff>
      <xdr:row>71</xdr:row>
      <xdr:rowOff>305435</xdr:rowOff>
    </xdr:from>
    <xdr:to>
      <xdr:col>17</xdr:col>
      <xdr:colOff>873760</xdr:colOff>
      <xdr:row>71</xdr:row>
      <xdr:rowOff>574040</xdr:rowOff>
    </xdr:to>
    <xdr:pic>
      <xdr:nvPicPr>
        <xdr:cNvPr id="196" name="图片 195" descr="1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461230" y="61779785"/>
          <a:ext cx="772160" cy="268605"/>
        </a:xfrm>
        <a:prstGeom prst="rect">
          <a:avLst/>
        </a:prstGeom>
      </xdr:spPr>
    </xdr:pic>
    <xdr:clientData/>
  </xdr:twoCellAnchor>
  <xdr:twoCellAnchor>
    <xdr:from>
      <xdr:col>17</xdr:col>
      <xdr:colOff>70485</xdr:colOff>
      <xdr:row>73</xdr:row>
      <xdr:rowOff>288925</xdr:rowOff>
    </xdr:from>
    <xdr:to>
      <xdr:col>17</xdr:col>
      <xdr:colOff>966470</xdr:colOff>
      <xdr:row>73</xdr:row>
      <xdr:rowOff>590550</xdr:rowOff>
    </xdr:to>
    <xdr:pic>
      <xdr:nvPicPr>
        <xdr:cNvPr id="197" name="图片 196" descr="1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430115" y="63541275"/>
          <a:ext cx="895985" cy="301625"/>
        </a:xfrm>
        <a:prstGeom prst="rect">
          <a:avLst/>
        </a:prstGeom>
      </xdr:spPr>
    </xdr:pic>
    <xdr:clientData/>
  </xdr:twoCellAnchor>
  <xdr:twoCellAnchor>
    <xdr:from>
      <xdr:col>17</xdr:col>
      <xdr:colOff>61595</xdr:colOff>
      <xdr:row>70</xdr:row>
      <xdr:rowOff>340360</xdr:rowOff>
    </xdr:from>
    <xdr:to>
      <xdr:col>17</xdr:col>
      <xdr:colOff>926465</xdr:colOff>
      <xdr:row>70</xdr:row>
      <xdr:rowOff>631825</xdr:rowOff>
    </xdr:to>
    <xdr:pic>
      <xdr:nvPicPr>
        <xdr:cNvPr id="198" name="图片 197" descr="1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421225" y="60925710"/>
          <a:ext cx="864870" cy="291465"/>
        </a:xfrm>
        <a:prstGeom prst="rect">
          <a:avLst/>
        </a:prstGeom>
      </xdr:spPr>
    </xdr:pic>
    <xdr:clientData/>
  </xdr:twoCellAnchor>
  <xdr:twoCellAnchor>
    <xdr:from>
      <xdr:col>17</xdr:col>
      <xdr:colOff>83185</xdr:colOff>
      <xdr:row>72</xdr:row>
      <xdr:rowOff>356235</xdr:rowOff>
    </xdr:from>
    <xdr:to>
      <xdr:col>17</xdr:col>
      <xdr:colOff>891540</xdr:colOff>
      <xdr:row>72</xdr:row>
      <xdr:rowOff>628650</xdr:rowOff>
    </xdr:to>
    <xdr:pic>
      <xdr:nvPicPr>
        <xdr:cNvPr id="199" name="图片 198" descr="1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442815" y="62719585"/>
          <a:ext cx="808355" cy="272415"/>
        </a:xfrm>
        <a:prstGeom prst="rect">
          <a:avLst/>
        </a:prstGeom>
      </xdr:spPr>
    </xdr:pic>
    <xdr:clientData/>
  </xdr:twoCellAnchor>
  <xdr:twoCellAnchor>
    <xdr:from>
      <xdr:col>17</xdr:col>
      <xdr:colOff>127000</xdr:colOff>
      <xdr:row>74</xdr:row>
      <xdr:rowOff>170815</xdr:rowOff>
    </xdr:from>
    <xdr:to>
      <xdr:col>17</xdr:col>
      <xdr:colOff>838200</xdr:colOff>
      <xdr:row>74</xdr:row>
      <xdr:rowOff>704215</xdr:rowOff>
    </xdr:to>
    <xdr:pic>
      <xdr:nvPicPr>
        <xdr:cNvPr id="200" name="图片 199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486630" y="64312165"/>
          <a:ext cx="711200" cy="533400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75</xdr:row>
      <xdr:rowOff>102870</xdr:rowOff>
    </xdr:from>
    <xdr:to>
      <xdr:col>17</xdr:col>
      <xdr:colOff>846455</xdr:colOff>
      <xdr:row>75</xdr:row>
      <xdr:rowOff>659130</xdr:rowOff>
    </xdr:to>
    <xdr:pic>
      <xdr:nvPicPr>
        <xdr:cNvPr id="201" name="图片 20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464405" y="65133220"/>
          <a:ext cx="741680" cy="556260"/>
        </a:xfrm>
        <a:prstGeom prst="rect">
          <a:avLst/>
        </a:prstGeom>
      </xdr:spPr>
    </xdr:pic>
    <xdr:clientData/>
  </xdr:twoCellAnchor>
  <xdr:twoCellAnchor>
    <xdr:from>
      <xdr:col>17</xdr:col>
      <xdr:colOff>116205</xdr:colOff>
      <xdr:row>76</xdr:row>
      <xdr:rowOff>144145</xdr:rowOff>
    </xdr:from>
    <xdr:to>
      <xdr:col>17</xdr:col>
      <xdr:colOff>827405</xdr:colOff>
      <xdr:row>76</xdr:row>
      <xdr:rowOff>677545</xdr:rowOff>
    </xdr:to>
    <xdr:pic>
      <xdr:nvPicPr>
        <xdr:cNvPr id="202" name="图片 20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475835" y="66063495"/>
          <a:ext cx="711200" cy="533400"/>
        </a:xfrm>
        <a:prstGeom prst="rect">
          <a:avLst/>
        </a:prstGeom>
      </xdr:spPr>
    </xdr:pic>
    <xdr:clientData/>
  </xdr:twoCellAnchor>
  <xdr:twoCellAnchor>
    <xdr:from>
      <xdr:col>17</xdr:col>
      <xdr:colOff>117475</xdr:colOff>
      <xdr:row>77</xdr:row>
      <xdr:rowOff>161925</xdr:rowOff>
    </xdr:from>
    <xdr:to>
      <xdr:col>17</xdr:col>
      <xdr:colOff>874395</xdr:colOff>
      <xdr:row>77</xdr:row>
      <xdr:rowOff>729615</xdr:rowOff>
    </xdr:to>
    <xdr:pic>
      <xdr:nvPicPr>
        <xdr:cNvPr id="203" name="图片 202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477105" y="66970275"/>
          <a:ext cx="756920" cy="567690"/>
        </a:xfrm>
        <a:prstGeom prst="rect">
          <a:avLst/>
        </a:prstGeom>
      </xdr:spPr>
    </xdr:pic>
    <xdr:clientData/>
  </xdr:twoCellAnchor>
  <xdr:twoCellAnchor>
    <xdr:from>
      <xdr:col>17</xdr:col>
      <xdr:colOff>61595</xdr:colOff>
      <xdr:row>79</xdr:row>
      <xdr:rowOff>472440</xdr:rowOff>
    </xdr:from>
    <xdr:to>
      <xdr:col>17</xdr:col>
      <xdr:colOff>906145</xdr:colOff>
      <xdr:row>79</xdr:row>
      <xdr:rowOff>604520</xdr:rowOff>
    </xdr:to>
    <xdr:pic>
      <xdr:nvPicPr>
        <xdr:cNvPr id="204" name="图片 20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7421225" y="69058790"/>
          <a:ext cx="844550" cy="132080"/>
        </a:xfrm>
        <a:prstGeom prst="rect">
          <a:avLst/>
        </a:prstGeom>
      </xdr:spPr>
    </xdr:pic>
    <xdr:clientData/>
  </xdr:twoCellAnchor>
  <xdr:twoCellAnchor>
    <xdr:from>
      <xdr:col>17</xdr:col>
      <xdr:colOff>50800</xdr:colOff>
      <xdr:row>80</xdr:row>
      <xdr:rowOff>431800</xdr:rowOff>
    </xdr:from>
    <xdr:to>
      <xdr:col>17</xdr:col>
      <xdr:colOff>917575</xdr:colOff>
      <xdr:row>80</xdr:row>
      <xdr:rowOff>567055</xdr:rowOff>
    </xdr:to>
    <xdr:pic>
      <xdr:nvPicPr>
        <xdr:cNvPr id="205" name="图片 20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7410430" y="69907150"/>
          <a:ext cx="866775" cy="135255"/>
        </a:xfrm>
        <a:prstGeom prst="rect">
          <a:avLst/>
        </a:prstGeom>
      </xdr:spPr>
    </xdr:pic>
    <xdr:clientData/>
  </xdr:twoCellAnchor>
  <xdr:twoCellAnchor>
    <xdr:from>
      <xdr:col>17</xdr:col>
      <xdr:colOff>101600</xdr:colOff>
      <xdr:row>78</xdr:row>
      <xdr:rowOff>167005</xdr:rowOff>
    </xdr:from>
    <xdr:to>
      <xdr:col>17</xdr:col>
      <xdr:colOff>828040</xdr:colOff>
      <xdr:row>78</xdr:row>
      <xdr:rowOff>711835</xdr:rowOff>
    </xdr:to>
    <xdr:pic>
      <xdr:nvPicPr>
        <xdr:cNvPr id="206" name="图片 20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7461230" y="67864355"/>
          <a:ext cx="726440" cy="544830"/>
        </a:xfrm>
        <a:prstGeom prst="rect">
          <a:avLst/>
        </a:prstGeom>
      </xdr:spPr>
    </xdr:pic>
    <xdr:clientData/>
  </xdr:twoCellAnchor>
  <xdr:twoCellAnchor>
    <xdr:from>
      <xdr:col>17</xdr:col>
      <xdr:colOff>173990</xdr:colOff>
      <xdr:row>82</xdr:row>
      <xdr:rowOff>149860</xdr:rowOff>
    </xdr:from>
    <xdr:to>
      <xdr:col>17</xdr:col>
      <xdr:colOff>760730</xdr:colOff>
      <xdr:row>82</xdr:row>
      <xdr:rowOff>704850</xdr:rowOff>
    </xdr:to>
    <xdr:pic>
      <xdr:nvPicPr>
        <xdr:cNvPr id="207" name="图片 206" descr="102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7533620" y="71403210"/>
          <a:ext cx="586740" cy="554990"/>
        </a:xfrm>
        <a:prstGeom prst="rect">
          <a:avLst/>
        </a:prstGeom>
      </xdr:spPr>
    </xdr:pic>
    <xdr:clientData/>
  </xdr:twoCellAnchor>
  <xdr:twoCellAnchor>
    <xdr:from>
      <xdr:col>17</xdr:col>
      <xdr:colOff>125730</xdr:colOff>
      <xdr:row>83</xdr:row>
      <xdr:rowOff>393065</xdr:rowOff>
    </xdr:from>
    <xdr:to>
      <xdr:col>17</xdr:col>
      <xdr:colOff>756285</xdr:colOff>
      <xdr:row>83</xdr:row>
      <xdr:rowOff>640080</xdr:rowOff>
    </xdr:to>
    <xdr:pic>
      <xdr:nvPicPr>
        <xdr:cNvPr id="208" name="图片 207" descr="10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17677130" y="72343645"/>
          <a:ext cx="247015" cy="630555"/>
        </a:xfrm>
        <a:prstGeom prst="rect">
          <a:avLst/>
        </a:prstGeom>
      </xdr:spPr>
    </xdr:pic>
    <xdr:clientData/>
  </xdr:twoCellAnchor>
  <xdr:twoCellAnchor>
    <xdr:from>
      <xdr:col>17</xdr:col>
      <xdr:colOff>101600</xdr:colOff>
      <xdr:row>84</xdr:row>
      <xdr:rowOff>213360</xdr:rowOff>
    </xdr:from>
    <xdr:to>
      <xdr:col>17</xdr:col>
      <xdr:colOff>732155</xdr:colOff>
      <xdr:row>84</xdr:row>
      <xdr:rowOff>460375</xdr:rowOff>
    </xdr:to>
    <xdr:pic>
      <xdr:nvPicPr>
        <xdr:cNvPr id="209" name="图片 208" descr="105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 rot="16200000">
          <a:off x="17653000" y="73052940"/>
          <a:ext cx="247015" cy="630555"/>
        </a:xfrm>
        <a:prstGeom prst="rect">
          <a:avLst/>
        </a:prstGeom>
      </xdr:spPr>
    </xdr:pic>
    <xdr:clientData/>
  </xdr:twoCellAnchor>
  <xdr:twoCellAnchor>
    <xdr:from>
      <xdr:col>17</xdr:col>
      <xdr:colOff>55245</xdr:colOff>
      <xdr:row>81</xdr:row>
      <xdr:rowOff>370205</xdr:rowOff>
    </xdr:from>
    <xdr:to>
      <xdr:col>17</xdr:col>
      <xdr:colOff>923925</xdr:colOff>
      <xdr:row>81</xdr:row>
      <xdr:rowOff>597535</xdr:rowOff>
    </xdr:to>
    <xdr:pic>
      <xdr:nvPicPr>
        <xdr:cNvPr id="210" name="图片 209"/>
        <xdr:cNvPicPr>
          <a:picLocks noChangeAspect="1" noChangeArrowheads="1"/>
        </xdr:cNvPicPr>
      </xdr:nvPicPr>
      <xdr:blipFill>
        <a:blip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14875" y="70734555"/>
          <a:ext cx="868680" cy="22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148590</xdr:colOff>
      <xdr:row>85</xdr:row>
      <xdr:rowOff>99060</xdr:rowOff>
    </xdr:from>
    <xdr:to>
      <xdr:col>17</xdr:col>
      <xdr:colOff>876935</xdr:colOff>
      <xdr:row>85</xdr:row>
      <xdr:rowOff>723900</xdr:rowOff>
    </xdr:to>
    <xdr:pic>
      <xdr:nvPicPr>
        <xdr:cNvPr id="211" name="图片 210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08220" y="74019410"/>
          <a:ext cx="728345" cy="624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166370</xdr:colOff>
      <xdr:row>86</xdr:row>
      <xdr:rowOff>182880</xdr:rowOff>
    </xdr:from>
    <xdr:to>
      <xdr:col>17</xdr:col>
      <xdr:colOff>778510</xdr:colOff>
      <xdr:row>86</xdr:row>
      <xdr:rowOff>708025</xdr:rowOff>
    </xdr:to>
    <xdr:pic>
      <xdr:nvPicPr>
        <xdr:cNvPr id="212" name="图片 211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26000" y="74992230"/>
          <a:ext cx="612140" cy="52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170815</xdr:colOff>
      <xdr:row>87</xdr:row>
      <xdr:rowOff>173990</xdr:rowOff>
    </xdr:from>
    <xdr:to>
      <xdr:col>17</xdr:col>
      <xdr:colOff>535305</xdr:colOff>
      <xdr:row>87</xdr:row>
      <xdr:rowOff>708660</xdr:rowOff>
    </xdr:to>
    <xdr:pic>
      <xdr:nvPicPr>
        <xdr:cNvPr id="213" name="图片 212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30445" y="75872340"/>
          <a:ext cx="364490" cy="53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173990</xdr:colOff>
      <xdr:row>88</xdr:row>
      <xdr:rowOff>145415</xdr:rowOff>
    </xdr:from>
    <xdr:to>
      <xdr:col>17</xdr:col>
      <xdr:colOff>793750</xdr:colOff>
      <xdr:row>88</xdr:row>
      <xdr:rowOff>697865</xdr:rowOff>
    </xdr:to>
    <xdr:pic>
      <xdr:nvPicPr>
        <xdr:cNvPr id="214" name="图片 213"/>
        <xdr:cNvPicPr>
          <a:picLocks noChangeAspect="1"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33620" y="76732765"/>
          <a:ext cx="61976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116840</xdr:colOff>
      <xdr:row>90</xdr:row>
      <xdr:rowOff>173355</xdr:rowOff>
    </xdr:from>
    <xdr:to>
      <xdr:col>17</xdr:col>
      <xdr:colOff>788670</xdr:colOff>
      <xdr:row>90</xdr:row>
      <xdr:rowOff>768985</xdr:rowOff>
    </xdr:to>
    <xdr:pic>
      <xdr:nvPicPr>
        <xdr:cNvPr id="215" name="图片 214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6470" y="78538705"/>
          <a:ext cx="671830" cy="59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125730</xdr:colOff>
      <xdr:row>89</xdr:row>
      <xdr:rowOff>189865</xdr:rowOff>
    </xdr:from>
    <xdr:to>
      <xdr:col>17</xdr:col>
      <xdr:colOff>807720</xdr:colOff>
      <xdr:row>89</xdr:row>
      <xdr:rowOff>794385</xdr:rowOff>
    </xdr:to>
    <xdr:pic>
      <xdr:nvPicPr>
        <xdr:cNvPr id="216" name="图片 215"/>
        <xdr:cNvPicPr>
          <a:picLocks noChangeAspect="1"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85360" y="77666215"/>
          <a:ext cx="681990" cy="604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264160</xdr:colOff>
      <xdr:row>91</xdr:row>
      <xdr:rowOff>236855</xdr:rowOff>
    </xdr:from>
    <xdr:to>
      <xdr:col>17</xdr:col>
      <xdr:colOff>591185</xdr:colOff>
      <xdr:row>91</xdr:row>
      <xdr:rowOff>716915</xdr:rowOff>
    </xdr:to>
    <xdr:pic>
      <xdr:nvPicPr>
        <xdr:cNvPr id="217" name="图片 216"/>
        <xdr:cNvPicPr>
          <a:picLocks noChangeAspect="1" noChangeArrowheads="1"/>
        </xdr:cNvPicPr>
      </xdr:nvPicPr>
      <xdr:blipFill>
        <a:blip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23790" y="79491205"/>
          <a:ext cx="327025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105410</xdr:colOff>
      <xdr:row>92</xdr:row>
      <xdr:rowOff>153670</xdr:rowOff>
    </xdr:from>
    <xdr:to>
      <xdr:col>17</xdr:col>
      <xdr:colOff>813435</xdr:colOff>
      <xdr:row>92</xdr:row>
      <xdr:rowOff>781685</xdr:rowOff>
    </xdr:to>
    <xdr:pic>
      <xdr:nvPicPr>
        <xdr:cNvPr id="218" name="图片 217"/>
        <xdr:cNvPicPr>
          <a:picLocks noChangeAspect="1"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65040" y="80297020"/>
          <a:ext cx="708025" cy="62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94</xdr:row>
      <xdr:rowOff>202565</xdr:rowOff>
    </xdr:from>
    <xdr:to>
      <xdr:col>17</xdr:col>
      <xdr:colOff>833755</xdr:colOff>
      <xdr:row>94</xdr:row>
      <xdr:rowOff>737870</xdr:rowOff>
    </xdr:to>
    <xdr:pic>
      <xdr:nvPicPr>
        <xdr:cNvPr id="219" name="图片 218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98695" y="82123915"/>
          <a:ext cx="694690" cy="53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95</xdr:row>
      <xdr:rowOff>181610</xdr:rowOff>
    </xdr:from>
    <xdr:to>
      <xdr:col>17</xdr:col>
      <xdr:colOff>802640</xdr:colOff>
      <xdr:row>95</xdr:row>
      <xdr:rowOff>759460</xdr:rowOff>
    </xdr:to>
    <xdr:pic>
      <xdr:nvPicPr>
        <xdr:cNvPr id="220" name="图片 219"/>
        <xdr:cNvPicPr>
          <a:picLocks noChangeAspect="1"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2660" y="82991960"/>
          <a:ext cx="68961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139065</xdr:colOff>
      <xdr:row>93</xdr:row>
      <xdr:rowOff>202565</xdr:rowOff>
    </xdr:from>
    <xdr:to>
      <xdr:col>17</xdr:col>
      <xdr:colOff>833755</xdr:colOff>
      <xdr:row>93</xdr:row>
      <xdr:rowOff>737870</xdr:rowOff>
    </xdr:to>
    <xdr:pic>
      <xdr:nvPicPr>
        <xdr:cNvPr id="221" name="图片 22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98695" y="81234915"/>
          <a:ext cx="694690" cy="535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144145</xdr:colOff>
      <xdr:row>96</xdr:row>
      <xdr:rowOff>172085</xdr:rowOff>
    </xdr:from>
    <xdr:to>
      <xdr:col>17</xdr:col>
      <xdr:colOff>748665</xdr:colOff>
      <xdr:row>96</xdr:row>
      <xdr:rowOff>739140</xdr:rowOff>
    </xdr:to>
    <xdr:pic>
      <xdr:nvPicPr>
        <xdr:cNvPr id="222" name="图片 221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7503775" y="83871435"/>
          <a:ext cx="604520" cy="567055"/>
        </a:xfrm>
        <a:prstGeom prst="rect">
          <a:avLst/>
        </a:prstGeom>
      </xdr:spPr>
    </xdr:pic>
    <xdr:clientData/>
  </xdr:twoCellAnchor>
  <xdr:twoCellAnchor>
    <xdr:from>
      <xdr:col>17</xdr:col>
      <xdr:colOff>225425</xdr:colOff>
      <xdr:row>98</xdr:row>
      <xdr:rowOff>116205</xdr:rowOff>
    </xdr:from>
    <xdr:to>
      <xdr:col>17</xdr:col>
      <xdr:colOff>763905</xdr:colOff>
      <xdr:row>98</xdr:row>
      <xdr:rowOff>709930</xdr:rowOff>
    </xdr:to>
    <xdr:pic>
      <xdr:nvPicPr>
        <xdr:cNvPr id="223" name="图片 222"/>
        <xdr:cNvPicPr>
          <a:picLocks noChangeAspect="1"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85055" y="85593555"/>
          <a:ext cx="538480" cy="593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290830</xdr:colOff>
      <xdr:row>99</xdr:row>
      <xdr:rowOff>157480</xdr:rowOff>
    </xdr:from>
    <xdr:to>
      <xdr:col>17</xdr:col>
      <xdr:colOff>651510</xdr:colOff>
      <xdr:row>99</xdr:row>
      <xdr:rowOff>808355</xdr:rowOff>
    </xdr:to>
    <xdr:pic>
      <xdr:nvPicPr>
        <xdr:cNvPr id="224" name="图片 223"/>
        <xdr:cNvPicPr>
          <a:picLocks noChangeAspect="1"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650460" y="86523830"/>
          <a:ext cx="360680" cy="6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163195</xdr:colOff>
      <xdr:row>100</xdr:row>
      <xdr:rowOff>400050</xdr:rowOff>
    </xdr:from>
    <xdr:to>
      <xdr:col>17</xdr:col>
      <xdr:colOff>854710</xdr:colOff>
      <xdr:row>100</xdr:row>
      <xdr:rowOff>499745</xdr:rowOff>
    </xdr:to>
    <xdr:pic>
      <xdr:nvPicPr>
        <xdr:cNvPr id="225" name="图片 224"/>
        <xdr:cNvPicPr>
          <a:picLocks noChangeAspect="1"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22825" y="87655400"/>
          <a:ext cx="691515" cy="9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220980</xdr:colOff>
      <xdr:row>97</xdr:row>
      <xdr:rowOff>247650</xdr:rowOff>
    </xdr:from>
    <xdr:to>
      <xdr:col>17</xdr:col>
      <xdr:colOff>655320</xdr:colOff>
      <xdr:row>97</xdr:row>
      <xdr:rowOff>788035</xdr:rowOff>
    </xdr:to>
    <xdr:pic>
      <xdr:nvPicPr>
        <xdr:cNvPr id="226" name="图片 22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7580610" y="84836000"/>
          <a:ext cx="434340" cy="540385"/>
        </a:xfrm>
        <a:prstGeom prst="rect">
          <a:avLst/>
        </a:prstGeom>
      </xdr:spPr>
    </xdr:pic>
    <xdr:clientData/>
  </xdr:twoCellAnchor>
  <xdr:twoCellAnchor>
    <xdr:from>
      <xdr:col>17</xdr:col>
      <xdr:colOff>237490</xdr:colOff>
      <xdr:row>101</xdr:row>
      <xdr:rowOff>214630</xdr:rowOff>
    </xdr:from>
    <xdr:to>
      <xdr:col>17</xdr:col>
      <xdr:colOff>701675</xdr:colOff>
      <xdr:row>101</xdr:row>
      <xdr:rowOff>718185</xdr:rowOff>
    </xdr:to>
    <xdr:pic>
      <xdr:nvPicPr>
        <xdr:cNvPr id="227" name="图片 226"/>
        <xdr:cNvPicPr>
          <a:picLocks noChangeAspect="1" noChangeArrowheads="1"/>
        </xdr:cNvPicPr>
      </xdr:nvPicPr>
      <xdr:blipFill>
        <a:blip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97120" y="88358980"/>
          <a:ext cx="464185" cy="503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241935</xdr:colOff>
      <xdr:row>103</xdr:row>
      <xdr:rowOff>298450</xdr:rowOff>
    </xdr:from>
    <xdr:to>
      <xdr:col>17</xdr:col>
      <xdr:colOff>626110</xdr:colOff>
      <xdr:row>103</xdr:row>
      <xdr:rowOff>635635</xdr:rowOff>
    </xdr:to>
    <xdr:pic>
      <xdr:nvPicPr>
        <xdr:cNvPr id="228" name="图片 227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7601565" y="90220800"/>
          <a:ext cx="384175" cy="337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109855</xdr:colOff>
      <xdr:row>102</xdr:row>
      <xdr:rowOff>117475</xdr:rowOff>
    </xdr:from>
    <xdr:to>
      <xdr:col>17</xdr:col>
      <xdr:colOff>817880</xdr:colOff>
      <xdr:row>102</xdr:row>
      <xdr:rowOff>565150</xdr:rowOff>
    </xdr:to>
    <xdr:pic>
      <xdr:nvPicPr>
        <xdr:cNvPr id="229" name="图片 228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69485" y="89150825"/>
          <a:ext cx="7080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140335</xdr:colOff>
      <xdr:row>108</xdr:row>
      <xdr:rowOff>247015</xdr:rowOff>
    </xdr:from>
    <xdr:to>
      <xdr:col>17</xdr:col>
      <xdr:colOff>759460</xdr:colOff>
      <xdr:row>108</xdr:row>
      <xdr:rowOff>574040</xdr:rowOff>
    </xdr:to>
    <xdr:pic>
      <xdr:nvPicPr>
        <xdr:cNvPr id="230" name="图片 229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7499965" y="94614365"/>
          <a:ext cx="619125" cy="327025"/>
        </a:xfrm>
        <a:prstGeom prst="rect">
          <a:avLst/>
        </a:prstGeom>
      </xdr:spPr>
    </xdr:pic>
    <xdr:clientData/>
  </xdr:twoCellAnchor>
  <xdr:twoCellAnchor>
    <xdr:from>
      <xdr:col>17</xdr:col>
      <xdr:colOff>153035</xdr:colOff>
      <xdr:row>107</xdr:row>
      <xdr:rowOff>314325</xdr:rowOff>
    </xdr:from>
    <xdr:to>
      <xdr:col>17</xdr:col>
      <xdr:colOff>791210</xdr:colOff>
      <xdr:row>107</xdr:row>
      <xdr:rowOff>628015</xdr:rowOff>
    </xdr:to>
    <xdr:pic>
      <xdr:nvPicPr>
        <xdr:cNvPr id="231" name="图片 230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7512665" y="93792675"/>
          <a:ext cx="638175" cy="313690"/>
        </a:xfrm>
        <a:prstGeom prst="rect">
          <a:avLst/>
        </a:prstGeom>
      </xdr:spPr>
    </xdr:pic>
    <xdr:clientData/>
  </xdr:twoCellAnchor>
  <xdr:twoCellAnchor>
    <xdr:from>
      <xdr:col>17</xdr:col>
      <xdr:colOff>193675</xdr:colOff>
      <xdr:row>106</xdr:row>
      <xdr:rowOff>358775</xdr:rowOff>
    </xdr:from>
    <xdr:to>
      <xdr:col>17</xdr:col>
      <xdr:colOff>727075</xdr:colOff>
      <xdr:row>106</xdr:row>
      <xdr:rowOff>643890</xdr:rowOff>
    </xdr:to>
    <xdr:pic>
      <xdr:nvPicPr>
        <xdr:cNvPr id="232" name="图片 231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7553305" y="92948125"/>
          <a:ext cx="533400" cy="285115"/>
        </a:xfrm>
        <a:prstGeom prst="rect">
          <a:avLst/>
        </a:prstGeom>
      </xdr:spPr>
    </xdr:pic>
    <xdr:clientData/>
  </xdr:twoCellAnchor>
  <xdr:twoCellAnchor>
    <xdr:from>
      <xdr:col>17</xdr:col>
      <xdr:colOff>118110</xdr:colOff>
      <xdr:row>56</xdr:row>
      <xdr:rowOff>328295</xdr:rowOff>
    </xdr:from>
    <xdr:to>
      <xdr:col>17</xdr:col>
      <xdr:colOff>937895</xdr:colOff>
      <xdr:row>56</xdr:row>
      <xdr:rowOff>607060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77740" y="48467645"/>
          <a:ext cx="819785" cy="278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229235</xdr:colOff>
      <xdr:row>5</xdr:row>
      <xdr:rowOff>170180</xdr:rowOff>
    </xdr:from>
    <xdr:to>
      <xdr:col>17</xdr:col>
      <xdr:colOff>870585</xdr:colOff>
      <xdr:row>5</xdr:row>
      <xdr:rowOff>601345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588865" y="2970530"/>
          <a:ext cx="641350" cy="431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39370</xdr:colOff>
      <xdr:row>8</xdr:row>
      <xdr:rowOff>372110</xdr:rowOff>
    </xdr:from>
    <xdr:to>
      <xdr:col>17</xdr:col>
      <xdr:colOff>941705</xdr:colOff>
      <xdr:row>8</xdr:row>
      <xdr:rowOff>569595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399000" y="5839460"/>
          <a:ext cx="902335" cy="197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50165</xdr:colOff>
      <xdr:row>19</xdr:row>
      <xdr:rowOff>374015</xdr:rowOff>
    </xdr:from>
    <xdr:to>
      <xdr:col>17</xdr:col>
      <xdr:colOff>924560</xdr:colOff>
      <xdr:row>19</xdr:row>
      <xdr:rowOff>553720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09795" y="15620365"/>
          <a:ext cx="874395" cy="17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10</xdr:row>
      <xdr:rowOff>316865</xdr:rowOff>
    </xdr:from>
    <xdr:to>
      <xdr:col>17</xdr:col>
      <xdr:colOff>808990</xdr:colOff>
      <xdr:row>10</xdr:row>
      <xdr:rowOff>648970</xdr:rowOff>
    </xdr:to>
    <xdr:pic>
      <xdr:nvPicPr>
        <xdr:cNvPr id="6" name="图片 5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17511395" y="7562215"/>
          <a:ext cx="657225" cy="332105"/>
        </a:xfrm>
        <a:prstGeom prst="rect">
          <a:avLst/>
        </a:prstGeom>
      </xdr:spPr>
    </xdr:pic>
    <xdr:clientData/>
  </xdr:twoCellAnchor>
  <xdr:twoCellAnchor>
    <xdr:from>
      <xdr:col>17</xdr:col>
      <xdr:colOff>69215</xdr:colOff>
      <xdr:row>21</xdr:row>
      <xdr:rowOff>412750</xdr:rowOff>
    </xdr:from>
    <xdr:to>
      <xdr:col>17</xdr:col>
      <xdr:colOff>984250</xdr:colOff>
      <xdr:row>21</xdr:row>
      <xdr:rowOff>491490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17428845" y="17437100"/>
          <a:ext cx="915035" cy="7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97790</xdr:colOff>
      <xdr:row>58</xdr:row>
      <xdr:rowOff>317500</xdr:rowOff>
    </xdr:from>
    <xdr:to>
      <xdr:col>17</xdr:col>
      <xdr:colOff>984250</xdr:colOff>
      <xdr:row>58</xdr:row>
      <xdr:rowOff>506095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57420" y="50234850"/>
          <a:ext cx="886460" cy="188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145415</xdr:colOff>
      <xdr:row>64</xdr:row>
      <xdr:rowOff>107950</xdr:rowOff>
    </xdr:from>
    <xdr:to>
      <xdr:col>17</xdr:col>
      <xdr:colOff>525780</xdr:colOff>
      <xdr:row>64</xdr:row>
      <xdr:rowOff>795020</xdr:rowOff>
    </xdr:to>
    <xdr:pic>
      <xdr:nvPicPr>
        <xdr:cNvPr id="7" name="图片 6" descr="截图2022050314475549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7505045" y="55359300"/>
          <a:ext cx="380365" cy="687070"/>
        </a:xfrm>
        <a:prstGeom prst="rect">
          <a:avLst/>
        </a:prstGeom>
      </xdr:spPr>
    </xdr:pic>
    <xdr:clientData/>
  </xdr:twoCellAnchor>
  <xdr:twoCellAnchor>
    <xdr:from>
      <xdr:col>17</xdr:col>
      <xdr:colOff>62230</xdr:colOff>
      <xdr:row>68</xdr:row>
      <xdr:rowOff>395605</xdr:rowOff>
    </xdr:from>
    <xdr:to>
      <xdr:col>17</xdr:col>
      <xdr:colOff>971550</xdr:colOff>
      <xdr:row>68</xdr:row>
      <xdr:rowOff>700405</xdr:rowOff>
    </xdr:to>
    <xdr:pic>
      <xdr:nvPicPr>
        <xdr:cNvPr id="10" name="图片 9" descr="1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421860" y="59202955"/>
          <a:ext cx="909320" cy="304800"/>
        </a:xfrm>
        <a:prstGeom prst="rect">
          <a:avLst/>
        </a:prstGeom>
      </xdr:spPr>
    </xdr:pic>
    <xdr:clientData/>
  </xdr:twoCellAnchor>
  <xdr:twoCellAnchor>
    <xdr:from>
      <xdr:col>17</xdr:col>
      <xdr:colOff>62230</xdr:colOff>
      <xdr:row>69</xdr:row>
      <xdr:rowOff>395605</xdr:rowOff>
    </xdr:from>
    <xdr:to>
      <xdr:col>17</xdr:col>
      <xdr:colOff>971550</xdr:colOff>
      <xdr:row>69</xdr:row>
      <xdr:rowOff>700405</xdr:rowOff>
    </xdr:to>
    <xdr:pic>
      <xdr:nvPicPr>
        <xdr:cNvPr id="11" name="图片 10" descr="10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7421860" y="60091955"/>
          <a:ext cx="909320" cy="304800"/>
        </a:xfrm>
        <a:prstGeom prst="rect">
          <a:avLst/>
        </a:prstGeom>
      </xdr:spPr>
    </xdr:pic>
    <xdr:clientData/>
  </xdr:twoCellAnchor>
  <xdr:twoCellAnchor>
    <xdr:from>
      <xdr:col>17</xdr:col>
      <xdr:colOff>62230</xdr:colOff>
      <xdr:row>51</xdr:row>
      <xdr:rowOff>238125</xdr:rowOff>
    </xdr:from>
    <xdr:to>
      <xdr:col>17</xdr:col>
      <xdr:colOff>842645</xdr:colOff>
      <xdr:row>51</xdr:row>
      <xdr:rowOff>581025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21860" y="43932475"/>
          <a:ext cx="7804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.6\shared\t&#25216;&#26415;&#26412;&#37096;\&#39033;&#30446;&#19968;&#37096;\&#36710;&#22411;\&#26126;&#32454;&#34920;&#36716;&#25442;\TG1\EBOM_BC301Z&#25972;&#36710;&#35774;&#35745;-&#26126;&#32454;&#34920;_V6._1.2_100306-TG1&#26356;&#25913;&#2925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ka-portal\Maier%20Info\G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syu.CORPLEAR\Local%20Settings\Temporary%20Internet%20Files\OLKC2\CD345%20Rear%20PV%20China%20Customer%20GT060424%20from%20Adri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2-&#21253;&#35013;\12-3.1&#24179;&#21488;-&#21253;&#35013;\3.1&#24179;&#21488;-&#24213;&#24231;&#27169;&#22359;&#21270;-&#21253;&#35013;&#2816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BOM Format"/>
      <sheetName val="VPPS"/>
      <sheetName val="PLC"/>
      <sheetName val="PartName"/>
      <sheetName val="DATASET"/>
      <sheetName val="油辅料"/>
      <sheetName val="件号对照表"/>
      <sheetName val="统计表"/>
      <sheetName val="皮卡采购计划表"/>
      <sheetName val="班组长以上岗位技岗匹配率计划与执行统计表"/>
      <sheetName val="连接源-请不要修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M Overall-plants"/>
      <sheetName val="GM Overall-parts"/>
      <sheetName val="Russelsheim (01)"/>
      <sheetName val="Bochum (02)"/>
      <sheetName val="Zaragoza (04)"/>
      <sheetName val="Antwerp (05)"/>
      <sheetName val="Eisenach (06)"/>
      <sheetName val="Luton (07)"/>
      <sheetName val="Ellesmere Port (08)"/>
      <sheetName val="Nedcar"/>
      <sheetName val="GM-part number (1)"/>
      <sheetName val="GM-part number (2)"/>
      <sheetName val="GM-plant (1)"/>
      <sheetName val="GM-plant (2)"/>
      <sheetName val="GM_Overall-plants"/>
      <sheetName val="GM_Overall-parts"/>
      <sheetName val="Russelsheim_(01)"/>
      <sheetName val="Bochum_(02)"/>
      <sheetName val="Zaragoza_(04)"/>
      <sheetName val="Antwerp_(05)"/>
      <sheetName val="Eisenach_(06)"/>
      <sheetName val="Luton_(07)"/>
      <sheetName val="Ellesmere_Port_(08)"/>
      <sheetName val="GM-part_number_(1)"/>
      <sheetName val="GM-part_number_(2)"/>
      <sheetName val="GM-plant_(1)"/>
      <sheetName val="GM-plant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rogramme"/>
      <sheetName val="Data sheet"/>
      <sheetName val="CD345 Rear Seat PV Pla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包装清单"/>
      <sheetName val="D.性能试验"/>
      <sheetName val="G1.APQP过程文件"/>
      <sheetName val="考核标准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Reference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총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Im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2:Y109"/>
  <sheetViews>
    <sheetView view="pageBreakPreview" zoomScale="85" zoomScaleNormal="85" workbookViewId="0">
      <pane xSplit="6" ySplit="3" topLeftCell="G106" activePane="bottomRight" state="frozen"/>
      <selection/>
      <selection pane="topRight"/>
      <selection pane="bottomLeft"/>
      <selection pane="bottomRight" activeCell="F117" sqref="F117"/>
    </sheetView>
  </sheetViews>
  <sheetFormatPr defaultColWidth="21.0916666666667" defaultRowHeight="13.5"/>
  <cols>
    <col min="1" max="1" width="3" style="40" customWidth="1"/>
    <col min="2" max="2" width="12.9083333333333" style="40" customWidth="1"/>
    <col min="3" max="3" width="14" style="40" customWidth="1"/>
    <col min="4" max="6" width="17" style="41" customWidth="1"/>
    <col min="7" max="7" width="8.375" style="41" customWidth="1"/>
    <col min="8" max="9" width="17" style="41" customWidth="1"/>
    <col min="10" max="11" width="13.725" style="40" customWidth="1"/>
    <col min="12" max="12" width="14.8166666666667" style="40" customWidth="1"/>
    <col min="13" max="13" width="11" style="42" customWidth="1"/>
    <col min="14" max="14" width="9.54166666666667" style="43" customWidth="1"/>
    <col min="15" max="15" width="13.9083333333333" style="44" customWidth="1"/>
    <col min="16" max="17" width="13.9083333333333" style="42" customWidth="1"/>
    <col min="18" max="18" width="13.3666666666667" style="40" customWidth="1"/>
    <col min="19" max="19" width="17" style="40" customWidth="1"/>
    <col min="20" max="20" width="15.6333333333333" style="40" customWidth="1"/>
    <col min="21" max="21" width="18.3666666666667" style="40" customWidth="1"/>
    <col min="22" max="24" width="9.36666666666667" style="41" customWidth="1"/>
    <col min="25" max="25" width="11.625" style="41" customWidth="1"/>
    <col min="26" max="16384" width="21.0916666666667" style="40"/>
  </cols>
  <sheetData>
    <row r="2" ht="38.15" hidden="1" customHeight="1" spans="5:5">
      <c r="E2" s="45" t="s">
        <v>0</v>
      </c>
    </row>
    <row r="3" ht="67" customHeight="1" spans="2:25">
      <c r="B3" s="46" t="s">
        <v>1</v>
      </c>
      <c r="C3" s="46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  <c r="K3" s="51" t="s">
        <v>10</v>
      </c>
      <c r="L3" s="52" t="s">
        <v>11</v>
      </c>
      <c r="M3" s="53" t="s">
        <v>12</v>
      </c>
      <c r="N3" s="54" t="s">
        <v>13</v>
      </c>
      <c r="O3" s="55" t="s">
        <v>14</v>
      </c>
      <c r="P3" s="56" t="s">
        <v>15</v>
      </c>
      <c r="Q3" s="56" t="s">
        <v>16</v>
      </c>
      <c r="R3" s="62" t="s">
        <v>17</v>
      </c>
      <c r="S3" s="62" t="s">
        <v>18</v>
      </c>
      <c r="T3" s="62" t="s">
        <v>19</v>
      </c>
      <c r="U3" s="62" t="s">
        <v>20</v>
      </c>
      <c r="V3" s="47" t="s">
        <v>21</v>
      </c>
      <c r="W3" s="47" t="s">
        <v>22</v>
      </c>
      <c r="X3" s="47" t="s">
        <v>23</v>
      </c>
      <c r="Y3" s="47" t="s">
        <v>24</v>
      </c>
    </row>
    <row r="4" s="40" customFormat="1" ht="70" customHeight="1" spans="1:25">
      <c r="A4" s="41"/>
      <c r="B4" s="48">
        <f t="shared" ref="B4:B6" si="0">ROW()-3</f>
        <v>1</v>
      </c>
      <c r="C4" s="48" t="s">
        <v>25</v>
      </c>
      <c r="D4" s="49" t="s">
        <v>26</v>
      </c>
      <c r="E4" s="49" t="s">
        <v>27</v>
      </c>
      <c r="F4" s="49"/>
      <c r="G4" s="49">
        <v>1</v>
      </c>
      <c r="H4" s="49" t="s">
        <v>28</v>
      </c>
      <c r="I4" s="49" t="s">
        <v>29</v>
      </c>
      <c r="J4" s="48" t="s">
        <v>30</v>
      </c>
      <c r="K4" s="48"/>
      <c r="L4" s="48"/>
      <c r="M4" s="57"/>
      <c r="N4" s="58"/>
      <c r="O4" s="59">
        <v>26</v>
      </c>
      <c r="P4" s="57">
        <f t="shared" ref="P4:P6" si="1">O4*N4</f>
        <v>0</v>
      </c>
      <c r="Q4" s="57">
        <f t="shared" ref="Q4:Q6" si="2">P4+M4</f>
        <v>0</v>
      </c>
      <c r="R4" s="49"/>
      <c r="S4" s="48"/>
      <c r="T4" s="48"/>
      <c r="U4" s="48"/>
      <c r="V4" s="49" t="s">
        <v>31</v>
      </c>
      <c r="W4" s="49" t="s">
        <v>32</v>
      </c>
      <c r="X4" s="49" t="s">
        <v>33</v>
      </c>
      <c r="Y4" s="49"/>
    </row>
    <row r="5" s="40" customFormat="1" ht="70" customHeight="1" spans="1:25">
      <c r="A5" s="41"/>
      <c r="B5" s="48">
        <f t="shared" si="0"/>
        <v>2</v>
      </c>
      <c r="C5" s="48" t="s">
        <v>34</v>
      </c>
      <c r="D5" s="49" t="s">
        <v>34</v>
      </c>
      <c r="E5" s="49" t="s">
        <v>35</v>
      </c>
      <c r="F5" s="49"/>
      <c r="G5" s="49">
        <v>1</v>
      </c>
      <c r="H5" s="49" t="s">
        <v>28</v>
      </c>
      <c r="I5" s="49" t="s">
        <v>36</v>
      </c>
      <c r="J5" s="48" t="s">
        <v>37</v>
      </c>
      <c r="K5" s="48" t="s">
        <v>38</v>
      </c>
      <c r="L5" s="48" t="s">
        <v>39</v>
      </c>
      <c r="M5" s="57">
        <v>120</v>
      </c>
      <c r="N5" s="58">
        <v>6</v>
      </c>
      <c r="O5" s="59">
        <v>12</v>
      </c>
      <c r="P5" s="57">
        <f t="shared" si="1"/>
        <v>72</v>
      </c>
      <c r="Q5" s="57">
        <f t="shared" si="2"/>
        <v>192</v>
      </c>
      <c r="R5" s="49"/>
      <c r="S5" s="48"/>
      <c r="T5" s="48"/>
      <c r="U5" s="48"/>
      <c r="V5" s="49" t="s">
        <v>40</v>
      </c>
      <c r="W5" s="49" t="s">
        <v>32</v>
      </c>
      <c r="X5" s="49" t="s">
        <v>33</v>
      </c>
      <c r="Y5" s="49"/>
    </row>
    <row r="6" s="40" customFormat="1" ht="70" customHeight="1" spans="1:25">
      <c r="A6" s="41"/>
      <c r="B6" s="48">
        <f t="shared" si="0"/>
        <v>3</v>
      </c>
      <c r="C6" s="48" t="s">
        <v>41</v>
      </c>
      <c r="D6" s="49" t="s">
        <v>41</v>
      </c>
      <c r="E6" s="49" t="s">
        <v>42</v>
      </c>
      <c r="F6" s="49"/>
      <c r="G6" s="49">
        <v>1</v>
      </c>
      <c r="H6" s="49" t="s">
        <v>28</v>
      </c>
      <c r="I6" s="49" t="s">
        <v>43</v>
      </c>
      <c r="J6" s="48" t="s">
        <v>37</v>
      </c>
      <c r="K6" s="48" t="s">
        <v>38</v>
      </c>
      <c r="L6" s="48" t="s">
        <v>39</v>
      </c>
      <c r="M6" s="57">
        <v>120</v>
      </c>
      <c r="N6" s="58">
        <v>6</v>
      </c>
      <c r="O6" s="59">
        <v>3.573</v>
      </c>
      <c r="P6" s="57">
        <f t="shared" si="1"/>
        <v>21.438</v>
      </c>
      <c r="Q6" s="57">
        <f t="shared" si="2"/>
        <v>141.438</v>
      </c>
      <c r="R6" s="49"/>
      <c r="S6" s="48"/>
      <c r="T6" s="48"/>
      <c r="U6" s="48"/>
      <c r="V6" s="49" t="s">
        <v>44</v>
      </c>
      <c r="W6" s="49" t="s">
        <v>32</v>
      </c>
      <c r="X6" s="49" t="s">
        <v>33</v>
      </c>
      <c r="Y6" s="49"/>
    </row>
    <row r="7" s="40" customFormat="1" ht="70" customHeight="1" spans="1:25">
      <c r="A7" s="41"/>
      <c r="B7" s="48">
        <f t="shared" ref="B7:B11" si="3">ROW()-3</f>
        <v>4</v>
      </c>
      <c r="C7" s="48" t="s">
        <v>45</v>
      </c>
      <c r="D7" s="49" t="s">
        <v>45</v>
      </c>
      <c r="E7" s="49" t="s">
        <v>46</v>
      </c>
      <c r="F7" s="49"/>
      <c r="G7" s="49">
        <v>1</v>
      </c>
      <c r="H7" s="49" t="s">
        <v>47</v>
      </c>
      <c r="I7" s="49" t="s">
        <v>43</v>
      </c>
      <c r="J7" s="48" t="s">
        <v>48</v>
      </c>
      <c r="K7" s="48" t="s">
        <v>49</v>
      </c>
      <c r="L7" s="48" t="s">
        <v>39</v>
      </c>
      <c r="M7" s="57">
        <v>120</v>
      </c>
      <c r="N7" s="58">
        <v>24</v>
      </c>
      <c r="O7" s="59">
        <v>2.373</v>
      </c>
      <c r="P7" s="57">
        <f t="shared" ref="P7:P11" si="4">O7*N7</f>
        <v>56.952</v>
      </c>
      <c r="Q7" s="57">
        <f t="shared" ref="Q7:Q11" si="5">P7+M7</f>
        <v>176.952</v>
      </c>
      <c r="R7" s="49"/>
      <c r="S7" s="48"/>
      <c r="T7" s="48"/>
      <c r="U7" s="48"/>
      <c r="V7" s="49" t="s">
        <v>32</v>
      </c>
      <c r="W7" s="49" t="s">
        <v>50</v>
      </c>
      <c r="X7" s="49" t="s">
        <v>51</v>
      </c>
      <c r="Y7" s="49"/>
    </row>
    <row r="8" s="40" customFormat="1" ht="70" customHeight="1" spans="1:25">
      <c r="A8" s="41"/>
      <c r="B8" s="48">
        <f t="shared" si="3"/>
        <v>5</v>
      </c>
      <c r="C8" s="49" t="s">
        <v>52</v>
      </c>
      <c r="D8" s="49" t="s">
        <v>52</v>
      </c>
      <c r="E8" s="49" t="s">
        <v>53</v>
      </c>
      <c r="F8" s="49"/>
      <c r="G8" s="49">
        <v>1</v>
      </c>
      <c r="H8" s="49" t="s">
        <v>54</v>
      </c>
      <c r="I8" s="57" t="s">
        <v>55</v>
      </c>
      <c r="J8" s="48" t="s">
        <v>56</v>
      </c>
      <c r="K8" s="60" t="s">
        <v>57</v>
      </c>
      <c r="L8" s="48" t="s">
        <v>58</v>
      </c>
      <c r="M8" s="57">
        <v>1.2</v>
      </c>
      <c r="N8" s="58">
        <v>10</v>
      </c>
      <c r="O8" s="61">
        <v>0.94</v>
      </c>
      <c r="P8" s="57">
        <f t="shared" si="4"/>
        <v>9.4</v>
      </c>
      <c r="Q8" s="57">
        <f t="shared" si="5"/>
        <v>10.6</v>
      </c>
      <c r="R8" s="49"/>
      <c r="S8" s="48"/>
      <c r="T8" s="48"/>
      <c r="U8" s="48"/>
      <c r="V8" s="49" t="s">
        <v>32</v>
      </c>
      <c r="W8" s="49" t="s">
        <v>50</v>
      </c>
      <c r="X8" s="49" t="s">
        <v>51</v>
      </c>
      <c r="Y8" s="49"/>
    </row>
    <row r="9" s="40" customFormat="1" ht="70" customHeight="1" spans="1:25">
      <c r="A9" s="41"/>
      <c r="B9" s="48">
        <f t="shared" si="3"/>
        <v>6</v>
      </c>
      <c r="C9" s="49" t="s">
        <v>59</v>
      </c>
      <c r="D9" s="49" t="s">
        <v>59</v>
      </c>
      <c r="E9" s="49" t="s">
        <v>60</v>
      </c>
      <c r="F9" s="49"/>
      <c r="G9" s="49">
        <v>1</v>
      </c>
      <c r="H9" s="49" t="s">
        <v>28</v>
      </c>
      <c r="I9" s="57" t="s">
        <v>61</v>
      </c>
      <c r="J9" s="48" t="s">
        <v>62</v>
      </c>
      <c r="K9" s="48" t="s">
        <v>63</v>
      </c>
      <c r="L9" s="48" t="s">
        <v>64</v>
      </c>
      <c r="M9" s="57">
        <v>120</v>
      </c>
      <c r="N9" s="58">
        <v>28</v>
      </c>
      <c r="O9" s="59"/>
      <c r="P9" s="57">
        <f t="shared" si="4"/>
        <v>0</v>
      </c>
      <c r="Q9" s="57">
        <f t="shared" si="5"/>
        <v>120</v>
      </c>
      <c r="R9" s="49"/>
      <c r="S9" s="48"/>
      <c r="T9" s="48"/>
      <c r="U9" s="48"/>
      <c r="V9" s="49" t="s">
        <v>44</v>
      </c>
      <c r="W9" s="49" t="s">
        <v>32</v>
      </c>
      <c r="X9" s="49" t="s">
        <v>33</v>
      </c>
      <c r="Y9" s="49"/>
    </row>
    <row r="10" s="40" customFormat="1" ht="70" customHeight="1" spans="1:25">
      <c r="A10" s="41"/>
      <c r="B10" s="48">
        <f t="shared" si="3"/>
        <v>7</v>
      </c>
      <c r="C10" s="48" t="s">
        <v>65</v>
      </c>
      <c r="D10" s="49" t="s">
        <v>65</v>
      </c>
      <c r="E10" s="49" t="s">
        <v>66</v>
      </c>
      <c r="F10" s="49"/>
      <c r="G10" s="49">
        <v>1</v>
      </c>
      <c r="H10" s="49" t="s">
        <v>47</v>
      </c>
      <c r="I10" s="49" t="s">
        <v>67</v>
      </c>
      <c r="J10" s="48" t="s">
        <v>56</v>
      </c>
      <c r="K10" s="60" t="s">
        <v>57</v>
      </c>
      <c r="L10" s="48" t="s">
        <v>58</v>
      </c>
      <c r="M10" s="57">
        <v>1.2</v>
      </c>
      <c r="N10" s="58">
        <v>30</v>
      </c>
      <c r="O10" s="59">
        <v>0.535</v>
      </c>
      <c r="P10" s="57">
        <f t="shared" si="4"/>
        <v>16.05</v>
      </c>
      <c r="Q10" s="57">
        <f t="shared" si="5"/>
        <v>17.25</v>
      </c>
      <c r="R10" s="49"/>
      <c r="S10" s="48"/>
      <c r="T10" s="48"/>
      <c r="U10" s="48"/>
      <c r="V10" s="49" t="s">
        <v>32</v>
      </c>
      <c r="W10" s="49" t="s">
        <v>50</v>
      </c>
      <c r="X10" s="49" t="s">
        <v>51</v>
      </c>
      <c r="Y10" s="49"/>
    </row>
    <row r="11" s="40" customFormat="1" ht="70" customHeight="1" spans="1:25">
      <c r="A11" s="41"/>
      <c r="B11" s="48">
        <f t="shared" si="3"/>
        <v>8</v>
      </c>
      <c r="C11" s="48" t="s">
        <v>68</v>
      </c>
      <c r="D11" s="49" t="s">
        <v>68</v>
      </c>
      <c r="E11" s="49" t="s">
        <v>69</v>
      </c>
      <c r="F11" s="49"/>
      <c r="G11" s="49">
        <v>12</v>
      </c>
      <c r="H11" s="49" t="s">
        <v>28</v>
      </c>
      <c r="I11" s="49" t="s">
        <v>70</v>
      </c>
      <c r="J11" s="48" t="s">
        <v>71</v>
      </c>
      <c r="K11" s="60" t="s">
        <v>72</v>
      </c>
      <c r="L11" s="48" t="s">
        <v>73</v>
      </c>
      <c r="M11" s="57">
        <v>0.8</v>
      </c>
      <c r="N11" s="58">
        <v>102</v>
      </c>
      <c r="O11" s="61">
        <v>0.1</v>
      </c>
      <c r="P11" s="57">
        <f t="shared" si="4"/>
        <v>10.2</v>
      </c>
      <c r="Q11" s="57">
        <f t="shared" si="5"/>
        <v>11</v>
      </c>
      <c r="R11" s="49"/>
      <c r="S11" s="48"/>
      <c r="T11" s="48"/>
      <c r="U11" s="48"/>
      <c r="V11" s="49" t="s">
        <v>32</v>
      </c>
      <c r="W11" s="49" t="s">
        <v>50</v>
      </c>
      <c r="X11" s="49" t="s">
        <v>51</v>
      </c>
      <c r="Y11" s="49"/>
    </row>
    <row r="12" s="40" customFormat="1" ht="70" customHeight="1" spans="1:25">
      <c r="A12" s="41"/>
      <c r="B12" s="48">
        <f t="shared" ref="B12:B20" si="6">ROW()-3</f>
        <v>9</v>
      </c>
      <c r="C12" s="48" t="s">
        <v>74</v>
      </c>
      <c r="D12" s="49" t="s">
        <v>74</v>
      </c>
      <c r="E12" s="49" t="s">
        <v>75</v>
      </c>
      <c r="F12" s="49"/>
      <c r="G12" s="49">
        <v>6</v>
      </c>
      <c r="H12" s="49" t="s">
        <v>76</v>
      </c>
      <c r="I12" s="49" t="s">
        <v>77</v>
      </c>
      <c r="J12" s="48" t="s">
        <v>56</v>
      </c>
      <c r="K12" s="48" t="s">
        <v>78</v>
      </c>
      <c r="L12" s="48" t="s">
        <v>79</v>
      </c>
      <c r="M12" s="57">
        <v>0.3</v>
      </c>
      <c r="N12" s="58">
        <v>120</v>
      </c>
      <c r="O12" s="59">
        <v>0.061</v>
      </c>
      <c r="P12" s="57">
        <f t="shared" ref="P12:P19" si="7">O12*N12</f>
        <v>7.32</v>
      </c>
      <c r="Q12" s="57">
        <f t="shared" ref="Q12:Q19" si="8">P12+M12</f>
        <v>7.62</v>
      </c>
      <c r="R12" s="49"/>
      <c r="S12" s="48"/>
      <c r="T12" s="48"/>
      <c r="U12" s="48"/>
      <c r="V12" s="49" t="s">
        <v>32</v>
      </c>
      <c r="W12" s="49" t="s">
        <v>50</v>
      </c>
      <c r="X12" s="49" t="s">
        <v>51</v>
      </c>
      <c r="Y12" s="49"/>
    </row>
    <row r="13" s="40" customFormat="1" ht="70" customHeight="1" spans="1:25">
      <c r="A13" s="41"/>
      <c r="B13" s="48">
        <f t="shared" si="6"/>
        <v>10</v>
      </c>
      <c r="C13" s="48" t="s">
        <v>80</v>
      </c>
      <c r="D13" s="49" t="s">
        <v>80</v>
      </c>
      <c r="E13" s="49" t="s">
        <v>81</v>
      </c>
      <c r="F13" s="49" t="s">
        <v>82</v>
      </c>
      <c r="G13" s="49">
        <v>6</v>
      </c>
      <c r="H13" s="49" t="s">
        <v>83</v>
      </c>
      <c r="I13" s="49" t="s">
        <v>84</v>
      </c>
      <c r="J13" s="48" t="s">
        <v>85</v>
      </c>
      <c r="K13" s="48" t="s">
        <v>86</v>
      </c>
      <c r="L13" s="48" t="s">
        <v>87</v>
      </c>
      <c r="M13" s="57">
        <v>0.3</v>
      </c>
      <c r="N13" s="58">
        <v>120</v>
      </c>
      <c r="O13" s="59">
        <v>0.008</v>
      </c>
      <c r="P13" s="57">
        <f t="shared" si="7"/>
        <v>0.96</v>
      </c>
      <c r="Q13" s="57">
        <f t="shared" si="8"/>
        <v>1.26</v>
      </c>
      <c r="R13" s="49"/>
      <c r="S13" s="48"/>
      <c r="T13" s="48"/>
      <c r="U13" s="48"/>
      <c r="V13" s="49" t="s">
        <v>32</v>
      </c>
      <c r="W13" s="49" t="s">
        <v>88</v>
      </c>
      <c r="X13" s="49" t="s">
        <v>33</v>
      </c>
      <c r="Y13" s="49"/>
    </row>
    <row r="14" s="40" customFormat="1" ht="70" customHeight="1" spans="1:25">
      <c r="A14" s="41"/>
      <c r="B14" s="48">
        <f t="shared" si="6"/>
        <v>11</v>
      </c>
      <c r="C14" s="48" t="s">
        <v>89</v>
      </c>
      <c r="D14" s="49" t="s">
        <v>89</v>
      </c>
      <c r="E14" s="49" t="s">
        <v>90</v>
      </c>
      <c r="F14" s="49" t="s">
        <v>82</v>
      </c>
      <c r="G14" s="49">
        <v>6</v>
      </c>
      <c r="H14" s="49" t="s">
        <v>83</v>
      </c>
      <c r="I14" s="49" t="s">
        <v>84</v>
      </c>
      <c r="J14" s="48" t="s">
        <v>56</v>
      </c>
      <c r="K14" s="48" t="s">
        <v>78</v>
      </c>
      <c r="L14" s="48" t="s">
        <v>79</v>
      </c>
      <c r="M14" s="57">
        <v>0.3</v>
      </c>
      <c r="N14" s="58">
        <v>120</v>
      </c>
      <c r="O14" s="59">
        <v>0.008</v>
      </c>
      <c r="P14" s="57">
        <f t="shared" si="7"/>
        <v>0.96</v>
      </c>
      <c r="Q14" s="57">
        <f t="shared" si="8"/>
        <v>1.26</v>
      </c>
      <c r="R14" s="49"/>
      <c r="S14" s="48"/>
      <c r="T14" s="48"/>
      <c r="U14" s="48"/>
      <c r="V14" s="49" t="s">
        <v>88</v>
      </c>
      <c r="W14" s="49" t="s">
        <v>91</v>
      </c>
      <c r="X14" s="49" t="s">
        <v>33</v>
      </c>
      <c r="Y14" s="49"/>
    </row>
    <row r="15" s="40" customFormat="1" ht="70" customHeight="1" spans="1:25">
      <c r="A15" s="41"/>
      <c r="B15" s="48">
        <f t="shared" si="6"/>
        <v>12</v>
      </c>
      <c r="C15" s="48" t="s">
        <v>92</v>
      </c>
      <c r="D15" s="49" t="s">
        <v>92</v>
      </c>
      <c r="E15" s="49" t="s">
        <v>93</v>
      </c>
      <c r="F15" s="49"/>
      <c r="G15" s="49">
        <v>36</v>
      </c>
      <c r="H15" s="49" t="s">
        <v>94</v>
      </c>
      <c r="I15" s="49" t="s">
        <v>95</v>
      </c>
      <c r="J15" s="48" t="s">
        <v>85</v>
      </c>
      <c r="K15" s="48" t="s">
        <v>86</v>
      </c>
      <c r="L15" s="48" t="s">
        <v>87</v>
      </c>
      <c r="M15" s="57"/>
      <c r="N15" s="58"/>
      <c r="O15" s="59" t="s">
        <v>96</v>
      </c>
      <c r="P15" s="57">
        <f t="shared" si="7"/>
        <v>0</v>
      </c>
      <c r="Q15" s="57">
        <f t="shared" si="8"/>
        <v>0</v>
      </c>
      <c r="R15" s="49"/>
      <c r="S15" s="48"/>
      <c r="T15" s="48"/>
      <c r="U15" s="48"/>
      <c r="V15" s="49" t="s">
        <v>32</v>
      </c>
      <c r="W15" s="49" t="s">
        <v>50</v>
      </c>
      <c r="X15" s="49" t="s">
        <v>51</v>
      </c>
      <c r="Y15" s="49"/>
    </row>
    <row r="16" s="40" customFormat="1" ht="70" customHeight="1" spans="1:25">
      <c r="A16" s="41"/>
      <c r="B16" s="48">
        <f t="shared" si="6"/>
        <v>13</v>
      </c>
      <c r="C16" s="48" t="s">
        <v>97</v>
      </c>
      <c r="D16" s="49" t="s">
        <v>97</v>
      </c>
      <c r="E16" s="49" t="s">
        <v>98</v>
      </c>
      <c r="F16" s="49"/>
      <c r="G16" s="49">
        <v>4</v>
      </c>
      <c r="H16" s="49" t="s">
        <v>76</v>
      </c>
      <c r="I16" s="49" t="s">
        <v>99</v>
      </c>
      <c r="J16" s="48" t="s">
        <v>71</v>
      </c>
      <c r="K16" s="60" t="s">
        <v>57</v>
      </c>
      <c r="L16" s="48" t="s">
        <v>58</v>
      </c>
      <c r="M16" s="57">
        <v>1.2</v>
      </c>
      <c r="N16" s="58">
        <v>30</v>
      </c>
      <c r="O16" s="61">
        <v>0.43</v>
      </c>
      <c r="P16" s="57">
        <f t="shared" si="7"/>
        <v>12.9</v>
      </c>
      <c r="Q16" s="57">
        <f t="shared" si="8"/>
        <v>14.1</v>
      </c>
      <c r="R16" s="49"/>
      <c r="S16" s="48"/>
      <c r="T16" s="48"/>
      <c r="U16" s="48"/>
      <c r="V16" s="49" t="s">
        <v>32</v>
      </c>
      <c r="W16" s="49" t="s">
        <v>50</v>
      </c>
      <c r="X16" s="49" t="s">
        <v>51</v>
      </c>
      <c r="Y16" s="49"/>
    </row>
    <row r="17" s="40" customFormat="1" ht="70" customHeight="1" spans="1:25">
      <c r="A17" s="41"/>
      <c r="B17" s="48">
        <f t="shared" si="6"/>
        <v>14</v>
      </c>
      <c r="C17" s="48" t="s">
        <v>100</v>
      </c>
      <c r="D17" s="49" t="s">
        <v>100</v>
      </c>
      <c r="E17" s="49" t="s">
        <v>101</v>
      </c>
      <c r="F17" s="49" t="s">
        <v>102</v>
      </c>
      <c r="G17" s="49">
        <v>12</v>
      </c>
      <c r="H17" s="49" t="s">
        <v>94</v>
      </c>
      <c r="I17" s="49" t="s">
        <v>103</v>
      </c>
      <c r="J17" s="48" t="s">
        <v>85</v>
      </c>
      <c r="K17" s="48" t="s">
        <v>86</v>
      </c>
      <c r="L17" s="48" t="s">
        <v>87</v>
      </c>
      <c r="M17" s="57"/>
      <c r="N17" s="58"/>
      <c r="O17" s="59">
        <v>0.005</v>
      </c>
      <c r="P17" s="57">
        <f t="shared" si="7"/>
        <v>0</v>
      </c>
      <c r="Q17" s="57">
        <f t="shared" si="8"/>
        <v>0</v>
      </c>
      <c r="R17" s="49"/>
      <c r="S17" s="48"/>
      <c r="T17" s="48"/>
      <c r="U17" s="48"/>
      <c r="V17" s="49" t="s">
        <v>32</v>
      </c>
      <c r="W17" s="49" t="s">
        <v>50</v>
      </c>
      <c r="X17" s="49" t="s">
        <v>51</v>
      </c>
      <c r="Y17" s="49"/>
    </row>
    <row r="18" s="40" customFormat="1" ht="70" customHeight="1" spans="1:25">
      <c r="A18" s="41"/>
      <c r="B18" s="48">
        <f t="shared" si="6"/>
        <v>15</v>
      </c>
      <c r="C18" s="48" t="s">
        <v>104</v>
      </c>
      <c r="D18" s="49" t="s">
        <v>104</v>
      </c>
      <c r="E18" s="49" t="s">
        <v>105</v>
      </c>
      <c r="F18" s="49" t="s">
        <v>102</v>
      </c>
      <c r="G18" s="49">
        <v>22</v>
      </c>
      <c r="H18" s="49" t="s">
        <v>94</v>
      </c>
      <c r="I18" s="49" t="s">
        <v>106</v>
      </c>
      <c r="J18" s="48" t="s">
        <v>85</v>
      </c>
      <c r="K18" s="48" t="s">
        <v>86</v>
      </c>
      <c r="L18" s="48" t="s">
        <v>87</v>
      </c>
      <c r="M18" s="57"/>
      <c r="N18" s="58"/>
      <c r="O18" s="59" t="s">
        <v>96</v>
      </c>
      <c r="P18" s="57">
        <f t="shared" si="7"/>
        <v>0</v>
      </c>
      <c r="Q18" s="57">
        <f t="shared" si="8"/>
        <v>0</v>
      </c>
      <c r="R18" s="49"/>
      <c r="S18" s="48"/>
      <c r="T18" s="48"/>
      <c r="U18" s="48"/>
      <c r="V18" s="49" t="s">
        <v>32</v>
      </c>
      <c r="W18" s="49" t="s">
        <v>50</v>
      </c>
      <c r="X18" s="49" t="s">
        <v>51</v>
      </c>
      <c r="Y18" s="49"/>
    </row>
    <row r="19" s="40" customFormat="1" ht="70" customHeight="1" spans="1:25">
      <c r="A19" s="41"/>
      <c r="B19" s="48">
        <f t="shared" ref="B19:B22" si="9">ROW()-3</f>
        <v>16</v>
      </c>
      <c r="C19" s="48" t="s">
        <v>107</v>
      </c>
      <c r="D19" s="49" t="s">
        <v>107</v>
      </c>
      <c r="E19" s="49" t="s">
        <v>108</v>
      </c>
      <c r="F19" s="49"/>
      <c r="G19" s="49">
        <v>1</v>
      </c>
      <c r="H19" s="49" t="s">
        <v>47</v>
      </c>
      <c r="I19" s="49" t="s">
        <v>67</v>
      </c>
      <c r="J19" s="48" t="s">
        <v>56</v>
      </c>
      <c r="K19" s="60" t="s">
        <v>57</v>
      </c>
      <c r="L19" s="48" t="s">
        <v>58</v>
      </c>
      <c r="M19" s="57">
        <v>1.2</v>
      </c>
      <c r="N19" s="58">
        <v>20</v>
      </c>
      <c r="O19" s="59">
        <v>0.535</v>
      </c>
      <c r="P19" s="57">
        <f t="shared" si="7"/>
        <v>10.7</v>
      </c>
      <c r="Q19" s="57">
        <f t="shared" si="8"/>
        <v>11.9</v>
      </c>
      <c r="R19" s="49"/>
      <c r="S19" s="48"/>
      <c r="T19" s="48"/>
      <c r="U19" s="48"/>
      <c r="V19" s="49" t="s">
        <v>32</v>
      </c>
      <c r="W19" s="49" t="s">
        <v>50</v>
      </c>
      <c r="X19" s="49" t="s">
        <v>51</v>
      </c>
      <c r="Y19" s="49"/>
    </row>
    <row r="20" s="40" customFormat="1" ht="70" customHeight="1" spans="1:25">
      <c r="A20" s="41"/>
      <c r="B20" s="48">
        <f t="shared" si="9"/>
        <v>17</v>
      </c>
      <c r="C20" s="48" t="s">
        <v>109</v>
      </c>
      <c r="D20" s="48" t="s">
        <v>109</v>
      </c>
      <c r="E20" s="48" t="s">
        <v>110</v>
      </c>
      <c r="F20" s="49"/>
      <c r="G20" s="49">
        <v>1</v>
      </c>
      <c r="H20" s="49" t="s">
        <v>28</v>
      </c>
      <c r="I20" s="57" t="s">
        <v>61</v>
      </c>
      <c r="J20" s="48" t="s">
        <v>62</v>
      </c>
      <c r="K20" s="48" t="s">
        <v>63</v>
      </c>
      <c r="L20" s="48" t="s">
        <v>64</v>
      </c>
      <c r="M20" s="57">
        <v>120</v>
      </c>
      <c r="N20" s="58">
        <v>28</v>
      </c>
      <c r="O20" s="59"/>
      <c r="P20" s="57"/>
      <c r="Q20" s="57"/>
      <c r="R20" s="49"/>
      <c r="S20" s="48"/>
      <c r="T20" s="48"/>
      <c r="U20" s="48"/>
      <c r="V20" s="49" t="s">
        <v>44</v>
      </c>
      <c r="W20" s="49" t="s">
        <v>32</v>
      </c>
      <c r="X20" s="49" t="s">
        <v>33</v>
      </c>
      <c r="Y20" s="49"/>
    </row>
    <row r="21" s="40" customFormat="1" ht="70" customHeight="1" spans="1:25">
      <c r="A21" s="41"/>
      <c r="B21" s="48">
        <f t="shared" si="9"/>
        <v>18</v>
      </c>
      <c r="C21" s="48" t="s">
        <v>111</v>
      </c>
      <c r="D21" s="49" t="s">
        <v>111</v>
      </c>
      <c r="E21" s="49" t="s">
        <v>112</v>
      </c>
      <c r="F21" s="49"/>
      <c r="G21" s="49">
        <v>2</v>
      </c>
      <c r="H21" s="49" t="s">
        <v>47</v>
      </c>
      <c r="I21" s="49" t="s">
        <v>113</v>
      </c>
      <c r="J21" s="48" t="s">
        <v>56</v>
      </c>
      <c r="K21" s="48" t="s">
        <v>114</v>
      </c>
      <c r="L21" s="48" t="s">
        <v>115</v>
      </c>
      <c r="M21" s="57">
        <v>1.8</v>
      </c>
      <c r="N21" s="58">
        <v>40</v>
      </c>
      <c r="O21" s="59">
        <v>0.467</v>
      </c>
      <c r="P21" s="57">
        <f>O21*N21</f>
        <v>18.68</v>
      </c>
      <c r="Q21" s="57">
        <f>P21+M21</f>
        <v>20.48</v>
      </c>
      <c r="R21" s="49"/>
      <c r="S21" s="48"/>
      <c r="T21" s="48"/>
      <c r="U21" s="48"/>
      <c r="V21" s="49" t="s">
        <v>32</v>
      </c>
      <c r="W21" s="49" t="s">
        <v>50</v>
      </c>
      <c r="X21" s="49" t="s">
        <v>51</v>
      </c>
      <c r="Y21" s="49"/>
    </row>
    <row r="22" s="40" customFormat="1" ht="70" customHeight="1" spans="1:25">
      <c r="A22" s="41"/>
      <c r="B22" s="48">
        <f t="shared" si="9"/>
        <v>19</v>
      </c>
      <c r="C22" s="48" t="s">
        <v>116</v>
      </c>
      <c r="D22" s="49" t="s">
        <v>116</v>
      </c>
      <c r="E22" s="49" t="s">
        <v>117</v>
      </c>
      <c r="F22" s="49"/>
      <c r="G22" s="49">
        <v>1</v>
      </c>
      <c r="H22" s="49" t="s">
        <v>28</v>
      </c>
      <c r="I22" s="49" t="s">
        <v>43</v>
      </c>
      <c r="J22" s="48" t="s">
        <v>48</v>
      </c>
      <c r="K22" s="48" t="s">
        <v>49</v>
      </c>
      <c r="L22" s="48" t="s">
        <v>39</v>
      </c>
      <c r="M22" s="57">
        <v>120</v>
      </c>
      <c r="N22" s="58">
        <v>24</v>
      </c>
      <c r="O22" s="59"/>
      <c r="P22" s="57"/>
      <c r="Q22" s="57"/>
      <c r="R22" s="49"/>
      <c r="S22" s="48"/>
      <c r="T22" s="48"/>
      <c r="U22" s="48"/>
      <c r="V22" s="49" t="s">
        <v>44</v>
      </c>
      <c r="W22" s="49" t="s">
        <v>32</v>
      </c>
      <c r="X22" s="49" t="s">
        <v>33</v>
      </c>
      <c r="Y22" s="49"/>
    </row>
    <row r="23" s="40" customFormat="1" ht="70" customHeight="1" spans="1:25">
      <c r="A23" s="41"/>
      <c r="B23" s="48">
        <f t="shared" ref="B23:B70" si="10">ROW()-3</f>
        <v>20</v>
      </c>
      <c r="C23" s="48" t="s">
        <v>118</v>
      </c>
      <c r="D23" s="49" t="s">
        <v>118</v>
      </c>
      <c r="E23" s="49" t="s">
        <v>119</v>
      </c>
      <c r="F23" s="49"/>
      <c r="G23" s="49">
        <v>1</v>
      </c>
      <c r="H23" s="49" t="s">
        <v>47</v>
      </c>
      <c r="I23" s="49" t="s">
        <v>43</v>
      </c>
      <c r="J23" s="48" t="s">
        <v>48</v>
      </c>
      <c r="K23" s="48" t="s">
        <v>49</v>
      </c>
      <c r="L23" s="48" t="s">
        <v>39</v>
      </c>
      <c r="M23" s="57">
        <v>120</v>
      </c>
      <c r="N23" s="58">
        <v>24</v>
      </c>
      <c r="O23" s="59">
        <v>1.946</v>
      </c>
      <c r="P23" s="57">
        <f t="shared" ref="P23:P65" si="11">O23*N23</f>
        <v>46.704</v>
      </c>
      <c r="Q23" s="57">
        <f t="shared" ref="Q23:Q65" si="12">P23+M23</f>
        <v>166.704</v>
      </c>
      <c r="R23" s="49"/>
      <c r="S23" s="48"/>
      <c r="T23" s="48"/>
      <c r="U23" s="48"/>
      <c r="V23" s="49" t="s">
        <v>32</v>
      </c>
      <c r="W23" s="49" t="s">
        <v>50</v>
      </c>
      <c r="X23" s="49" t="s">
        <v>51</v>
      </c>
      <c r="Y23" s="49"/>
    </row>
    <row r="24" s="40" customFormat="1" ht="70" customHeight="1" spans="1:25">
      <c r="A24" s="41"/>
      <c r="B24" s="48">
        <f t="shared" si="10"/>
        <v>21</v>
      </c>
      <c r="C24" s="48" t="s">
        <v>120</v>
      </c>
      <c r="D24" s="49" t="s">
        <v>120</v>
      </c>
      <c r="E24" s="49" t="s">
        <v>121</v>
      </c>
      <c r="F24" s="49"/>
      <c r="G24" s="49">
        <v>1</v>
      </c>
      <c r="H24" s="49" t="s">
        <v>122</v>
      </c>
      <c r="I24" s="49" t="s">
        <v>123</v>
      </c>
      <c r="J24" s="48" t="s">
        <v>71</v>
      </c>
      <c r="K24" s="60" t="s">
        <v>57</v>
      </c>
      <c r="L24" s="48" t="s">
        <v>58</v>
      </c>
      <c r="M24" s="57">
        <v>1.2</v>
      </c>
      <c r="N24" s="58">
        <v>65</v>
      </c>
      <c r="O24" s="61">
        <v>0.12</v>
      </c>
      <c r="P24" s="57">
        <f t="shared" si="11"/>
        <v>7.8</v>
      </c>
      <c r="Q24" s="57">
        <f t="shared" si="12"/>
        <v>9</v>
      </c>
      <c r="R24" s="49"/>
      <c r="S24" s="48"/>
      <c r="T24" s="48"/>
      <c r="U24" s="48"/>
      <c r="V24" s="49" t="s">
        <v>32</v>
      </c>
      <c r="W24" s="49" t="s">
        <v>88</v>
      </c>
      <c r="X24" s="49" t="s">
        <v>33</v>
      </c>
      <c r="Y24" s="49"/>
    </row>
    <row r="25" s="40" customFormat="1" ht="70" customHeight="1" spans="1:25">
      <c r="A25" s="41"/>
      <c r="B25" s="48">
        <f t="shared" si="10"/>
        <v>22</v>
      </c>
      <c r="C25" s="48" t="s">
        <v>124</v>
      </c>
      <c r="D25" s="49" t="s">
        <v>124</v>
      </c>
      <c r="E25" s="49" t="s">
        <v>125</v>
      </c>
      <c r="F25" s="49"/>
      <c r="G25" s="49">
        <v>1</v>
      </c>
      <c r="H25" s="49" t="s">
        <v>83</v>
      </c>
      <c r="I25" s="49" t="s">
        <v>123</v>
      </c>
      <c r="J25" s="48" t="s">
        <v>56</v>
      </c>
      <c r="K25" s="60" t="s">
        <v>57</v>
      </c>
      <c r="L25" s="48" t="s">
        <v>58</v>
      </c>
      <c r="M25" s="57">
        <v>1.2</v>
      </c>
      <c r="N25" s="58">
        <v>130</v>
      </c>
      <c r="O25" s="59" t="s">
        <v>126</v>
      </c>
      <c r="P25" s="57">
        <f t="shared" si="11"/>
        <v>10.66</v>
      </c>
      <c r="Q25" s="57">
        <f t="shared" si="12"/>
        <v>11.86</v>
      </c>
      <c r="R25" s="49"/>
      <c r="S25" s="48"/>
      <c r="T25" s="48"/>
      <c r="U25" s="48"/>
      <c r="V25" s="49" t="s">
        <v>88</v>
      </c>
      <c r="W25" s="49" t="s">
        <v>91</v>
      </c>
      <c r="X25" s="49" t="s">
        <v>33</v>
      </c>
      <c r="Y25" s="49"/>
    </row>
    <row r="26" s="40" customFormat="1" ht="70" customHeight="1" spans="1:25">
      <c r="A26" s="41"/>
      <c r="B26" s="48">
        <f t="shared" si="10"/>
        <v>23</v>
      </c>
      <c r="C26" s="49" t="s">
        <v>127</v>
      </c>
      <c r="D26" s="49" t="s">
        <v>127</v>
      </c>
      <c r="E26" s="49" t="s">
        <v>128</v>
      </c>
      <c r="F26" s="49"/>
      <c r="G26" s="49">
        <v>1</v>
      </c>
      <c r="H26" s="49" t="s">
        <v>122</v>
      </c>
      <c r="I26" s="49" t="s">
        <v>123</v>
      </c>
      <c r="J26" s="48" t="s">
        <v>71</v>
      </c>
      <c r="K26" s="60" t="s">
        <v>57</v>
      </c>
      <c r="L26" s="48" t="s">
        <v>58</v>
      </c>
      <c r="M26" s="57">
        <v>1.2</v>
      </c>
      <c r="N26" s="58">
        <v>65</v>
      </c>
      <c r="O26" s="61">
        <v>0.12</v>
      </c>
      <c r="P26" s="57">
        <f t="shared" si="11"/>
        <v>7.8</v>
      </c>
      <c r="Q26" s="57">
        <f t="shared" si="12"/>
        <v>9</v>
      </c>
      <c r="R26" s="49"/>
      <c r="S26" s="48"/>
      <c r="T26" s="48"/>
      <c r="U26" s="48"/>
      <c r="V26" s="49" t="s">
        <v>32</v>
      </c>
      <c r="W26" s="49" t="s">
        <v>88</v>
      </c>
      <c r="X26" s="49" t="s">
        <v>33</v>
      </c>
      <c r="Y26" s="49"/>
    </row>
    <row r="27" s="40" customFormat="1" ht="70" customHeight="1" spans="1:25">
      <c r="A27" s="41"/>
      <c r="B27" s="48">
        <f t="shared" si="10"/>
        <v>24</v>
      </c>
      <c r="C27" s="49" t="s">
        <v>129</v>
      </c>
      <c r="D27" s="49" t="s">
        <v>129</v>
      </c>
      <c r="E27" s="49" t="s">
        <v>130</v>
      </c>
      <c r="F27" s="49"/>
      <c r="G27" s="49">
        <v>1</v>
      </c>
      <c r="H27" s="49" t="s">
        <v>83</v>
      </c>
      <c r="I27" s="49" t="s">
        <v>123</v>
      </c>
      <c r="J27" s="48" t="s">
        <v>56</v>
      </c>
      <c r="K27" s="60" t="s">
        <v>57</v>
      </c>
      <c r="L27" s="48" t="s">
        <v>58</v>
      </c>
      <c r="M27" s="57">
        <v>1.2</v>
      </c>
      <c r="N27" s="58">
        <v>130</v>
      </c>
      <c r="O27" s="59" t="s">
        <v>126</v>
      </c>
      <c r="P27" s="57">
        <f t="shared" si="11"/>
        <v>10.66</v>
      </c>
      <c r="Q27" s="57">
        <f t="shared" si="12"/>
        <v>11.86</v>
      </c>
      <c r="R27" s="49"/>
      <c r="S27" s="48"/>
      <c r="T27" s="48"/>
      <c r="U27" s="48"/>
      <c r="V27" s="49" t="s">
        <v>88</v>
      </c>
      <c r="W27" s="49" t="s">
        <v>91</v>
      </c>
      <c r="X27" s="49" t="s">
        <v>33</v>
      </c>
      <c r="Y27" s="49"/>
    </row>
    <row r="28" s="40" customFormat="1" ht="70" customHeight="1" spans="1:25">
      <c r="A28" s="41"/>
      <c r="B28" s="48">
        <f t="shared" si="10"/>
        <v>25</v>
      </c>
      <c r="C28" s="48" t="s">
        <v>131</v>
      </c>
      <c r="D28" s="49" t="s">
        <v>131</v>
      </c>
      <c r="E28" s="49" t="s">
        <v>132</v>
      </c>
      <c r="F28" s="49"/>
      <c r="G28" s="49">
        <v>1</v>
      </c>
      <c r="H28" s="49" t="s">
        <v>122</v>
      </c>
      <c r="I28" s="49" t="s">
        <v>123</v>
      </c>
      <c r="J28" s="48" t="s">
        <v>71</v>
      </c>
      <c r="K28" s="60" t="s">
        <v>57</v>
      </c>
      <c r="L28" s="48" t="s">
        <v>58</v>
      </c>
      <c r="M28" s="57">
        <v>1.2</v>
      </c>
      <c r="N28" s="58">
        <v>65</v>
      </c>
      <c r="O28" s="61">
        <v>0.1</v>
      </c>
      <c r="P28" s="57">
        <f t="shared" si="11"/>
        <v>6.5</v>
      </c>
      <c r="Q28" s="57">
        <f t="shared" si="12"/>
        <v>7.7</v>
      </c>
      <c r="R28" s="49"/>
      <c r="S28" s="48"/>
      <c r="T28" s="48"/>
      <c r="U28" s="48"/>
      <c r="V28" s="49" t="s">
        <v>32</v>
      </c>
      <c r="W28" s="49" t="s">
        <v>88</v>
      </c>
      <c r="X28" s="49" t="s">
        <v>33</v>
      </c>
      <c r="Y28" s="49"/>
    </row>
    <row r="29" s="40" customFormat="1" ht="70" customHeight="1" spans="1:25">
      <c r="A29" s="41"/>
      <c r="B29" s="48">
        <f t="shared" si="10"/>
        <v>26</v>
      </c>
      <c r="C29" s="48" t="s">
        <v>133</v>
      </c>
      <c r="D29" s="49" t="s">
        <v>133</v>
      </c>
      <c r="E29" s="49" t="s">
        <v>134</v>
      </c>
      <c r="F29" s="49"/>
      <c r="G29" s="49">
        <v>1</v>
      </c>
      <c r="H29" s="49" t="s">
        <v>83</v>
      </c>
      <c r="I29" s="49" t="s">
        <v>123</v>
      </c>
      <c r="J29" s="48" t="s">
        <v>56</v>
      </c>
      <c r="K29" s="60" t="s">
        <v>57</v>
      </c>
      <c r="L29" s="48" t="s">
        <v>58</v>
      </c>
      <c r="M29" s="57">
        <v>1.2</v>
      </c>
      <c r="N29" s="58">
        <v>130</v>
      </c>
      <c r="O29" s="59" t="s">
        <v>135</v>
      </c>
      <c r="P29" s="57">
        <f t="shared" si="11"/>
        <v>14.04</v>
      </c>
      <c r="Q29" s="57">
        <f t="shared" si="12"/>
        <v>15.24</v>
      </c>
      <c r="R29" s="49"/>
      <c r="S29" s="48"/>
      <c r="T29" s="48"/>
      <c r="U29" s="48"/>
      <c r="V29" s="49" t="s">
        <v>88</v>
      </c>
      <c r="W29" s="49" t="s">
        <v>91</v>
      </c>
      <c r="X29" s="49" t="s">
        <v>33</v>
      </c>
      <c r="Y29" s="49"/>
    </row>
    <row r="30" s="40" customFormat="1" ht="70" customHeight="1" spans="1:25">
      <c r="A30" s="41"/>
      <c r="B30" s="48">
        <f t="shared" si="10"/>
        <v>27</v>
      </c>
      <c r="C30" s="48" t="s">
        <v>136</v>
      </c>
      <c r="D30" s="49" t="s">
        <v>136</v>
      </c>
      <c r="E30" s="49" t="s">
        <v>137</v>
      </c>
      <c r="F30" s="49"/>
      <c r="G30" s="49">
        <v>1</v>
      </c>
      <c r="H30" s="49" t="s">
        <v>122</v>
      </c>
      <c r="I30" s="49" t="s">
        <v>123</v>
      </c>
      <c r="J30" s="48" t="s">
        <v>71</v>
      </c>
      <c r="K30" s="60" t="s">
        <v>57</v>
      </c>
      <c r="L30" s="48" t="s">
        <v>58</v>
      </c>
      <c r="M30" s="57">
        <v>1.2</v>
      </c>
      <c r="N30" s="58">
        <v>65</v>
      </c>
      <c r="O30" s="61">
        <v>0.1</v>
      </c>
      <c r="P30" s="57">
        <f t="shared" si="11"/>
        <v>6.5</v>
      </c>
      <c r="Q30" s="57">
        <f t="shared" si="12"/>
        <v>7.7</v>
      </c>
      <c r="R30" s="49"/>
      <c r="S30" s="48"/>
      <c r="T30" s="48"/>
      <c r="U30" s="48"/>
      <c r="V30" s="49" t="s">
        <v>32</v>
      </c>
      <c r="W30" s="49" t="s">
        <v>88</v>
      </c>
      <c r="X30" s="49" t="s">
        <v>33</v>
      </c>
      <c r="Y30" s="49"/>
    </row>
    <row r="31" s="40" customFormat="1" ht="70" customHeight="1" spans="1:25">
      <c r="A31" s="41"/>
      <c r="B31" s="48">
        <f t="shared" si="10"/>
        <v>28</v>
      </c>
      <c r="C31" s="48" t="s">
        <v>138</v>
      </c>
      <c r="D31" s="49" t="s">
        <v>138</v>
      </c>
      <c r="E31" s="49" t="s">
        <v>139</v>
      </c>
      <c r="F31" s="49"/>
      <c r="G31" s="49">
        <v>1</v>
      </c>
      <c r="H31" s="49" t="s">
        <v>83</v>
      </c>
      <c r="I31" s="49" t="s">
        <v>123</v>
      </c>
      <c r="J31" s="48" t="s">
        <v>56</v>
      </c>
      <c r="K31" s="60" t="s">
        <v>57</v>
      </c>
      <c r="L31" s="48" t="s">
        <v>58</v>
      </c>
      <c r="M31" s="57">
        <v>1.2</v>
      </c>
      <c r="N31" s="58">
        <v>130</v>
      </c>
      <c r="O31" s="59" t="s">
        <v>135</v>
      </c>
      <c r="P31" s="57">
        <f t="shared" si="11"/>
        <v>14.04</v>
      </c>
      <c r="Q31" s="57">
        <f t="shared" si="12"/>
        <v>15.24</v>
      </c>
      <c r="R31" s="49"/>
      <c r="S31" s="48"/>
      <c r="T31" s="48"/>
      <c r="U31" s="48"/>
      <c r="V31" s="49" t="s">
        <v>88</v>
      </c>
      <c r="W31" s="49" t="s">
        <v>91</v>
      </c>
      <c r="X31" s="49" t="s">
        <v>33</v>
      </c>
      <c r="Y31" s="49"/>
    </row>
    <row r="32" s="40" customFormat="1" ht="70" customHeight="1" spans="1:25">
      <c r="A32" s="41"/>
      <c r="B32" s="48">
        <f t="shared" si="10"/>
        <v>29</v>
      </c>
      <c r="C32" s="48" t="s">
        <v>140</v>
      </c>
      <c r="D32" s="49" t="s">
        <v>140</v>
      </c>
      <c r="E32" s="49" t="s">
        <v>141</v>
      </c>
      <c r="F32" s="49"/>
      <c r="G32" s="49">
        <v>2</v>
      </c>
      <c r="H32" s="49" t="s">
        <v>76</v>
      </c>
      <c r="I32" s="49" t="s">
        <v>142</v>
      </c>
      <c r="J32" s="48" t="s">
        <v>56</v>
      </c>
      <c r="K32" s="60" t="s">
        <v>78</v>
      </c>
      <c r="L32" s="48" t="s">
        <v>79</v>
      </c>
      <c r="M32" s="57">
        <v>0.3</v>
      </c>
      <c r="N32" s="58">
        <v>130</v>
      </c>
      <c r="O32" s="59">
        <v>0.037</v>
      </c>
      <c r="P32" s="57">
        <f t="shared" si="11"/>
        <v>4.81</v>
      </c>
      <c r="Q32" s="57">
        <f t="shared" si="12"/>
        <v>5.11</v>
      </c>
      <c r="R32" s="49"/>
      <c r="S32" s="48"/>
      <c r="T32" s="48"/>
      <c r="U32" s="48"/>
      <c r="V32" s="49" t="s">
        <v>32</v>
      </c>
      <c r="W32" s="49" t="s">
        <v>50</v>
      </c>
      <c r="X32" s="49" t="s">
        <v>51</v>
      </c>
      <c r="Y32" s="49"/>
    </row>
    <row r="33" s="40" customFormat="1" ht="70" customHeight="1" spans="1:25">
      <c r="A33" s="41"/>
      <c r="B33" s="48">
        <f t="shared" si="10"/>
        <v>30</v>
      </c>
      <c r="C33" s="49" t="s">
        <v>143</v>
      </c>
      <c r="D33" s="49" t="s">
        <v>143</v>
      </c>
      <c r="E33" s="49" t="s">
        <v>144</v>
      </c>
      <c r="F33" s="49"/>
      <c r="G33" s="49">
        <v>2</v>
      </c>
      <c r="H33" s="49" t="s">
        <v>76</v>
      </c>
      <c r="I33" s="49" t="s">
        <v>145</v>
      </c>
      <c r="J33" s="48" t="s">
        <v>56</v>
      </c>
      <c r="K33" s="60" t="s">
        <v>78</v>
      </c>
      <c r="L33" s="48" t="s">
        <v>79</v>
      </c>
      <c r="M33" s="57">
        <v>0.3</v>
      </c>
      <c r="N33" s="58">
        <v>130</v>
      </c>
      <c r="O33" s="59">
        <v>0.042</v>
      </c>
      <c r="P33" s="57">
        <f t="shared" si="11"/>
        <v>5.46</v>
      </c>
      <c r="Q33" s="57">
        <f t="shared" si="12"/>
        <v>5.76</v>
      </c>
      <c r="R33" s="49"/>
      <c r="S33" s="48"/>
      <c r="T33" s="48"/>
      <c r="U33" s="48"/>
      <c r="V33" s="49" t="s">
        <v>32</v>
      </c>
      <c r="W33" s="49" t="s">
        <v>50</v>
      </c>
      <c r="X33" s="49" t="s">
        <v>51</v>
      </c>
      <c r="Y33" s="49"/>
    </row>
    <row r="34" s="40" customFormat="1" ht="70" customHeight="1" spans="1:25">
      <c r="A34" s="41"/>
      <c r="B34" s="48">
        <f t="shared" si="10"/>
        <v>31</v>
      </c>
      <c r="C34" s="48" t="s">
        <v>146</v>
      </c>
      <c r="D34" s="49" t="s">
        <v>146</v>
      </c>
      <c r="E34" s="49" t="s">
        <v>147</v>
      </c>
      <c r="F34" s="49" t="s">
        <v>102</v>
      </c>
      <c r="G34" s="49">
        <v>6</v>
      </c>
      <c r="H34" s="49" t="s">
        <v>94</v>
      </c>
      <c r="I34" s="49" t="s">
        <v>148</v>
      </c>
      <c r="J34" s="48" t="s">
        <v>85</v>
      </c>
      <c r="K34" s="48" t="s">
        <v>86</v>
      </c>
      <c r="L34" s="48" t="s">
        <v>87</v>
      </c>
      <c r="M34" s="57"/>
      <c r="N34" s="58"/>
      <c r="O34" s="59">
        <v>0.005</v>
      </c>
      <c r="P34" s="57">
        <f t="shared" si="11"/>
        <v>0</v>
      </c>
      <c r="Q34" s="57">
        <f t="shared" si="12"/>
        <v>0</v>
      </c>
      <c r="R34" s="49"/>
      <c r="S34" s="48"/>
      <c r="T34" s="48"/>
      <c r="U34" s="48"/>
      <c r="V34" s="49" t="s">
        <v>32</v>
      </c>
      <c r="W34" s="49" t="s">
        <v>50</v>
      </c>
      <c r="X34" s="49" t="s">
        <v>51</v>
      </c>
      <c r="Y34" s="49"/>
    </row>
    <row r="35" s="40" customFormat="1" ht="70" customHeight="1" spans="1:25">
      <c r="A35" s="41"/>
      <c r="B35" s="48">
        <f t="shared" si="10"/>
        <v>32</v>
      </c>
      <c r="C35" s="48" t="s">
        <v>149</v>
      </c>
      <c r="D35" s="49" t="s">
        <v>149</v>
      </c>
      <c r="E35" s="49" t="s">
        <v>150</v>
      </c>
      <c r="F35" s="49" t="s">
        <v>151</v>
      </c>
      <c r="G35" s="49">
        <v>8</v>
      </c>
      <c r="H35" s="49" t="s">
        <v>94</v>
      </c>
      <c r="I35" s="49" t="s">
        <v>95</v>
      </c>
      <c r="J35" s="48" t="s">
        <v>85</v>
      </c>
      <c r="K35" s="48" t="s">
        <v>86</v>
      </c>
      <c r="L35" s="48" t="s">
        <v>87</v>
      </c>
      <c r="M35" s="57"/>
      <c r="N35" s="58"/>
      <c r="O35" s="59">
        <v>0.005</v>
      </c>
      <c r="P35" s="57">
        <f t="shared" si="11"/>
        <v>0</v>
      </c>
      <c r="Q35" s="57">
        <f t="shared" si="12"/>
        <v>0</v>
      </c>
      <c r="R35" s="49"/>
      <c r="S35" s="48"/>
      <c r="T35" s="48"/>
      <c r="U35" s="48"/>
      <c r="V35" s="49" t="s">
        <v>32</v>
      </c>
      <c r="W35" s="49" t="s">
        <v>50</v>
      </c>
      <c r="X35" s="49" t="s">
        <v>51</v>
      </c>
      <c r="Y35" s="49"/>
    </row>
    <row r="36" s="40" customFormat="1" ht="70" customHeight="1" spans="1:25">
      <c r="A36" s="41"/>
      <c r="B36" s="48">
        <f t="shared" si="10"/>
        <v>33</v>
      </c>
      <c r="C36" s="48" t="s">
        <v>152</v>
      </c>
      <c r="D36" s="49" t="s">
        <v>152</v>
      </c>
      <c r="E36" s="49" t="s">
        <v>153</v>
      </c>
      <c r="F36" s="49" t="s">
        <v>154</v>
      </c>
      <c r="G36" s="49">
        <v>6</v>
      </c>
      <c r="H36" s="49" t="s">
        <v>122</v>
      </c>
      <c r="I36" s="49" t="s">
        <v>155</v>
      </c>
      <c r="J36" s="48" t="s">
        <v>85</v>
      </c>
      <c r="K36" s="48" t="s">
        <v>86</v>
      </c>
      <c r="L36" s="48" t="s">
        <v>87</v>
      </c>
      <c r="M36" s="57">
        <v>0.3</v>
      </c>
      <c r="N36" s="58">
        <v>100</v>
      </c>
      <c r="O36" s="59">
        <v>0.008</v>
      </c>
      <c r="P36" s="57">
        <f t="shared" si="11"/>
        <v>0.8</v>
      </c>
      <c r="Q36" s="57">
        <f t="shared" si="12"/>
        <v>1.1</v>
      </c>
      <c r="R36" s="49"/>
      <c r="S36" s="48"/>
      <c r="T36" s="48"/>
      <c r="U36" s="48"/>
      <c r="V36" s="49" t="s">
        <v>32</v>
      </c>
      <c r="W36" s="49" t="s">
        <v>88</v>
      </c>
      <c r="X36" s="49" t="s">
        <v>33</v>
      </c>
      <c r="Y36" s="49"/>
    </row>
    <row r="37" s="40" customFormat="1" ht="70" customHeight="1" spans="1:25">
      <c r="A37" s="41"/>
      <c r="B37" s="48">
        <f t="shared" si="10"/>
        <v>34</v>
      </c>
      <c r="C37" s="48" t="s">
        <v>156</v>
      </c>
      <c r="D37" s="49" t="s">
        <v>156</v>
      </c>
      <c r="E37" s="49" t="s">
        <v>157</v>
      </c>
      <c r="F37" s="49" t="s">
        <v>154</v>
      </c>
      <c r="G37" s="49">
        <v>6</v>
      </c>
      <c r="H37" s="49" t="s">
        <v>83</v>
      </c>
      <c r="I37" s="49" t="s">
        <v>155</v>
      </c>
      <c r="J37" s="48" t="s">
        <v>56</v>
      </c>
      <c r="K37" s="48" t="s">
        <v>78</v>
      </c>
      <c r="L37" s="48" t="s">
        <v>79</v>
      </c>
      <c r="M37" s="57">
        <v>0.3</v>
      </c>
      <c r="N37" s="58">
        <v>100</v>
      </c>
      <c r="O37" s="59">
        <v>0.008</v>
      </c>
      <c r="P37" s="57">
        <f t="shared" si="11"/>
        <v>0.8</v>
      </c>
      <c r="Q37" s="57">
        <f t="shared" si="12"/>
        <v>1.1</v>
      </c>
      <c r="R37" s="49"/>
      <c r="S37" s="48"/>
      <c r="T37" s="48"/>
      <c r="U37" s="48"/>
      <c r="V37" s="49" t="s">
        <v>88</v>
      </c>
      <c r="W37" s="49" t="s">
        <v>91</v>
      </c>
      <c r="X37" s="49" t="s">
        <v>33</v>
      </c>
      <c r="Y37" s="49"/>
    </row>
    <row r="38" s="40" customFormat="1" ht="70" customHeight="1" spans="1:25">
      <c r="A38" s="41"/>
      <c r="B38" s="48">
        <f t="shared" si="10"/>
        <v>35</v>
      </c>
      <c r="C38" s="48" t="s">
        <v>158</v>
      </c>
      <c r="D38" s="49" t="s">
        <v>158</v>
      </c>
      <c r="E38" s="49" t="s">
        <v>159</v>
      </c>
      <c r="F38" s="49" t="s">
        <v>160</v>
      </c>
      <c r="G38" s="49">
        <v>2</v>
      </c>
      <c r="H38" s="49" t="s">
        <v>54</v>
      </c>
      <c r="I38" s="49" t="s">
        <v>161</v>
      </c>
      <c r="J38" s="48" t="s">
        <v>56</v>
      </c>
      <c r="K38" s="48" t="s">
        <v>78</v>
      </c>
      <c r="L38" s="48" t="s">
        <v>79</v>
      </c>
      <c r="M38" s="57">
        <v>0.3</v>
      </c>
      <c r="N38" s="58">
        <v>100</v>
      </c>
      <c r="O38" s="59">
        <v>0.02</v>
      </c>
      <c r="P38" s="57">
        <f t="shared" si="11"/>
        <v>2</v>
      </c>
      <c r="Q38" s="57">
        <f t="shared" si="12"/>
        <v>2.3</v>
      </c>
      <c r="R38" s="49"/>
      <c r="S38" s="48"/>
      <c r="T38" s="48"/>
      <c r="U38" s="48"/>
      <c r="V38" s="49" t="s">
        <v>32</v>
      </c>
      <c r="W38" s="49" t="s">
        <v>50</v>
      </c>
      <c r="X38" s="49" t="s">
        <v>51</v>
      </c>
      <c r="Y38" s="49"/>
    </row>
    <row r="39" s="40" customFormat="1" ht="70" customHeight="1" spans="1:25">
      <c r="A39" s="41"/>
      <c r="B39" s="48">
        <f t="shared" si="10"/>
        <v>36</v>
      </c>
      <c r="C39" s="48" t="s">
        <v>162</v>
      </c>
      <c r="D39" s="49" t="s">
        <v>162</v>
      </c>
      <c r="E39" s="49" t="s">
        <v>163</v>
      </c>
      <c r="F39" s="49" t="s">
        <v>164</v>
      </c>
      <c r="G39" s="49">
        <v>2</v>
      </c>
      <c r="H39" s="49" t="s">
        <v>165</v>
      </c>
      <c r="I39" s="49" t="s">
        <v>166</v>
      </c>
      <c r="J39" s="48" t="s">
        <v>56</v>
      </c>
      <c r="K39" s="48" t="s">
        <v>167</v>
      </c>
      <c r="L39" s="48" t="s">
        <v>168</v>
      </c>
      <c r="M39" s="57">
        <v>0.3</v>
      </c>
      <c r="N39" s="58">
        <v>100</v>
      </c>
      <c r="O39" s="59">
        <v>0.03</v>
      </c>
      <c r="P39" s="57">
        <f t="shared" si="11"/>
        <v>3</v>
      </c>
      <c r="Q39" s="57">
        <f t="shared" si="12"/>
        <v>3.3</v>
      </c>
      <c r="R39" s="49"/>
      <c r="S39" s="48"/>
      <c r="T39" s="48"/>
      <c r="U39" s="48"/>
      <c r="V39" s="49" t="s">
        <v>32</v>
      </c>
      <c r="W39" s="49" t="s">
        <v>50</v>
      </c>
      <c r="X39" s="49" t="s">
        <v>51</v>
      </c>
      <c r="Y39" s="49"/>
    </row>
    <row r="40" s="40" customFormat="1" ht="70" customHeight="1" spans="1:25">
      <c r="A40" s="41"/>
      <c r="B40" s="48">
        <f t="shared" si="10"/>
        <v>37</v>
      </c>
      <c r="C40" s="48" t="s">
        <v>169</v>
      </c>
      <c r="D40" s="49" t="s">
        <v>169</v>
      </c>
      <c r="E40" s="49" t="s">
        <v>170</v>
      </c>
      <c r="F40" s="49" t="s">
        <v>171</v>
      </c>
      <c r="G40" s="49">
        <v>18</v>
      </c>
      <c r="H40" s="49" t="s">
        <v>94</v>
      </c>
      <c r="I40" s="49" t="s">
        <v>172</v>
      </c>
      <c r="J40" s="48" t="s">
        <v>85</v>
      </c>
      <c r="K40" s="48" t="s">
        <v>86</v>
      </c>
      <c r="L40" s="48" t="s">
        <v>87</v>
      </c>
      <c r="M40" s="57"/>
      <c r="N40" s="58"/>
      <c r="O40" s="59">
        <v>0.002</v>
      </c>
      <c r="P40" s="57">
        <f t="shared" si="11"/>
        <v>0</v>
      </c>
      <c r="Q40" s="57">
        <f t="shared" si="12"/>
        <v>0</v>
      </c>
      <c r="R40" s="49"/>
      <c r="S40" s="48"/>
      <c r="T40" s="48"/>
      <c r="U40" s="48"/>
      <c r="V40" s="49" t="s">
        <v>32</v>
      </c>
      <c r="W40" s="49" t="s">
        <v>50</v>
      </c>
      <c r="X40" s="49" t="s">
        <v>51</v>
      </c>
      <c r="Y40" s="49"/>
    </row>
    <row r="41" s="40" customFormat="1" ht="70" customHeight="1" spans="1:25">
      <c r="A41" s="41"/>
      <c r="B41" s="48">
        <f t="shared" si="10"/>
        <v>38</v>
      </c>
      <c r="C41" s="48" t="s">
        <v>173</v>
      </c>
      <c r="D41" s="49" t="s">
        <v>173</v>
      </c>
      <c r="E41" s="49" t="s">
        <v>174</v>
      </c>
      <c r="F41" s="49"/>
      <c r="G41" s="49">
        <v>1</v>
      </c>
      <c r="H41" s="49" t="s">
        <v>28</v>
      </c>
      <c r="I41" s="68" t="s">
        <v>175</v>
      </c>
      <c r="J41" s="48" t="s">
        <v>71</v>
      </c>
      <c r="K41" s="60" t="s">
        <v>57</v>
      </c>
      <c r="L41" s="48" t="s">
        <v>58</v>
      </c>
      <c r="M41" s="57">
        <v>1.2</v>
      </c>
      <c r="N41" s="58">
        <v>65</v>
      </c>
      <c r="O41" s="59">
        <v>0.19</v>
      </c>
      <c r="P41" s="57">
        <f t="shared" si="11"/>
        <v>12.35</v>
      </c>
      <c r="Q41" s="57">
        <f t="shared" si="12"/>
        <v>13.55</v>
      </c>
      <c r="R41" s="49"/>
      <c r="S41" s="48"/>
      <c r="T41" s="48"/>
      <c r="U41" s="48"/>
      <c r="V41" s="49" t="s">
        <v>32</v>
      </c>
      <c r="W41" s="49" t="s">
        <v>50</v>
      </c>
      <c r="X41" s="49" t="s">
        <v>51</v>
      </c>
      <c r="Y41" s="49"/>
    </row>
    <row r="42" s="40" customFormat="1" ht="70" customHeight="1" spans="1:25">
      <c r="A42" s="41"/>
      <c r="B42" s="48">
        <f t="shared" si="10"/>
        <v>39</v>
      </c>
      <c r="C42" s="48" t="s">
        <v>176</v>
      </c>
      <c r="D42" s="49" t="s">
        <v>176</v>
      </c>
      <c r="E42" s="49" t="s">
        <v>177</v>
      </c>
      <c r="F42" s="49"/>
      <c r="G42" s="49">
        <v>1</v>
      </c>
      <c r="H42" s="49" t="s">
        <v>28</v>
      </c>
      <c r="I42" s="68" t="s">
        <v>175</v>
      </c>
      <c r="J42" s="48" t="s">
        <v>71</v>
      </c>
      <c r="K42" s="60" t="s">
        <v>57</v>
      </c>
      <c r="L42" s="48" t="s">
        <v>58</v>
      </c>
      <c r="M42" s="57">
        <v>1.2</v>
      </c>
      <c r="N42" s="58">
        <v>65</v>
      </c>
      <c r="O42" s="59">
        <v>0.19</v>
      </c>
      <c r="P42" s="57">
        <f t="shared" si="11"/>
        <v>12.35</v>
      </c>
      <c r="Q42" s="57">
        <f t="shared" si="12"/>
        <v>13.55</v>
      </c>
      <c r="R42" s="49"/>
      <c r="S42" s="48"/>
      <c r="T42" s="48"/>
      <c r="U42" s="48"/>
      <c r="V42" s="49" t="s">
        <v>32</v>
      </c>
      <c r="W42" s="49" t="s">
        <v>50</v>
      </c>
      <c r="X42" s="49" t="s">
        <v>51</v>
      </c>
      <c r="Y42" s="49"/>
    </row>
    <row r="43" s="40" customFormat="1" ht="70" customHeight="1" spans="1:25">
      <c r="A43" s="41"/>
      <c r="B43" s="48">
        <f t="shared" si="10"/>
        <v>40</v>
      </c>
      <c r="C43" s="48" t="s">
        <v>178</v>
      </c>
      <c r="D43" s="49" t="s">
        <v>178</v>
      </c>
      <c r="E43" s="49" t="s">
        <v>179</v>
      </c>
      <c r="F43" s="49"/>
      <c r="G43" s="49">
        <v>1</v>
      </c>
      <c r="H43" s="49" t="s">
        <v>28</v>
      </c>
      <c r="I43" s="68" t="s">
        <v>175</v>
      </c>
      <c r="J43" s="48" t="s">
        <v>71</v>
      </c>
      <c r="K43" s="60" t="s">
        <v>57</v>
      </c>
      <c r="L43" s="48" t="s">
        <v>58</v>
      </c>
      <c r="M43" s="57">
        <v>1.2</v>
      </c>
      <c r="N43" s="58">
        <v>65</v>
      </c>
      <c r="O43" s="59">
        <v>0.19</v>
      </c>
      <c r="P43" s="57">
        <f t="shared" si="11"/>
        <v>12.35</v>
      </c>
      <c r="Q43" s="57">
        <f t="shared" si="12"/>
        <v>13.55</v>
      </c>
      <c r="R43" s="49"/>
      <c r="S43" s="48"/>
      <c r="T43" s="48"/>
      <c r="U43" s="48"/>
      <c r="V43" s="49" t="s">
        <v>32</v>
      </c>
      <c r="W43" s="49" t="s">
        <v>50</v>
      </c>
      <c r="X43" s="49" t="s">
        <v>51</v>
      </c>
      <c r="Y43" s="49"/>
    </row>
    <row r="44" s="40" customFormat="1" ht="70" customHeight="1" spans="1:25">
      <c r="A44" s="41"/>
      <c r="B44" s="48">
        <f t="shared" si="10"/>
        <v>41</v>
      </c>
      <c r="C44" s="48" t="s">
        <v>180</v>
      </c>
      <c r="D44" s="49" t="s">
        <v>180</v>
      </c>
      <c r="E44" s="49" t="s">
        <v>181</v>
      </c>
      <c r="F44" s="49"/>
      <c r="G44" s="49">
        <v>1</v>
      </c>
      <c r="H44" s="49" t="s">
        <v>28</v>
      </c>
      <c r="I44" s="68" t="s">
        <v>175</v>
      </c>
      <c r="J44" s="48" t="s">
        <v>71</v>
      </c>
      <c r="K44" s="60" t="s">
        <v>57</v>
      </c>
      <c r="L44" s="48" t="s">
        <v>58</v>
      </c>
      <c r="M44" s="57">
        <v>1.2</v>
      </c>
      <c r="N44" s="58">
        <v>65</v>
      </c>
      <c r="O44" s="59">
        <v>0.19</v>
      </c>
      <c r="P44" s="57">
        <f t="shared" si="11"/>
        <v>12.35</v>
      </c>
      <c r="Q44" s="57">
        <f t="shared" si="12"/>
        <v>13.55</v>
      </c>
      <c r="R44" s="49"/>
      <c r="S44" s="48"/>
      <c r="T44" s="48"/>
      <c r="U44" s="48"/>
      <c r="V44" s="49" t="s">
        <v>32</v>
      </c>
      <c r="W44" s="49" t="s">
        <v>50</v>
      </c>
      <c r="X44" s="49" t="s">
        <v>51</v>
      </c>
      <c r="Y44" s="49"/>
    </row>
    <row r="45" s="40" customFormat="1" ht="70" customHeight="1" spans="1:25">
      <c r="A45" s="41"/>
      <c r="B45" s="48">
        <f t="shared" si="10"/>
        <v>42</v>
      </c>
      <c r="C45" s="48" t="s">
        <v>182</v>
      </c>
      <c r="D45" s="49" t="s">
        <v>182</v>
      </c>
      <c r="E45" s="49" t="s">
        <v>183</v>
      </c>
      <c r="F45" s="49" t="s">
        <v>184</v>
      </c>
      <c r="G45" s="49">
        <v>4</v>
      </c>
      <c r="H45" s="49" t="s">
        <v>185</v>
      </c>
      <c r="I45" s="49" t="s">
        <v>186</v>
      </c>
      <c r="J45" s="48" t="s">
        <v>56</v>
      </c>
      <c r="K45" s="48" t="s">
        <v>167</v>
      </c>
      <c r="L45" s="48" t="s">
        <v>168</v>
      </c>
      <c r="M45" s="57">
        <v>0.3</v>
      </c>
      <c r="N45" s="58">
        <v>100</v>
      </c>
      <c r="O45" s="59">
        <v>0.012</v>
      </c>
      <c r="P45" s="57">
        <f t="shared" si="11"/>
        <v>1.2</v>
      </c>
      <c r="Q45" s="57">
        <f t="shared" si="12"/>
        <v>1.5</v>
      </c>
      <c r="R45" s="49"/>
      <c r="S45" s="48"/>
      <c r="T45" s="48"/>
      <c r="U45" s="48"/>
      <c r="V45" s="49" t="s">
        <v>32</v>
      </c>
      <c r="W45" s="49" t="s">
        <v>50</v>
      </c>
      <c r="X45" s="49" t="s">
        <v>51</v>
      </c>
      <c r="Y45" s="49"/>
    </row>
    <row r="46" s="40" customFormat="1" ht="70" customHeight="1" spans="1:25">
      <c r="A46" s="41"/>
      <c r="B46" s="48">
        <f t="shared" si="10"/>
        <v>43</v>
      </c>
      <c r="C46" s="48" t="s">
        <v>187</v>
      </c>
      <c r="D46" s="49" t="s">
        <v>187</v>
      </c>
      <c r="E46" s="49" t="s">
        <v>188</v>
      </c>
      <c r="F46" s="49" t="s">
        <v>189</v>
      </c>
      <c r="G46" s="49">
        <v>8</v>
      </c>
      <c r="H46" s="49" t="s">
        <v>94</v>
      </c>
      <c r="I46" s="49" t="s">
        <v>190</v>
      </c>
      <c r="J46" s="48" t="s">
        <v>85</v>
      </c>
      <c r="K46" s="48" t="s">
        <v>86</v>
      </c>
      <c r="L46" s="48" t="s">
        <v>87</v>
      </c>
      <c r="M46" s="57"/>
      <c r="N46" s="58"/>
      <c r="O46" s="59">
        <v>0.005</v>
      </c>
      <c r="P46" s="57">
        <f t="shared" si="11"/>
        <v>0</v>
      </c>
      <c r="Q46" s="57">
        <f t="shared" si="12"/>
        <v>0</v>
      </c>
      <c r="R46" s="49"/>
      <c r="S46" s="48"/>
      <c r="T46" s="48"/>
      <c r="U46" s="48"/>
      <c r="V46" s="49" t="s">
        <v>32</v>
      </c>
      <c r="W46" s="49" t="s">
        <v>50</v>
      </c>
      <c r="X46" s="49" t="s">
        <v>51</v>
      </c>
      <c r="Y46" s="49"/>
    </row>
    <row r="47" s="40" customFormat="1" ht="70" customHeight="1" spans="1:25">
      <c r="A47" s="41"/>
      <c r="B47" s="48">
        <f t="shared" si="10"/>
        <v>44</v>
      </c>
      <c r="C47" s="48" t="s">
        <v>191</v>
      </c>
      <c r="D47" s="49" t="s">
        <v>191</v>
      </c>
      <c r="E47" s="49" t="s">
        <v>192</v>
      </c>
      <c r="F47" s="49"/>
      <c r="G47" s="49">
        <v>2</v>
      </c>
      <c r="H47" s="49" t="s">
        <v>28</v>
      </c>
      <c r="I47" s="49" t="s">
        <v>193</v>
      </c>
      <c r="J47" s="48" t="s">
        <v>56</v>
      </c>
      <c r="K47" s="48" t="s">
        <v>57</v>
      </c>
      <c r="L47" s="48" t="s">
        <v>58</v>
      </c>
      <c r="M47" s="57">
        <v>1.2</v>
      </c>
      <c r="N47" s="58">
        <v>50</v>
      </c>
      <c r="O47" s="59"/>
      <c r="P47" s="57">
        <f t="shared" si="11"/>
        <v>0</v>
      </c>
      <c r="Q47" s="57">
        <f t="shared" si="12"/>
        <v>1.2</v>
      </c>
      <c r="R47" s="49"/>
      <c r="S47" s="48"/>
      <c r="T47" s="48"/>
      <c r="U47" s="48"/>
      <c r="V47" s="49" t="s">
        <v>32</v>
      </c>
      <c r="W47" s="49" t="s">
        <v>32</v>
      </c>
      <c r="X47" s="49" t="s">
        <v>33</v>
      </c>
      <c r="Y47" s="49"/>
    </row>
    <row r="48" s="40" customFormat="1" ht="70" customHeight="1" spans="1:25">
      <c r="A48" s="41"/>
      <c r="B48" s="48">
        <f t="shared" si="10"/>
        <v>45</v>
      </c>
      <c r="C48" s="48" t="s">
        <v>194</v>
      </c>
      <c r="D48" s="49" t="s">
        <v>194</v>
      </c>
      <c r="E48" s="49" t="s">
        <v>195</v>
      </c>
      <c r="F48" s="49"/>
      <c r="G48" s="49">
        <v>2</v>
      </c>
      <c r="H48" s="49" t="s">
        <v>185</v>
      </c>
      <c r="I48" s="49" t="s">
        <v>193</v>
      </c>
      <c r="J48" s="48" t="s">
        <v>56</v>
      </c>
      <c r="K48" s="48" t="s">
        <v>57</v>
      </c>
      <c r="L48" s="48" t="s">
        <v>58</v>
      </c>
      <c r="M48" s="57">
        <v>1.2</v>
      </c>
      <c r="N48" s="58">
        <v>50</v>
      </c>
      <c r="O48" s="59">
        <v>0.093</v>
      </c>
      <c r="P48" s="57">
        <f t="shared" si="11"/>
        <v>4.65</v>
      </c>
      <c r="Q48" s="57">
        <f t="shared" si="12"/>
        <v>5.85</v>
      </c>
      <c r="R48" s="49"/>
      <c r="S48" s="48"/>
      <c r="T48" s="48"/>
      <c r="U48" s="48"/>
      <c r="V48" s="49" t="s">
        <v>32</v>
      </c>
      <c r="W48" s="49" t="s">
        <v>196</v>
      </c>
      <c r="X48" s="49" t="s">
        <v>33</v>
      </c>
      <c r="Y48" s="49"/>
    </row>
    <row r="49" s="40" customFormat="1" ht="70" customHeight="1" spans="1:25">
      <c r="A49" s="41"/>
      <c r="B49" s="48">
        <f t="shared" si="10"/>
        <v>46</v>
      </c>
      <c r="C49" s="48" t="s">
        <v>197</v>
      </c>
      <c r="D49" s="49" t="s">
        <v>197</v>
      </c>
      <c r="E49" s="49" t="s">
        <v>198</v>
      </c>
      <c r="F49" s="49"/>
      <c r="G49" s="49">
        <v>2</v>
      </c>
      <c r="H49" s="49" t="s">
        <v>185</v>
      </c>
      <c r="I49" s="49" t="s">
        <v>199</v>
      </c>
      <c r="J49" s="48" t="s">
        <v>56</v>
      </c>
      <c r="K49" s="48" t="s">
        <v>57</v>
      </c>
      <c r="L49" s="48" t="s">
        <v>58</v>
      </c>
      <c r="M49" s="57">
        <v>1.2</v>
      </c>
      <c r="N49" s="58">
        <v>50</v>
      </c>
      <c r="O49" s="59">
        <v>0.049</v>
      </c>
      <c r="P49" s="57">
        <f t="shared" si="11"/>
        <v>2.45</v>
      </c>
      <c r="Q49" s="57">
        <f t="shared" si="12"/>
        <v>3.65</v>
      </c>
      <c r="R49" s="49"/>
      <c r="S49" s="48"/>
      <c r="T49" s="48"/>
      <c r="U49" s="48"/>
      <c r="V49" s="49" t="s">
        <v>32</v>
      </c>
      <c r="W49" s="49" t="s">
        <v>196</v>
      </c>
      <c r="X49" s="49" t="s">
        <v>33</v>
      </c>
      <c r="Y49" s="49"/>
    </row>
    <row r="50" s="40" customFormat="1" ht="70" customHeight="1" spans="1:25">
      <c r="A50" s="41"/>
      <c r="B50" s="48">
        <f t="shared" si="10"/>
        <v>47</v>
      </c>
      <c r="C50" s="48" t="s">
        <v>200</v>
      </c>
      <c r="D50" s="49" t="s">
        <v>200</v>
      </c>
      <c r="E50" s="49" t="s">
        <v>201</v>
      </c>
      <c r="F50" s="49"/>
      <c r="G50" s="49">
        <v>4</v>
      </c>
      <c r="H50" s="49" t="s">
        <v>165</v>
      </c>
      <c r="I50" s="49" t="s">
        <v>202</v>
      </c>
      <c r="J50" s="48" t="s">
        <v>85</v>
      </c>
      <c r="K50" s="48" t="s">
        <v>86</v>
      </c>
      <c r="L50" s="48" t="s">
        <v>87</v>
      </c>
      <c r="M50" s="57"/>
      <c r="N50" s="58"/>
      <c r="O50" s="59">
        <v>0.005</v>
      </c>
      <c r="P50" s="57">
        <f t="shared" si="11"/>
        <v>0</v>
      </c>
      <c r="Q50" s="57">
        <f t="shared" si="12"/>
        <v>0</v>
      </c>
      <c r="R50" s="49"/>
      <c r="S50" s="48"/>
      <c r="T50" s="48"/>
      <c r="U50" s="48"/>
      <c r="V50" s="49" t="s">
        <v>32</v>
      </c>
      <c r="W50" s="49" t="s">
        <v>50</v>
      </c>
      <c r="X50" s="49" t="s">
        <v>51</v>
      </c>
      <c r="Y50" s="49"/>
    </row>
    <row r="51" s="40" customFormat="1" ht="70" customHeight="1" spans="1:25">
      <c r="A51" s="41"/>
      <c r="B51" s="48">
        <f t="shared" si="10"/>
        <v>48</v>
      </c>
      <c r="C51" s="48" t="s">
        <v>203</v>
      </c>
      <c r="D51" s="49" t="s">
        <v>203</v>
      </c>
      <c r="E51" s="49" t="s">
        <v>204</v>
      </c>
      <c r="F51" s="49" t="s">
        <v>205</v>
      </c>
      <c r="G51" s="49">
        <v>4</v>
      </c>
      <c r="H51" s="49" t="s">
        <v>94</v>
      </c>
      <c r="I51" s="49" t="s">
        <v>206</v>
      </c>
      <c r="J51" s="48" t="s">
        <v>85</v>
      </c>
      <c r="K51" s="48" t="s">
        <v>86</v>
      </c>
      <c r="L51" s="48" t="s">
        <v>87</v>
      </c>
      <c r="M51" s="57"/>
      <c r="N51" s="58"/>
      <c r="O51" s="59">
        <v>0.005</v>
      </c>
      <c r="P51" s="57">
        <f t="shared" si="11"/>
        <v>0</v>
      </c>
      <c r="Q51" s="57">
        <f t="shared" si="12"/>
        <v>0</v>
      </c>
      <c r="R51" s="49"/>
      <c r="S51" s="48"/>
      <c r="T51" s="48"/>
      <c r="U51" s="48"/>
      <c r="V51" s="49" t="s">
        <v>32</v>
      </c>
      <c r="W51" s="49" t="s">
        <v>50</v>
      </c>
      <c r="X51" s="49" t="s">
        <v>51</v>
      </c>
      <c r="Y51" s="49"/>
    </row>
    <row r="52" s="40" customFormat="1" ht="70" customHeight="1" spans="1:25">
      <c r="A52" s="41"/>
      <c r="B52" s="48">
        <f t="shared" si="10"/>
        <v>49</v>
      </c>
      <c r="C52" s="49" t="s">
        <v>207</v>
      </c>
      <c r="D52" s="49" t="s">
        <v>207</v>
      </c>
      <c r="E52" s="49" t="s">
        <v>208</v>
      </c>
      <c r="F52" s="49"/>
      <c r="G52" s="49">
        <v>1</v>
      </c>
      <c r="H52" s="49" t="s">
        <v>28</v>
      </c>
      <c r="I52" s="49"/>
      <c r="J52" s="48" t="s">
        <v>209</v>
      </c>
      <c r="K52" s="48"/>
      <c r="L52" s="48"/>
      <c r="M52" s="57"/>
      <c r="N52" s="58"/>
      <c r="O52" s="59"/>
      <c r="P52" s="57"/>
      <c r="Q52" s="57"/>
      <c r="R52" s="49"/>
      <c r="S52" s="48"/>
      <c r="T52" s="48"/>
      <c r="U52" s="48"/>
      <c r="V52" s="49" t="s">
        <v>40</v>
      </c>
      <c r="W52" s="49" t="s">
        <v>32</v>
      </c>
      <c r="X52" s="49" t="s">
        <v>33</v>
      </c>
      <c r="Y52" s="49"/>
    </row>
    <row r="53" s="40" customFormat="1" ht="70" customHeight="1" spans="1:25">
      <c r="A53" s="41"/>
      <c r="B53" s="48">
        <f t="shared" si="10"/>
        <v>50</v>
      </c>
      <c r="C53" s="48" t="s">
        <v>210</v>
      </c>
      <c r="D53" s="49" t="s">
        <v>210</v>
      </c>
      <c r="E53" s="49" t="s">
        <v>211</v>
      </c>
      <c r="F53" s="49"/>
      <c r="G53" s="49">
        <v>1</v>
      </c>
      <c r="H53" s="49" t="s">
        <v>212</v>
      </c>
      <c r="I53" s="49" t="s">
        <v>213</v>
      </c>
      <c r="J53" s="48" t="s">
        <v>48</v>
      </c>
      <c r="K53" s="48" t="s">
        <v>49</v>
      </c>
      <c r="L53" s="48" t="s">
        <v>39</v>
      </c>
      <c r="M53" s="57">
        <v>120</v>
      </c>
      <c r="N53" s="58">
        <v>24</v>
      </c>
      <c r="O53" s="59">
        <v>4.926</v>
      </c>
      <c r="P53" s="57">
        <f t="shared" ref="P53:P58" si="13">O53*N53</f>
        <v>118.224</v>
      </c>
      <c r="Q53" s="57">
        <f t="shared" ref="Q53:Q58" si="14">P53+M53</f>
        <v>238.224</v>
      </c>
      <c r="R53" s="49"/>
      <c r="S53" s="48"/>
      <c r="T53" s="48"/>
      <c r="U53" s="48"/>
      <c r="V53" s="49" t="s">
        <v>32</v>
      </c>
      <c r="W53" s="49" t="s">
        <v>50</v>
      </c>
      <c r="X53" s="49" t="s">
        <v>51</v>
      </c>
      <c r="Y53" s="49"/>
    </row>
    <row r="54" s="40" customFormat="1" ht="70" customHeight="1" spans="1:25">
      <c r="A54" s="41"/>
      <c r="B54" s="48">
        <f t="shared" si="10"/>
        <v>51</v>
      </c>
      <c r="C54" s="48" t="s">
        <v>214</v>
      </c>
      <c r="D54" s="49" t="s">
        <v>214</v>
      </c>
      <c r="E54" s="49" t="s">
        <v>215</v>
      </c>
      <c r="F54" s="49"/>
      <c r="G54" s="49">
        <v>2</v>
      </c>
      <c r="H54" s="49" t="s">
        <v>212</v>
      </c>
      <c r="I54" s="49" t="s">
        <v>216</v>
      </c>
      <c r="J54" s="48" t="s">
        <v>56</v>
      </c>
      <c r="K54" s="48" t="s">
        <v>217</v>
      </c>
      <c r="L54" s="48" t="s">
        <v>218</v>
      </c>
      <c r="M54" s="57">
        <v>1.8</v>
      </c>
      <c r="N54" s="58">
        <v>28</v>
      </c>
      <c r="O54" s="59" t="s">
        <v>219</v>
      </c>
      <c r="P54" s="57">
        <f t="shared" si="13"/>
        <v>1.036</v>
      </c>
      <c r="Q54" s="57">
        <f t="shared" si="14"/>
        <v>2.836</v>
      </c>
      <c r="R54" s="49"/>
      <c r="S54" s="48"/>
      <c r="T54" s="48"/>
      <c r="U54" s="48"/>
      <c r="V54" s="49" t="s">
        <v>32</v>
      </c>
      <c r="W54" s="49" t="s">
        <v>50</v>
      </c>
      <c r="X54" s="49" t="s">
        <v>51</v>
      </c>
      <c r="Y54" s="49"/>
    </row>
    <row r="55" s="40" customFormat="1" ht="70" customHeight="1" spans="1:25">
      <c r="A55" s="41"/>
      <c r="B55" s="48">
        <f t="shared" si="10"/>
        <v>52</v>
      </c>
      <c r="C55" s="48" t="s">
        <v>220</v>
      </c>
      <c r="D55" s="49" t="s">
        <v>220</v>
      </c>
      <c r="E55" s="49" t="s">
        <v>221</v>
      </c>
      <c r="F55" s="49"/>
      <c r="G55" s="49">
        <v>2</v>
      </c>
      <c r="H55" s="49" t="s">
        <v>212</v>
      </c>
      <c r="I55" s="49" t="s">
        <v>222</v>
      </c>
      <c r="J55" s="48" t="s">
        <v>223</v>
      </c>
      <c r="K55" s="48" t="s">
        <v>224</v>
      </c>
      <c r="L55" s="48" t="s">
        <v>39</v>
      </c>
      <c r="M55" s="57">
        <v>120</v>
      </c>
      <c r="N55" s="58">
        <v>24</v>
      </c>
      <c r="O55" s="59">
        <v>5.7</v>
      </c>
      <c r="P55" s="57">
        <f t="shared" si="13"/>
        <v>136.8</v>
      </c>
      <c r="Q55" s="57">
        <f t="shared" si="14"/>
        <v>256.8</v>
      </c>
      <c r="R55" s="49"/>
      <c r="S55" s="48"/>
      <c r="T55" s="48"/>
      <c r="U55" s="48"/>
      <c r="V55" s="49" t="s">
        <v>32</v>
      </c>
      <c r="W55" s="49" t="s">
        <v>50</v>
      </c>
      <c r="X55" s="49" t="s">
        <v>51</v>
      </c>
      <c r="Y55" s="49"/>
    </row>
    <row r="56" s="40" customFormat="1" ht="70" customHeight="1" spans="1:25">
      <c r="A56" s="41"/>
      <c r="B56" s="48">
        <f t="shared" si="10"/>
        <v>53</v>
      </c>
      <c r="C56" s="48" t="s">
        <v>225</v>
      </c>
      <c r="D56" s="49" t="s">
        <v>225</v>
      </c>
      <c r="E56" s="49" t="s">
        <v>226</v>
      </c>
      <c r="F56" s="49"/>
      <c r="G56" s="49">
        <v>1</v>
      </c>
      <c r="H56" s="49" t="s">
        <v>54</v>
      </c>
      <c r="I56" s="49" t="s">
        <v>227</v>
      </c>
      <c r="J56" s="48" t="s">
        <v>223</v>
      </c>
      <c r="K56" s="48" t="s">
        <v>224</v>
      </c>
      <c r="L56" s="48" t="s">
        <v>39</v>
      </c>
      <c r="M56" s="57">
        <v>120</v>
      </c>
      <c r="N56" s="58">
        <v>12</v>
      </c>
      <c r="O56" s="59" t="s">
        <v>228</v>
      </c>
      <c r="P56" s="57">
        <f t="shared" si="13"/>
        <v>30.72</v>
      </c>
      <c r="Q56" s="57">
        <f t="shared" si="14"/>
        <v>150.72</v>
      </c>
      <c r="R56" s="49"/>
      <c r="S56" s="48"/>
      <c r="T56" s="48"/>
      <c r="U56" s="48"/>
      <c r="V56" s="49" t="s">
        <v>32</v>
      </c>
      <c r="W56" s="49" t="s">
        <v>50</v>
      </c>
      <c r="X56" s="49" t="s">
        <v>51</v>
      </c>
      <c r="Y56" s="49"/>
    </row>
    <row r="57" s="40" customFormat="1" ht="70" customHeight="1" spans="1:25">
      <c r="A57" s="41"/>
      <c r="B57" s="48">
        <f t="shared" si="10"/>
        <v>54</v>
      </c>
      <c r="C57" s="48" t="s">
        <v>229</v>
      </c>
      <c r="D57" s="49" t="s">
        <v>229</v>
      </c>
      <c r="E57" s="49" t="s">
        <v>230</v>
      </c>
      <c r="F57" s="49"/>
      <c r="G57" s="49">
        <v>1</v>
      </c>
      <c r="H57" s="49" t="s">
        <v>28</v>
      </c>
      <c r="I57" s="49" t="s">
        <v>231</v>
      </c>
      <c r="J57" s="48" t="s">
        <v>37</v>
      </c>
      <c r="K57" s="48" t="s">
        <v>38</v>
      </c>
      <c r="L57" s="48" t="s">
        <v>39</v>
      </c>
      <c r="M57" s="57">
        <v>120</v>
      </c>
      <c r="N57" s="58">
        <v>6</v>
      </c>
      <c r="O57" s="59"/>
      <c r="P57" s="57">
        <f t="shared" si="13"/>
        <v>0</v>
      </c>
      <c r="Q57" s="57">
        <f t="shared" si="14"/>
        <v>120</v>
      </c>
      <c r="R57" s="49"/>
      <c r="S57" s="48"/>
      <c r="T57" s="48"/>
      <c r="U57" s="48"/>
      <c r="V57" s="49" t="s">
        <v>44</v>
      </c>
      <c r="W57" s="49" t="s">
        <v>32</v>
      </c>
      <c r="X57" s="49" t="s">
        <v>33</v>
      </c>
      <c r="Y57" s="49"/>
    </row>
    <row r="58" s="40" customFormat="1" ht="70" customHeight="1" spans="1:25">
      <c r="A58" s="41"/>
      <c r="B58" s="48">
        <f t="shared" si="10"/>
        <v>55</v>
      </c>
      <c r="C58" s="48" t="s">
        <v>232</v>
      </c>
      <c r="D58" s="49" t="s">
        <v>232</v>
      </c>
      <c r="E58" s="49" t="s">
        <v>233</v>
      </c>
      <c r="F58" s="49"/>
      <c r="G58" s="49">
        <v>2</v>
      </c>
      <c r="H58" s="49" t="s">
        <v>47</v>
      </c>
      <c r="I58" s="49" t="s">
        <v>234</v>
      </c>
      <c r="J58" s="48" t="s">
        <v>48</v>
      </c>
      <c r="K58" s="48" t="s">
        <v>49</v>
      </c>
      <c r="L58" s="48" t="s">
        <v>39</v>
      </c>
      <c r="M58" s="57">
        <v>120</v>
      </c>
      <c r="N58" s="58">
        <v>24</v>
      </c>
      <c r="O58" s="59">
        <v>0.664</v>
      </c>
      <c r="P58" s="57">
        <f t="shared" si="13"/>
        <v>15.936</v>
      </c>
      <c r="Q58" s="57">
        <f t="shared" si="14"/>
        <v>135.936</v>
      </c>
      <c r="R58" s="49"/>
      <c r="S58" s="48"/>
      <c r="T58" s="48"/>
      <c r="U58" s="48"/>
      <c r="V58" s="49" t="s">
        <v>32</v>
      </c>
      <c r="W58" s="49" t="s">
        <v>50</v>
      </c>
      <c r="X58" s="49" t="s">
        <v>51</v>
      </c>
      <c r="Y58" s="49"/>
    </row>
    <row r="59" s="40" customFormat="1" ht="70" customHeight="1" spans="1:25">
      <c r="A59" s="41"/>
      <c r="B59" s="48">
        <f t="shared" si="10"/>
        <v>56</v>
      </c>
      <c r="C59" s="48" t="s">
        <v>235</v>
      </c>
      <c r="D59" s="49" t="s">
        <v>235</v>
      </c>
      <c r="E59" s="49" t="s">
        <v>236</v>
      </c>
      <c r="F59" s="49"/>
      <c r="G59" s="49">
        <v>2</v>
      </c>
      <c r="H59" s="49" t="s">
        <v>28</v>
      </c>
      <c r="I59" s="49" t="s">
        <v>237</v>
      </c>
      <c r="J59" s="48" t="s">
        <v>238</v>
      </c>
      <c r="K59" s="48" t="s">
        <v>239</v>
      </c>
      <c r="L59" s="48" t="s">
        <v>64</v>
      </c>
      <c r="M59" s="57">
        <v>120</v>
      </c>
      <c r="N59" s="58">
        <v>28</v>
      </c>
      <c r="O59" s="59"/>
      <c r="P59" s="57"/>
      <c r="Q59" s="57"/>
      <c r="R59" s="49"/>
      <c r="S59" s="48"/>
      <c r="T59" s="48"/>
      <c r="U59" s="48"/>
      <c r="V59" s="49" t="s">
        <v>44</v>
      </c>
      <c r="W59" s="49" t="s">
        <v>32</v>
      </c>
      <c r="X59" s="49" t="s">
        <v>33</v>
      </c>
      <c r="Y59" s="49"/>
    </row>
    <row r="60" s="40" customFormat="1" ht="70" customHeight="1" spans="1:25">
      <c r="A60" s="41"/>
      <c r="B60" s="48">
        <f t="shared" si="10"/>
        <v>57</v>
      </c>
      <c r="C60" s="48" t="s">
        <v>240</v>
      </c>
      <c r="D60" s="49" t="s">
        <v>240</v>
      </c>
      <c r="E60" s="49" t="s">
        <v>241</v>
      </c>
      <c r="F60" s="49"/>
      <c r="G60" s="49">
        <v>2</v>
      </c>
      <c r="H60" s="49" t="s">
        <v>47</v>
      </c>
      <c r="I60" s="49" t="s">
        <v>242</v>
      </c>
      <c r="J60" s="48" t="s">
        <v>56</v>
      </c>
      <c r="K60" s="48" t="s">
        <v>57</v>
      </c>
      <c r="L60" s="48" t="s">
        <v>58</v>
      </c>
      <c r="M60" s="57">
        <v>1.2</v>
      </c>
      <c r="N60" s="58">
        <v>50</v>
      </c>
      <c r="O60" s="59">
        <v>0.181</v>
      </c>
      <c r="P60" s="57">
        <f t="shared" ref="P60:P68" si="15">O60*N60</f>
        <v>9.05</v>
      </c>
      <c r="Q60" s="57">
        <f t="shared" ref="Q60:Q68" si="16">P60+M60</f>
        <v>10.25</v>
      </c>
      <c r="R60" s="49"/>
      <c r="S60" s="48"/>
      <c r="T60" s="48"/>
      <c r="U60" s="48"/>
      <c r="V60" s="49" t="s">
        <v>32</v>
      </c>
      <c r="W60" s="49" t="s">
        <v>50</v>
      </c>
      <c r="X60" s="49" t="s">
        <v>51</v>
      </c>
      <c r="Y60" s="49"/>
    </row>
    <row r="61" s="40" customFormat="1" ht="70" customHeight="1" spans="1:25">
      <c r="A61" s="41"/>
      <c r="B61" s="48">
        <f t="shared" si="10"/>
        <v>58</v>
      </c>
      <c r="C61" s="48" t="s">
        <v>243</v>
      </c>
      <c r="D61" s="48" t="s">
        <v>243</v>
      </c>
      <c r="E61" s="49" t="s">
        <v>244</v>
      </c>
      <c r="F61" s="49"/>
      <c r="G61" s="49">
        <v>4</v>
      </c>
      <c r="H61" s="49" t="s">
        <v>76</v>
      </c>
      <c r="I61" s="49" t="s">
        <v>245</v>
      </c>
      <c r="J61" s="48" t="s">
        <v>71</v>
      </c>
      <c r="K61" s="60" t="s">
        <v>57</v>
      </c>
      <c r="L61" s="48" t="s">
        <v>58</v>
      </c>
      <c r="M61" s="57">
        <v>1.2</v>
      </c>
      <c r="N61" s="58">
        <v>90</v>
      </c>
      <c r="O61" s="61">
        <v>0.13</v>
      </c>
      <c r="P61" s="57">
        <f t="shared" si="15"/>
        <v>11.7</v>
      </c>
      <c r="Q61" s="57">
        <f t="shared" si="16"/>
        <v>12.9</v>
      </c>
      <c r="R61" s="49"/>
      <c r="S61" s="48"/>
      <c r="T61" s="48"/>
      <c r="U61" s="48"/>
      <c r="V61" s="49" t="s">
        <v>32</v>
      </c>
      <c r="W61" s="49" t="s">
        <v>50</v>
      </c>
      <c r="X61" s="49" t="s">
        <v>51</v>
      </c>
      <c r="Y61" s="49"/>
    </row>
    <row r="62" s="40" customFormat="1" ht="70" customHeight="1" spans="1:25">
      <c r="A62" s="41"/>
      <c r="B62" s="48">
        <f t="shared" si="10"/>
        <v>59</v>
      </c>
      <c r="C62" s="48" t="s">
        <v>246</v>
      </c>
      <c r="D62" s="49" t="s">
        <v>246</v>
      </c>
      <c r="E62" s="49" t="s">
        <v>247</v>
      </c>
      <c r="F62" s="49" t="s">
        <v>248</v>
      </c>
      <c r="G62" s="49">
        <v>16</v>
      </c>
      <c r="H62" s="49" t="s">
        <v>94</v>
      </c>
      <c r="I62" s="49" t="s">
        <v>249</v>
      </c>
      <c r="J62" s="48" t="s">
        <v>85</v>
      </c>
      <c r="K62" s="48" t="s">
        <v>86</v>
      </c>
      <c r="L62" s="48" t="s">
        <v>87</v>
      </c>
      <c r="M62" s="57"/>
      <c r="N62" s="58"/>
      <c r="O62" s="59">
        <v>0.003</v>
      </c>
      <c r="P62" s="57">
        <f t="shared" si="15"/>
        <v>0</v>
      </c>
      <c r="Q62" s="57">
        <f t="shared" si="16"/>
        <v>0</v>
      </c>
      <c r="R62" s="49"/>
      <c r="S62" s="48"/>
      <c r="T62" s="48"/>
      <c r="U62" s="48"/>
      <c r="V62" s="49" t="s">
        <v>32</v>
      </c>
      <c r="W62" s="49" t="s">
        <v>50</v>
      </c>
      <c r="X62" s="49" t="s">
        <v>51</v>
      </c>
      <c r="Y62" s="49"/>
    </row>
    <row r="63" s="40" customFormat="1" ht="70" customHeight="1" spans="1:25">
      <c r="A63" s="41"/>
      <c r="B63" s="48">
        <f t="shared" si="10"/>
        <v>60</v>
      </c>
      <c r="C63" s="48" t="s">
        <v>250</v>
      </c>
      <c r="D63" s="49" t="s">
        <v>250</v>
      </c>
      <c r="E63" s="49" t="s">
        <v>251</v>
      </c>
      <c r="F63" s="49"/>
      <c r="G63" s="49">
        <v>13</v>
      </c>
      <c r="H63" s="49" t="s">
        <v>252</v>
      </c>
      <c r="I63" s="49" t="s">
        <v>253</v>
      </c>
      <c r="J63" s="48" t="s">
        <v>56</v>
      </c>
      <c r="K63" s="48" t="s">
        <v>114</v>
      </c>
      <c r="L63" s="48" t="s">
        <v>115</v>
      </c>
      <c r="M63" s="57">
        <v>2.5</v>
      </c>
      <c r="N63" s="58">
        <v>65</v>
      </c>
      <c r="O63" s="61">
        <v>0.23</v>
      </c>
      <c r="P63" s="57">
        <f t="shared" si="15"/>
        <v>14.95</v>
      </c>
      <c r="Q63" s="57">
        <f t="shared" si="16"/>
        <v>17.45</v>
      </c>
      <c r="R63" s="49"/>
      <c r="S63" s="48"/>
      <c r="T63" s="48"/>
      <c r="U63" s="48"/>
      <c r="V63" s="49" t="s">
        <v>32</v>
      </c>
      <c r="W63" s="49" t="s">
        <v>50</v>
      </c>
      <c r="X63" s="49" t="s">
        <v>51</v>
      </c>
      <c r="Y63" s="49"/>
    </row>
    <row r="64" s="40" customFormat="1" ht="70" customHeight="1" spans="1:25">
      <c r="A64" s="41"/>
      <c r="B64" s="48">
        <f t="shared" si="10"/>
        <v>61</v>
      </c>
      <c r="C64" s="48" t="s">
        <v>254</v>
      </c>
      <c r="D64" s="49" t="s">
        <v>254</v>
      </c>
      <c r="E64" s="49" t="s">
        <v>255</v>
      </c>
      <c r="F64" s="49" t="s">
        <v>185</v>
      </c>
      <c r="G64" s="49">
        <v>26</v>
      </c>
      <c r="H64" s="49" t="s">
        <v>256</v>
      </c>
      <c r="I64" s="49" t="s">
        <v>257</v>
      </c>
      <c r="J64" s="48" t="s">
        <v>56</v>
      </c>
      <c r="K64" s="48" t="s">
        <v>57</v>
      </c>
      <c r="L64" s="48" t="s">
        <v>58</v>
      </c>
      <c r="M64" s="57">
        <v>1.2</v>
      </c>
      <c r="N64" s="58">
        <v>400</v>
      </c>
      <c r="O64" s="59">
        <v>0.006</v>
      </c>
      <c r="P64" s="57">
        <f t="shared" si="15"/>
        <v>2.4</v>
      </c>
      <c r="Q64" s="57">
        <f t="shared" si="16"/>
        <v>3.6</v>
      </c>
      <c r="R64" s="49"/>
      <c r="S64" s="48"/>
      <c r="T64" s="48"/>
      <c r="U64" s="48"/>
      <c r="V64" s="49" t="s">
        <v>32</v>
      </c>
      <c r="W64" s="49" t="s">
        <v>50</v>
      </c>
      <c r="X64" s="49" t="s">
        <v>51</v>
      </c>
      <c r="Y64" s="49"/>
    </row>
    <row r="65" s="40" customFormat="1" ht="70" customHeight="1" spans="1:25">
      <c r="A65" s="41"/>
      <c r="B65" s="48">
        <f t="shared" si="10"/>
        <v>62</v>
      </c>
      <c r="C65" s="48" t="s">
        <v>258</v>
      </c>
      <c r="D65" s="49" t="s">
        <v>258</v>
      </c>
      <c r="E65" s="49" t="s">
        <v>259</v>
      </c>
      <c r="F65" s="49"/>
      <c r="G65" s="49">
        <v>2</v>
      </c>
      <c r="H65" s="49" t="s">
        <v>54</v>
      </c>
      <c r="I65" s="49"/>
      <c r="J65" s="48" t="s">
        <v>56</v>
      </c>
      <c r="K65" s="48" t="s">
        <v>57</v>
      </c>
      <c r="L65" s="48" t="s">
        <v>58</v>
      </c>
      <c r="M65" s="57">
        <v>1.2</v>
      </c>
      <c r="N65" s="58">
        <v>50</v>
      </c>
      <c r="O65" s="59">
        <v>0.256</v>
      </c>
      <c r="P65" s="57">
        <f t="shared" si="15"/>
        <v>12.8</v>
      </c>
      <c r="Q65" s="57">
        <f t="shared" si="16"/>
        <v>14</v>
      </c>
      <c r="R65" s="49"/>
      <c r="S65" s="48"/>
      <c r="T65" s="48"/>
      <c r="U65" s="48"/>
      <c r="V65" s="49"/>
      <c r="W65" s="49"/>
      <c r="X65" s="49"/>
      <c r="Y65" s="49"/>
    </row>
    <row r="66" s="40" customFormat="1" ht="70" customHeight="1" spans="1:25">
      <c r="A66" s="41"/>
      <c r="B66" s="48">
        <f t="shared" si="10"/>
        <v>63</v>
      </c>
      <c r="C66" s="48" t="s">
        <v>260</v>
      </c>
      <c r="D66" s="49" t="s">
        <v>260</v>
      </c>
      <c r="E66" s="49" t="s">
        <v>261</v>
      </c>
      <c r="F66" s="49"/>
      <c r="G66" s="49">
        <v>2</v>
      </c>
      <c r="H66" s="49" t="s">
        <v>54</v>
      </c>
      <c r="I66" s="49" t="s">
        <v>262</v>
      </c>
      <c r="J66" s="48" t="s">
        <v>56</v>
      </c>
      <c r="K66" s="48" t="s">
        <v>78</v>
      </c>
      <c r="L66" s="48" t="s">
        <v>79</v>
      </c>
      <c r="M66" s="57">
        <v>0.3</v>
      </c>
      <c r="N66" s="58">
        <v>50</v>
      </c>
      <c r="O66" s="59">
        <v>0.05</v>
      </c>
      <c r="P66" s="57">
        <f t="shared" si="15"/>
        <v>2.5</v>
      </c>
      <c r="Q66" s="57">
        <f t="shared" si="16"/>
        <v>2.8</v>
      </c>
      <c r="R66" s="49"/>
      <c r="S66" s="48"/>
      <c r="T66" s="48"/>
      <c r="U66" s="48"/>
      <c r="V66" s="49" t="s">
        <v>32</v>
      </c>
      <c r="W66" s="49" t="s">
        <v>50</v>
      </c>
      <c r="X66" s="49" t="s">
        <v>51</v>
      </c>
      <c r="Y66" s="49"/>
    </row>
    <row r="67" s="40" customFormat="1" ht="70" customHeight="1" spans="1:25">
      <c r="A67" s="41"/>
      <c r="B67" s="48">
        <f t="shared" si="10"/>
        <v>64</v>
      </c>
      <c r="C67" s="48" t="s">
        <v>263</v>
      </c>
      <c r="D67" s="49" t="s">
        <v>263</v>
      </c>
      <c r="E67" s="49" t="s">
        <v>264</v>
      </c>
      <c r="F67" s="49"/>
      <c r="G67" s="49">
        <v>2</v>
      </c>
      <c r="H67" s="49" t="s">
        <v>185</v>
      </c>
      <c r="I67" s="49" t="s">
        <v>265</v>
      </c>
      <c r="J67" s="48" t="s">
        <v>56</v>
      </c>
      <c r="K67" s="48" t="s">
        <v>78</v>
      </c>
      <c r="L67" s="48" t="s">
        <v>79</v>
      </c>
      <c r="M67" s="57">
        <v>0.3</v>
      </c>
      <c r="N67" s="58">
        <v>50</v>
      </c>
      <c r="O67" s="59">
        <v>0.206</v>
      </c>
      <c r="P67" s="57">
        <f t="shared" si="15"/>
        <v>10.3</v>
      </c>
      <c r="Q67" s="57">
        <f t="shared" si="16"/>
        <v>10.6</v>
      </c>
      <c r="R67" s="49"/>
      <c r="S67" s="48"/>
      <c r="T67" s="48"/>
      <c r="U67" s="48"/>
      <c r="V67" s="49" t="s">
        <v>266</v>
      </c>
      <c r="W67" s="49" t="s">
        <v>196</v>
      </c>
      <c r="X67" s="49" t="s">
        <v>51</v>
      </c>
      <c r="Y67" s="49"/>
    </row>
    <row r="68" s="40" customFormat="1" ht="70" customHeight="1" spans="1:25">
      <c r="A68" s="41"/>
      <c r="B68" s="48">
        <f t="shared" si="10"/>
        <v>65</v>
      </c>
      <c r="C68" s="48" t="s">
        <v>267</v>
      </c>
      <c r="D68" s="49" t="s">
        <v>267</v>
      </c>
      <c r="E68" s="49" t="s">
        <v>268</v>
      </c>
      <c r="F68" s="49"/>
      <c r="G68" s="49">
        <v>2</v>
      </c>
      <c r="H68" s="49" t="s">
        <v>54</v>
      </c>
      <c r="I68" s="49" t="s">
        <v>269</v>
      </c>
      <c r="J68" s="48" t="s">
        <v>56</v>
      </c>
      <c r="K68" s="48" t="s">
        <v>78</v>
      </c>
      <c r="L68" s="48" t="s">
        <v>79</v>
      </c>
      <c r="M68" s="57">
        <v>0.3</v>
      </c>
      <c r="N68" s="58">
        <v>50</v>
      </c>
      <c r="O68" s="59">
        <v>0.05</v>
      </c>
      <c r="P68" s="57">
        <f t="shared" si="15"/>
        <v>2.5</v>
      </c>
      <c r="Q68" s="57">
        <f t="shared" si="16"/>
        <v>2.8</v>
      </c>
      <c r="R68" s="49"/>
      <c r="S68" s="48"/>
      <c r="T68" s="48"/>
      <c r="U68" s="48"/>
      <c r="V68" s="49" t="s">
        <v>32</v>
      </c>
      <c r="W68" s="49" t="s">
        <v>50</v>
      </c>
      <c r="X68" s="49" t="s">
        <v>51</v>
      </c>
      <c r="Y68" s="49"/>
    </row>
    <row r="69" s="40" customFormat="1" ht="70" customHeight="1" spans="1:25">
      <c r="A69" s="41"/>
      <c r="B69" s="48">
        <f t="shared" si="10"/>
        <v>66</v>
      </c>
      <c r="C69" s="48" t="s">
        <v>270</v>
      </c>
      <c r="D69" s="49" t="s">
        <v>270</v>
      </c>
      <c r="E69" s="49" t="s">
        <v>271</v>
      </c>
      <c r="F69" s="49"/>
      <c r="G69" s="49">
        <v>1</v>
      </c>
      <c r="H69" s="49" t="s">
        <v>28</v>
      </c>
      <c r="I69" s="49"/>
      <c r="J69" s="48" t="s">
        <v>209</v>
      </c>
      <c r="K69" s="48"/>
      <c r="L69" s="48"/>
      <c r="M69" s="57"/>
      <c r="N69" s="58"/>
      <c r="O69" s="59">
        <v>1.09</v>
      </c>
      <c r="P69" s="57"/>
      <c r="Q69" s="57"/>
      <c r="R69" s="49"/>
      <c r="S69" s="48"/>
      <c r="T69" s="48"/>
      <c r="U69" s="48"/>
      <c r="V69" s="49" t="s">
        <v>40</v>
      </c>
      <c r="W69" s="49" t="s">
        <v>32</v>
      </c>
      <c r="X69" s="49" t="s">
        <v>33</v>
      </c>
      <c r="Y69" s="49"/>
    </row>
    <row r="70" s="40" customFormat="1" ht="70" customHeight="1" spans="1:25">
      <c r="A70" s="41"/>
      <c r="B70" s="48">
        <f t="shared" si="10"/>
        <v>67</v>
      </c>
      <c r="C70" s="48" t="s">
        <v>272</v>
      </c>
      <c r="D70" s="49" t="s">
        <v>272</v>
      </c>
      <c r="E70" s="49" t="s">
        <v>273</v>
      </c>
      <c r="F70" s="49"/>
      <c r="G70" s="49">
        <v>1</v>
      </c>
      <c r="H70" s="49" t="s">
        <v>28</v>
      </c>
      <c r="I70" s="49"/>
      <c r="J70" s="48" t="s">
        <v>209</v>
      </c>
      <c r="K70" s="48"/>
      <c r="L70" s="48"/>
      <c r="M70" s="57"/>
      <c r="N70" s="58"/>
      <c r="O70" s="59">
        <v>1.09</v>
      </c>
      <c r="P70" s="57"/>
      <c r="Q70" s="57"/>
      <c r="R70" s="49"/>
      <c r="S70" s="48"/>
      <c r="T70" s="48"/>
      <c r="U70" s="48"/>
      <c r="V70" s="49" t="s">
        <v>40</v>
      </c>
      <c r="W70" s="49" t="s">
        <v>32</v>
      </c>
      <c r="X70" s="49" t="s">
        <v>33</v>
      </c>
      <c r="Y70" s="49"/>
    </row>
    <row r="71" s="40" customFormat="1" ht="70" customHeight="1" spans="1:25">
      <c r="A71" s="41"/>
      <c r="B71" s="48">
        <f t="shared" ref="B71:B117" si="17">ROW()-3</f>
        <v>68</v>
      </c>
      <c r="C71" s="48" t="s">
        <v>274</v>
      </c>
      <c r="D71" s="49" t="s">
        <v>274</v>
      </c>
      <c r="E71" s="49" t="s">
        <v>275</v>
      </c>
      <c r="F71" s="49"/>
      <c r="G71" s="49">
        <v>1</v>
      </c>
      <c r="H71" s="49" t="s">
        <v>122</v>
      </c>
      <c r="I71" s="49" t="s">
        <v>276</v>
      </c>
      <c r="J71" s="48" t="s">
        <v>277</v>
      </c>
      <c r="K71" s="48" t="s">
        <v>278</v>
      </c>
      <c r="L71" s="48" t="s">
        <v>64</v>
      </c>
      <c r="M71" s="57"/>
      <c r="N71" s="58">
        <v>35</v>
      </c>
      <c r="O71" s="61">
        <v>1</v>
      </c>
      <c r="P71" s="57">
        <f t="shared" ref="P71:P117" si="18">O71*N71</f>
        <v>35</v>
      </c>
      <c r="Q71" s="57">
        <f t="shared" ref="Q71:Q117" si="19">P71+M71</f>
        <v>35</v>
      </c>
      <c r="R71" s="49"/>
      <c r="S71" s="48"/>
      <c r="T71" s="48"/>
      <c r="U71" s="48"/>
      <c r="V71" s="49" t="s">
        <v>32</v>
      </c>
      <c r="W71" s="49" t="s">
        <v>88</v>
      </c>
      <c r="X71" s="49" t="s">
        <v>33</v>
      </c>
      <c r="Y71" s="49"/>
    </row>
    <row r="72" s="40" customFormat="1" ht="70" customHeight="1" spans="1:25">
      <c r="A72" s="41"/>
      <c r="B72" s="48">
        <f t="shared" si="17"/>
        <v>69</v>
      </c>
      <c r="C72" s="48" t="s">
        <v>279</v>
      </c>
      <c r="D72" s="49" t="s">
        <v>279</v>
      </c>
      <c r="E72" s="49" t="s">
        <v>280</v>
      </c>
      <c r="F72" s="49"/>
      <c r="G72" s="49">
        <v>1</v>
      </c>
      <c r="H72" s="49" t="s">
        <v>83</v>
      </c>
      <c r="I72" s="49" t="s">
        <v>276</v>
      </c>
      <c r="J72" s="48" t="s">
        <v>30</v>
      </c>
      <c r="K72" s="48"/>
      <c r="L72" s="48"/>
      <c r="M72" s="57"/>
      <c r="N72" s="58"/>
      <c r="O72" s="59">
        <v>1.024</v>
      </c>
      <c r="P72" s="57">
        <f t="shared" si="18"/>
        <v>0</v>
      </c>
      <c r="Q72" s="57">
        <f t="shared" si="19"/>
        <v>0</v>
      </c>
      <c r="R72" s="49"/>
      <c r="S72" s="48"/>
      <c r="T72" s="48"/>
      <c r="U72" s="48"/>
      <c r="V72" s="49" t="s">
        <v>88</v>
      </c>
      <c r="W72" s="49" t="s">
        <v>91</v>
      </c>
      <c r="X72" s="49" t="s">
        <v>33</v>
      </c>
      <c r="Y72" s="49"/>
    </row>
    <row r="73" s="40" customFormat="1" ht="70" customHeight="1" spans="1:25">
      <c r="A73" s="41"/>
      <c r="B73" s="48">
        <f t="shared" si="17"/>
        <v>70</v>
      </c>
      <c r="C73" s="48" t="s">
        <v>281</v>
      </c>
      <c r="D73" s="49" t="s">
        <v>281</v>
      </c>
      <c r="E73" s="49" t="s">
        <v>282</v>
      </c>
      <c r="F73" s="49"/>
      <c r="G73" s="49">
        <v>1</v>
      </c>
      <c r="H73" s="49" t="s">
        <v>122</v>
      </c>
      <c r="I73" s="49" t="s">
        <v>276</v>
      </c>
      <c r="J73" s="48" t="s">
        <v>277</v>
      </c>
      <c r="K73" s="48" t="s">
        <v>278</v>
      </c>
      <c r="L73" s="48" t="s">
        <v>64</v>
      </c>
      <c r="M73" s="57"/>
      <c r="N73" s="58">
        <v>35</v>
      </c>
      <c r="O73" s="61">
        <v>1</v>
      </c>
      <c r="P73" s="57">
        <f t="shared" si="18"/>
        <v>35</v>
      </c>
      <c r="Q73" s="57">
        <f t="shared" si="19"/>
        <v>35</v>
      </c>
      <c r="R73" s="49"/>
      <c r="S73" s="48"/>
      <c r="T73" s="48"/>
      <c r="U73" s="48"/>
      <c r="V73" s="49" t="s">
        <v>32</v>
      </c>
      <c r="W73" s="49" t="s">
        <v>88</v>
      </c>
      <c r="X73" s="49" t="s">
        <v>33</v>
      </c>
      <c r="Y73" s="49"/>
    </row>
    <row r="74" s="40" customFormat="1" ht="70" customHeight="1" spans="1:25">
      <c r="A74" s="41"/>
      <c r="B74" s="48">
        <f t="shared" si="17"/>
        <v>71</v>
      </c>
      <c r="C74" s="48" t="s">
        <v>283</v>
      </c>
      <c r="D74" s="49" t="s">
        <v>283</v>
      </c>
      <c r="E74" s="49" t="s">
        <v>284</v>
      </c>
      <c r="F74" s="49"/>
      <c r="G74" s="49">
        <v>1</v>
      </c>
      <c r="H74" s="49" t="s">
        <v>83</v>
      </c>
      <c r="I74" s="49" t="s">
        <v>276</v>
      </c>
      <c r="J74" s="48" t="s">
        <v>30</v>
      </c>
      <c r="K74" s="48"/>
      <c r="L74" s="48"/>
      <c r="M74" s="57"/>
      <c r="N74" s="58"/>
      <c r="O74" s="59">
        <v>1.024</v>
      </c>
      <c r="P74" s="57">
        <f t="shared" si="18"/>
        <v>0</v>
      </c>
      <c r="Q74" s="57">
        <f t="shared" si="19"/>
        <v>0</v>
      </c>
      <c r="R74" s="49"/>
      <c r="S74" s="48"/>
      <c r="T74" s="48"/>
      <c r="U74" s="48"/>
      <c r="V74" s="49" t="s">
        <v>88</v>
      </c>
      <c r="W74" s="49" t="s">
        <v>91</v>
      </c>
      <c r="X74" s="49" t="s">
        <v>33</v>
      </c>
      <c r="Y74" s="49"/>
    </row>
    <row r="75" s="40" customFormat="1" ht="70" customHeight="1" spans="1:25">
      <c r="A75" s="41"/>
      <c r="B75" s="48">
        <f t="shared" si="17"/>
        <v>72</v>
      </c>
      <c r="C75" s="48" t="s">
        <v>285</v>
      </c>
      <c r="D75" s="49" t="s">
        <v>285</v>
      </c>
      <c r="E75" s="49" t="s">
        <v>286</v>
      </c>
      <c r="F75" s="49" t="s">
        <v>287</v>
      </c>
      <c r="G75" s="49">
        <v>2</v>
      </c>
      <c r="H75" s="49" t="s">
        <v>288</v>
      </c>
      <c r="I75" s="49" t="s">
        <v>289</v>
      </c>
      <c r="J75" s="48" t="s">
        <v>56</v>
      </c>
      <c r="K75" s="48" t="s">
        <v>78</v>
      </c>
      <c r="L75" s="48" t="s">
        <v>79</v>
      </c>
      <c r="M75" s="57">
        <v>0.3</v>
      </c>
      <c r="N75" s="58">
        <v>100</v>
      </c>
      <c r="O75" s="59"/>
      <c r="P75" s="57">
        <f t="shared" si="18"/>
        <v>0</v>
      </c>
      <c r="Q75" s="57">
        <f t="shared" si="19"/>
        <v>0.3</v>
      </c>
      <c r="R75" s="49"/>
      <c r="S75" s="48"/>
      <c r="T75" s="48"/>
      <c r="U75" s="48"/>
      <c r="V75" s="49" t="s">
        <v>32</v>
      </c>
      <c r="W75" s="49" t="s">
        <v>50</v>
      </c>
      <c r="X75" s="49" t="s">
        <v>51</v>
      </c>
      <c r="Y75" s="49"/>
    </row>
    <row r="76" s="40" customFormat="1" ht="70" customHeight="1" spans="1:25">
      <c r="A76" s="41"/>
      <c r="B76" s="48">
        <f t="shared" si="17"/>
        <v>73</v>
      </c>
      <c r="C76" s="48" t="s">
        <v>290</v>
      </c>
      <c r="D76" s="49" t="s">
        <v>290</v>
      </c>
      <c r="E76" s="49" t="s">
        <v>291</v>
      </c>
      <c r="F76" s="49" t="s">
        <v>287</v>
      </c>
      <c r="G76" s="49">
        <v>2</v>
      </c>
      <c r="H76" s="49" t="s">
        <v>288</v>
      </c>
      <c r="I76" s="49" t="s">
        <v>292</v>
      </c>
      <c r="J76" s="48" t="s">
        <v>56</v>
      </c>
      <c r="K76" s="48" t="s">
        <v>78</v>
      </c>
      <c r="L76" s="48" t="s">
        <v>79</v>
      </c>
      <c r="M76" s="57">
        <v>0.3</v>
      </c>
      <c r="N76" s="58">
        <v>100</v>
      </c>
      <c r="O76" s="59"/>
      <c r="P76" s="57">
        <f t="shared" si="18"/>
        <v>0</v>
      </c>
      <c r="Q76" s="57">
        <f t="shared" si="19"/>
        <v>0.3</v>
      </c>
      <c r="R76" s="49"/>
      <c r="S76" s="48"/>
      <c r="T76" s="48"/>
      <c r="U76" s="48"/>
      <c r="V76" s="49" t="s">
        <v>32</v>
      </c>
      <c r="W76" s="49" t="s">
        <v>50</v>
      </c>
      <c r="X76" s="49" t="s">
        <v>51</v>
      </c>
      <c r="Y76" s="49"/>
    </row>
    <row r="77" s="40" customFormat="1" ht="70" customHeight="1" spans="1:25">
      <c r="A77" s="41"/>
      <c r="B77" s="48">
        <f t="shared" si="17"/>
        <v>74</v>
      </c>
      <c r="C77" s="48" t="s">
        <v>293</v>
      </c>
      <c r="D77" s="49" t="s">
        <v>293</v>
      </c>
      <c r="E77" s="49" t="s">
        <v>294</v>
      </c>
      <c r="F77" s="49" t="s">
        <v>295</v>
      </c>
      <c r="G77" s="49">
        <v>2</v>
      </c>
      <c r="H77" s="49" t="s">
        <v>288</v>
      </c>
      <c r="I77" s="49" t="s">
        <v>296</v>
      </c>
      <c r="J77" s="48" t="s">
        <v>56</v>
      </c>
      <c r="K77" s="48" t="s">
        <v>78</v>
      </c>
      <c r="L77" s="48" t="s">
        <v>79</v>
      </c>
      <c r="M77" s="57">
        <v>0.3</v>
      </c>
      <c r="N77" s="58">
        <v>100</v>
      </c>
      <c r="O77" s="59"/>
      <c r="P77" s="57">
        <f t="shared" si="18"/>
        <v>0</v>
      </c>
      <c r="Q77" s="57">
        <f t="shared" si="19"/>
        <v>0.3</v>
      </c>
      <c r="R77" s="49"/>
      <c r="S77" s="48"/>
      <c r="T77" s="48"/>
      <c r="U77" s="48"/>
      <c r="V77" s="49" t="s">
        <v>32</v>
      </c>
      <c r="W77" s="49" t="s">
        <v>50</v>
      </c>
      <c r="X77" s="49" t="s">
        <v>51</v>
      </c>
      <c r="Y77" s="49"/>
    </row>
    <row r="78" s="40" customFormat="1" ht="70" customHeight="1" spans="1:25">
      <c r="A78" s="41"/>
      <c r="B78" s="48">
        <f t="shared" si="17"/>
        <v>75</v>
      </c>
      <c r="C78" s="48" t="s">
        <v>297</v>
      </c>
      <c r="D78" s="49" t="s">
        <v>297</v>
      </c>
      <c r="E78" s="49" t="s">
        <v>298</v>
      </c>
      <c r="F78" s="49" t="s">
        <v>295</v>
      </c>
      <c r="G78" s="49">
        <v>2</v>
      </c>
      <c r="H78" s="49" t="s">
        <v>288</v>
      </c>
      <c r="I78" s="49" t="s">
        <v>299</v>
      </c>
      <c r="J78" s="48" t="s">
        <v>56</v>
      </c>
      <c r="K78" s="48" t="s">
        <v>78</v>
      </c>
      <c r="L78" s="48" t="s">
        <v>79</v>
      </c>
      <c r="M78" s="57">
        <v>0.3</v>
      </c>
      <c r="N78" s="58">
        <v>100</v>
      </c>
      <c r="O78" s="59"/>
      <c r="P78" s="57">
        <f t="shared" si="18"/>
        <v>0</v>
      </c>
      <c r="Q78" s="57">
        <f t="shared" si="19"/>
        <v>0.3</v>
      </c>
      <c r="R78" s="49"/>
      <c r="S78" s="48"/>
      <c r="T78" s="48"/>
      <c r="U78" s="48"/>
      <c r="V78" s="49" t="s">
        <v>32</v>
      </c>
      <c r="W78" s="49" t="s">
        <v>50</v>
      </c>
      <c r="X78" s="49" t="s">
        <v>51</v>
      </c>
      <c r="Y78" s="49"/>
    </row>
    <row r="79" s="40" customFormat="1" ht="70" customHeight="1" spans="1:25">
      <c r="A79" s="41"/>
      <c r="B79" s="48">
        <f t="shared" si="17"/>
        <v>76</v>
      </c>
      <c r="C79" s="48" t="s">
        <v>300</v>
      </c>
      <c r="D79" s="49" t="s">
        <v>300</v>
      </c>
      <c r="E79" s="49" t="s">
        <v>301</v>
      </c>
      <c r="F79" s="49" t="s">
        <v>295</v>
      </c>
      <c r="G79" s="49">
        <v>2</v>
      </c>
      <c r="H79" s="49" t="s">
        <v>288</v>
      </c>
      <c r="I79" s="49" t="s">
        <v>302</v>
      </c>
      <c r="J79" s="48" t="s">
        <v>56</v>
      </c>
      <c r="K79" s="48" t="s">
        <v>78</v>
      </c>
      <c r="L79" s="48" t="s">
        <v>79</v>
      </c>
      <c r="M79" s="57">
        <v>0.3</v>
      </c>
      <c r="N79" s="58">
        <v>100</v>
      </c>
      <c r="O79" s="59"/>
      <c r="P79" s="57">
        <f t="shared" si="18"/>
        <v>0</v>
      </c>
      <c r="Q79" s="57">
        <f t="shared" si="19"/>
        <v>0.3</v>
      </c>
      <c r="R79" s="49"/>
      <c r="S79" s="48"/>
      <c r="T79" s="48"/>
      <c r="U79" s="48"/>
      <c r="V79" s="49" t="s">
        <v>32</v>
      </c>
      <c r="W79" s="49" t="s">
        <v>50</v>
      </c>
      <c r="X79" s="49" t="s">
        <v>51</v>
      </c>
      <c r="Y79" s="49"/>
    </row>
    <row r="80" s="40" customFormat="1" ht="70" customHeight="1" spans="1:25">
      <c r="A80" s="41"/>
      <c r="B80" s="48">
        <f t="shared" si="17"/>
        <v>77</v>
      </c>
      <c r="C80" s="48" t="s">
        <v>303</v>
      </c>
      <c r="D80" s="49" t="s">
        <v>303</v>
      </c>
      <c r="E80" s="49" t="s">
        <v>304</v>
      </c>
      <c r="F80" s="49" t="s">
        <v>305</v>
      </c>
      <c r="G80" s="49">
        <v>1</v>
      </c>
      <c r="H80" s="49" t="s">
        <v>185</v>
      </c>
      <c r="I80" s="49" t="s">
        <v>306</v>
      </c>
      <c r="J80" s="48" t="s">
        <v>56</v>
      </c>
      <c r="K80" s="48" t="s">
        <v>114</v>
      </c>
      <c r="L80" s="48" t="s">
        <v>115</v>
      </c>
      <c r="M80" s="57">
        <v>2.5</v>
      </c>
      <c r="N80" s="58">
        <v>100</v>
      </c>
      <c r="O80" s="59">
        <v>0.068</v>
      </c>
      <c r="P80" s="57">
        <f t="shared" si="18"/>
        <v>6.8</v>
      </c>
      <c r="Q80" s="57">
        <f t="shared" si="19"/>
        <v>9.3</v>
      </c>
      <c r="R80" s="49"/>
      <c r="S80" s="48"/>
      <c r="T80" s="48"/>
      <c r="U80" s="48"/>
      <c r="V80" s="49" t="s">
        <v>32</v>
      </c>
      <c r="W80" s="49" t="s">
        <v>196</v>
      </c>
      <c r="X80" s="49" t="s">
        <v>33</v>
      </c>
      <c r="Y80" s="49"/>
    </row>
    <row r="81" s="40" customFormat="1" ht="70" customHeight="1" spans="1:25">
      <c r="A81" s="41"/>
      <c r="B81" s="48">
        <f t="shared" si="17"/>
        <v>78</v>
      </c>
      <c r="C81" s="48" t="s">
        <v>307</v>
      </c>
      <c r="D81" s="49" t="s">
        <v>307</v>
      </c>
      <c r="E81" s="49" t="s">
        <v>308</v>
      </c>
      <c r="F81" s="49" t="s">
        <v>305</v>
      </c>
      <c r="G81" s="49">
        <v>1</v>
      </c>
      <c r="H81" s="49" t="s">
        <v>185</v>
      </c>
      <c r="I81" s="49" t="s">
        <v>306</v>
      </c>
      <c r="J81" s="48" t="s">
        <v>56</v>
      </c>
      <c r="K81" s="48" t="s">
        <v>114</v>
      </c>
      <c r="L81" s="48" t="s">
        <v>115</v>
      </c>
      <c r="M81" s="57">
        <v>2.5</v>
      </c>
      <c r="N81" s="58">
        <v>100</v>
      </c>
      <c r="O81" s="59">
        <v>0.068</v>
      </c>
      <c r="P81" s="57">
        <f t="shared" si="18"/>
        <v>6.8</v>
      </c>
      <c r="Q81" s="57">
        <f t="shared" si="19"/>
        <v>9.3</v>
      </c>
      <c r="R81" s="49"/>
      <c r="S81" s="48"/>
      <c r="T81" s="48"/>
      <c r="U81" s="48"/>
      <c r="V81" s="49" t="s">
        <v>32</v>
      </c>
      <c r="W81" s="49" t="s">
        <v>196</v>
      </c>
      <c r="X81" s="49" t="s">
        <v>33</v>
      </c>
      <c r="Y81" s="49"/>
    </row>
    <row r="82" s="40" customFormat="1" ht="70" customHeight="1" spans="1:25">
      <c r="A82" s="41"/>
      <c r="B82" s="48">
        <f t="shared" si="17"/>
        <v>79</v>
      </c>
      <c r="C82" s="48" t="s">
        <v>309</v>
      </c>
      <c r="D82" s="49" t="s">
        <v>309</v>
      </c>
      <c r="E82" s="49" t="s">
        <v>310</v>
      </c>
      <c r="F82" s="49"/>
      <c r="G82" s="49">
        <v>3</v>
      </c>
      <c r="H82" s="49" t="s">
        <v>310</v>
      </c>
      <c r="I82" s="49" t="s">
        <v>311</v>
      </c>
      <c r="J82" s="48" t="s">
        <v>56</v>
      </c>
      <c r="K82" s="48" t="s">
        <v>167</v>
      </c>
      <c r="L82" s="48" t="s">
        <v>168</v>
      </c>
      <c r="M82" s="57">
        <v>0.3</v>
      </c>
      <c r="N82" s="58">
        <v>20</v>
      </c>
      <c r="O82" s="64">
        <v>0.6</v>
      </c>
      <c r="P82" s="57">
        <f t="shared" si="18"/>
        <v>12</v>
      </c>
      <c r="Q82" s="57">
        <f t="shared" si="19"/>
        <v>12.3</v>
      </c>
      <c r="R82" s="49"/>
      <c r="S82" s="48"/>
      <c r="T82" s="48"/>
      <c r="U82" s="48"/>
      <c r="V82" s="49" t="s">
        <v>32</v>
      </c>
      <c r="W82" s="49" t="s">
        <v>50</v>
      </c>
      <c r="X82" s="49" t="s">
        <v>51</v>
      </c>
      <c r="Y82" s="49"/>
    </row>
    <row r="83" s="40" customFormat="1" ht="70" customHeight="1" spans="1:25">
      <c r="A83" s="41"/>
      <c r="B83" s="48">
        <f t="shared" si="17"/>
        <v>80</v>
      </c>
      <c r="C83" s="48" t="s">
        <v>312</v>
      </c>
      <c r="D83" s="49" t="s">
        <v>312</v>
      </c>
      <c r="E83" s="49" t="s">
        <v>313</v>
      </c>
      <c r="F83" s="49"/>
      <c r="G83" s="49">
        <v>2</v>
      </c>
      <c r="H83" s="49" t="s">
        <v>256</v>
      </c>
      <c r="I83" s="49" t="s">
        <v>314</v>
      </c>
      <c r="J83" s="48" t="s">
        <v>56</v>
      </c>
      <c r="K83" s="48" t="s">
        <v>78</v>
      </c>
      <c r="L83" s="48" t="s">
        <v>79</v>
      </c>
      <c r="M83" s="57">
        <v>0.3</v>
      </c>
      <c r="N83" s="58">
        <v>100</v>
      </c>
      <c r="O83" s="59">
        <v>0.018</v>
      </c>
      <c r="P83" s="57">
        <f t="shared" si="18"/>
        <v>1.8</v>
      </c>
      <c r="Q83" s="57">
        <f t="shared" si="19"/>
        <v>2.1</v>
      </c>
      <c r="R83" s="49"/>
      <c r="S83" s="48"/>
      <c r="T83" s="48"/>
      <c r="U83" s="48"/>
      <c r="V83" s="49" t="s">
        <v>32</v>
      </c>
      <c r="W83" s="49" t="s">
        <v>50</v>
      </c>
      <c r="X83" s="49" t="s">
        <v>51</v>
      </c>
      <c r="Y83" s="49"/>
    </row>
    <row r="84" s="40" customFormat="1" ht="70" customHeight="1" spans="1:25">
      <c r="A84" s="41"/>
      <c r="B84" s="48">
        <f t="shared" si="17"/>
        <v>81</v>
      </c>
      <c r="C84" s="49" t="s">
        <v>315</v>
      </c>
      <c r="D84" s="49" t="s">
        <v>315</v>
      </c>
      <c r="E84" s="49" t="s">
        <v>316</v>
      </c>
      <c r="F84" s="49"/>
      <c r="G84" s="49">
        <v>4</v>
      </c>
      <c r="H84" s="49" t="s">
        <v>94</v>
      </c>
      <c r="I84" s="49" t="s">
        <v>317</v>
      </c>
      <c r="J84" s="48" t="s">
        <v>85</v>
      </c>
      <c r="K84" s="48" t="s">
        <v>86</v>
      </c>
      <c r="L84" s="48" t="s">
        <v>87</v>
      </c>
      <c r="M84" s="57"/>
      <c r="N84" s="58"/>
      <c r="O84" s="59">
        <v>0.01</v>
      </c>
      <c r="P84" s="57">
        <f t="shared" si="18"/>
        <v>0</v>
      </c>
      <c r="Q84" s="57">
        <f t="shared" si="19"/>
        <v>0</v>
      </c>
      <c r="R84" s="49"/>
      <c r="S84" s="48"/>
      <c r="T84" s="48"/>
      <c r="U84" s="48"/>
      <c r="V84" s="49" t="s">
        <v>32</v>
      </c>
      <c r="W84" s="49" t="s">
        <v>50</v>
      </c>
      <c r="X84" s="49" t="s">
        <v>51</v>
      </c>
      <c r="Y84" s="49"/>
    </row>
    <row r="85" s="40" customFormat="1" ht="70" customHeight="1" spans="1:25">
      <c r="A85" s="41"/>
      <c r="B85" s="48">
        <f t="shared" si="17"/>
        <v>82</v>
      </c>
      <c r="C85" s="48" t="s">
        <v>318</v>
      </c>
      <c r="D85" s="49" t="s">
        <v>318</v>
      </c>
      <c r="E85" s="49" t="s">
        <v>319</v>
      </c>
      <c r="F85" s="49"/>
      <c r="G85" s="49">
        <v>8</v>
      </c>
      <c r="H85" s="49" t="s">
        <v>94</v>
      </c>
      <c r="I85" s="49" t="s">
        <v>320</v>
      </c>
      <c r="J85" s="48"/>
      <c r="K85" s="48"/>
      <c r="L85" s="48"/>
      <c r="M85" s="57"/>
      <c r="N85" s="58"/>
      <c r="O85" s="59">
        <v>0.001</v>
      </c>
      <c r="P85" s="57">
        <f t="shared" si="18"/>
        <v>0</v>
      </c>
      <c r="Q85" s="57">
        <f t="shared" si="19"/>
        <v>0</v>
      </c>
      <c r="R85" s="49"/>
      <c r="S85" s="48"/>
      <c r="T85" s="48"/>
      <c r="U85" s="48"/>
      <c r="V85" s="49" t="s">
        <v>40</v>
      </c>
      <c r="W85" s="49" t="s">
        <v>50</v>
      </c>
      <c r="X85" s="49" t="s">
        <v>51</v>
      </c>
      <c r="Y85" s="49"/>
    </row>
    <row r="86" s="40" customFormat="1" ht="70" customHeight="1" spans="1:25">
      <c r="A86" s="41"/>
      <c r="B86" s="48">
        <f t="shared" si="17"/>
        <v>83</v>
      </c>
      <c r="C86" s="48" t="s">
        <v>321</v>
      </c>
      <c r="D86" s="49" t="s">
        <v>321</v>
      </c>
      <c r="E86" s="49" t="s">
        <v>322</v>
      </c>
      <c r="F86" s="49"/>
      <c r="G86" s="49">
        <v>2</v>
      </c>
      <c r="H86" s="49" t="s">
        <v>122</v>
      </c>
      <c r="I86" s="49" t="s">
        <v>323</v>
      </c>
      <c r="J86" s="48" t="s">
        <v>324</v>
      </c>
      <c r="K86" s="48" t="s">
        <v>325</v>
      </c>
      <c r="L86" s="48" t="s">
        <v>326</v>
      </c>
      <c r="M86" s="57">
        <v>1.75</v>
      </c>
      <c r="N86" s="58">
        <v>25</v>
      </c>
      <c r="O86" s="61">
        <v>0.22</v>
      </c>
      <c r="P86" s="57">
        <f t="shared" si="18"/>
        <v>5.5</v>
      </c>
      <c r="Q86" s="57">
        <f t="shared" si="19"/>
        <v>7.25</v>
      </c>
      <c r="R86" s="49"/>
      <c r="S86" s="48"/>
      <c r="T86" s="48"/>
      <c r="U86" s="48"/>
      <c r="V86" s="49" t="s">
        <v>40</v>
      </c>
      <c r="W86" s="49" t="s">
        <v>88</v>
      </c>
      <c r="X86" s="49" t="s">
        <v>33</v>
      </c>
      <c r="Y86" s="49"/>
    </row>
    <row r="87" s="40" customFormat="1" ht="70" customHeight="1" spans="1:25">
      <c r="A87" s="41"/>
      <c r="B87" s="48">
        <f t="shared" si="17"/>
        <v>84</v>
      </c>
      <c r="C87" s="48" t="s">
        <v>327</v>
      </c>
      <c r="D87" s="49" t="s">
        <v>327</v>
      </c>
      <c r="E87" s="49" t="s">
        <v>328</v>
      </c>
      <c r="F87" s="49"/>
      <c r="G87" s="49">
        <v>2</v>
      </c>
      <c r="H87" s="49" t="s">
        <v>329</v>
      </c>
      <c r="I87" s="49" t="s">
        <v>323</v>
      </c>
      <c r="J87" s="48" t="s">
        <v>56</v>
      </c>
      <c r="K87" s="48" t="s">
        <v>57</v>
      </c>
      <c r="L87" s="48" t="s">
        <v>58</v>
      </c>
      <c r="M87" s="57">
        <v>1.2</v>
      </c>
      <c r="N87" s="58">
        <v>50</v>
      </c>
      <c r="O87" s="59">
        <v>0.224</v>
      </c>
      <c r="P87" s="57">
        <f t="shared" si="18"/>
        <v>11.2</v>
      </c>
      <c r="Q87" s="57">
        <f t="shared" si="19"/>
        <v>12.4</v>
      </c>
      <c r="R87" s="49"/>
      <c r="S87" s="48"/>
      <c r="T87" s="48"/>
      <c r="U87" s="48"/>
      <c r="V87" s="49" t="s">
        <v>88</v>
      </c>
      <c r="W87" s="49" t="s">
        <v>330</v>
      </c>
      <c r="X87" s="49" t="s">
        <v>33</v>
      </c>
      <c r="Y87" s="49"/>
    </row>
    <row r="88" s="40" customFormat="1" ht="70" customHeight="1" spans="1:25">
      <c r="A88" s="41"/>
      <c r="B88" s="48">
        <f t="shared" si="17"/>
        <v>85</v>
      </c>
      <c r="C88" s="48" t="s">
        <v>331</v>
      </c>
      <c r="D88" s="49" t="s">
        <v>331</v>
      </c>
      <c r="E88" s="49" t="s">
        <v>332</v>
      </c>
      <c r="F88" s="49"/>
      <c r="G88" s="49">
        <v>2</v>
      </c>
      <c r="H88" s="49" t="s">
        <v>165</v>
      </c>
      <c r="I88" s="49" t="s">
        <v>333</v>
      </c>
      <c r="J88" s="48" t="s">
        <v>56</v>
      </c>
      <c r="K88" s="48" t="s">
        <v>78</v>
      </c>
      <c r="L88" s="48" t="s">
        <v>79</v>
      </c>
      <c r="M88" s="57">
        <v>0.3</v>
      </c>
      <c r="N88" s="58">
        <v>200</v>
      </c>
      <c r="O88" s="65">
        <v>0.037</v>
      </c>
      <c r="P88" s="57">
        <f t="shared" si="18"/>
        <v>7.4</v>
      </c>
      <c r="Q88" s="57">
        <f t="shared" si="19"/>
        <v>7.7</v>
      </c>
      <c r="R88" s="49"/>
      <c r="S88" s="48"/>
      <c r="T88" s="48"/>
      <c r="U88" s="48"/>
      <c r="V88" s="49" t="s">
        <v>330</v>
      </c>
      <c r="W88" s="49" t="s">
        <v>50</v>
      </c>
      <c r="X88" s="49" t="s">
        <v>51</v>
      </c>
      <c r="Y88" s="49"/>
    </row>
    <row r="89" s="40" customFormat="1" ht="70" customHeight="1" spans="1:25">
      <c r="A89" s="41"/>
      <c r="B89" s="48">
        <f t="shared" si="17"/>
        <v>86</v>
      </c>
      <c r="C89" s="49" t="s">
        <v>334</v>
      </c>
      <c r="D89" s="49" t="s">
        <v>334</v>
      </c>
      <c r="E89" s="49" t="s">
        <v>335</v>
      </c>
      <c r="F89" s="49"/>
      <c r="G89" s="49">
        <v>2</v>
      </c>
      <c r="H89" s="49" t="s">
        <v>83</v>
      </c>
      <c r="I89" s="49" t="s">
        <v>336</v>
      </c>
      <c r="J89" s="48" t="s">
        <v>56</v>
      </c>
      <c r="K89" s="48" t="s">
        <v>78</v>
      </c>
      <c r="L89" s="48" t="s">
        <v>79</v>
      </c>
      <c r="M89" s="57">
        <v>0.3</v>
      </c>
      <c r="N89" s="58">
        <v>50</v>
      </c>
      <c r="O89" s="65">
        <v>0.187</v>
      </c>
      <c r="P89" s="57">
        <f t="shared" si="18"/>
        <v>9.35</v>
      </c>
      <c r="Q89" s="57">
        <f t="shared" si="19"/>
        <v>9.65</v>
      </c>
      <c r="R89" s="49"/>
      <c r="S89" s="48"/>
      <c r="T89" s="48"/>
      <c r="U89" s="48"/>
      <c r="V89" s="49" t="s">
        <v>330</v>
      </c>
      <c r="W89" s="49" t="s">
        <v>91</v>
      </c>
      <c r="X89" s="49" t="s">
        <v>33</v>
      </c>
      <c r="Y89" s="49"/>
    </row>
    <row r="90" s="40" customFormat="1" ht="70" customHeight="1" spans="1:25">
      <c r="A90" s="41"/>
      <c r="B90" s="48">
        <f t="shared" si="17"/>
        <v>87</v>
      </c>
      <c r="C90" s="48" t="s">
        <v>337</v>
      </c>
      <c r="D90" s="49" t="s">
        <v>337</v>
      </c>
      <c r="E90" s="49" t="s">
        <v>338</v>
      </c>
      <c r="F90" s="49"/>
      <c r="G90" s="49">
        <v>1</v>
      </c>
      <c r="H90" s="49" t="s">
        <v>122</v>
      </c>
      <c r="I90" s="49" t="s">
        <v>339</v>
      </c>
      <c r="J90" s="48" t="s">
        <v>324</v>
      </c>
      <c r="K90" s="48" t="s">
        <v>325</v>
      </c>
      <c r="L90" s="48" t="s">
        <v>326</v>
      </c>
      <c r="M90" s="57">
        <v>1.75</v>
      </c>
      <c r="N90" s="58">
        <v>25</v>
      </c>
      <c r="O90" s="61">
        <v>0.18</v>
      </c>
      <c r="P90" s="57">
        <f t="shared" si="18"/>
        <v>4.5</v>
      </c>
      <c r="Q90" s="57">
        <f t="shared" si="19"/>
        <v>6.25</v>
      </c>
      <c r="R90" s="49"/>
      <c r="S90" s="48"/>
      <c r="T90" s="48"/>
      <c r="U90" s="48"/>
      <c r="V90" s="49" t="s">
        <v>40</v>
      </c>
      <c r="W90" s="49" t="s">
        <v>88</v>
      </c>
      <c r="X90" s="49" t="s">
        <v>33</v>
      </c>
      <c r="Y90" s="49"/>
    </row>
    <row r="91" s="40" customFormat="1" ht="70" customHeight="1" spans="1:25">
      <c r="A91" s="41"/>
      <c r="B91" s="48">
        <f t="shared" si="17"/>
        <v>88</v>
      </c>
      <c r="C91" s="49" t="s">
        <v>340</v>
      </c>
      <c r="D91" s="49" t="s">
        <v>340</v>
      </c>
      <c r="E91" s="49" t="s">
        <v>341</v>
      </c>
      <c r="F91" s="49"/>
      <c r="G91" s="49">
        <v>1</v>
      </c>
      <c r="H91" s="49" t="s">
        <v>329</v>
      </c>
      <c r="I91" s="49" t="s">
        <v>339</v>
      </c>
      <c r="J91" s="48" t="s">
        <v>56</v>
      </c>
      <c r="K91" s="48" t="s">
        <v>57</v>
      </c>
      <c r="L91" s="48" t="s">
        <v>58</v>
      </c>
      <c r="M91" s="57">
        <v>1.2</v>
      </c>
      <c r="N91" s="58">
        <v>50</v>
      </c>
      <c r="O91" s="59">
        <v>0.22</v>
      </c>
      <c r="P91" s="57">
        <f t="shared" si="18"/>
        <v>11</v>
      </c>
      <c r="Q91" s="57">
        <f t="shared" si="19"/>
        <v>12.2</v>
      </c>
      <c r="R91" s="49"/>
      <c r="S91" s="48"/>
      <c r="T91" s="48"/>
      <c r="U91" s="48"/>
      <c r="V91" s="49" t="s">
        <v>88</v>
      </c>
      <c r="W91" s="49" t="s">
        <v>330</v>
      </c>
      <c r="X91" s="49" t="s">
        <v>33</v>
      </c>
      <c r="Y91" s="49"/>
    </row>
    <row r="92" s="40" customFormat="1" ht="70" customHeight="1" spans="1:25">
      <c r="A92" s="41"/>
      <c r="B92" s="48">
        <f t="shared" si="17"/>
        <v>89</v>
      </c>
      <c r="C92" s="48" t="s">
        <v>342</v>
      </c>
      <c r="D92" s="49" t="s">
        <v>342</v>
      </c>
      <c r="E92" s="49" t="s">
        <v>343</v>
      </c>
      <c r="F92" s="49"/>
      <c r="G92" s="49">
        <v>2</v>
      </c>
      <c r="H92" s="49" t="s">
        <v>165</v>
      </c>
      <c r="I92" s="49" t="s">
        <v>344</v>
      </c>
      <c r="J92" s="48" t="s">
        <v>56</v>
      </c>
      <c r="K92" s="48" t="s">
        <v>78</v>
      </c>
      <c r="L92" s="48" t="s">
        <v>79</v>
      </c>
      <c r="M92" s="57">
        <v>0.3</v>
      </c>
      <c r="N92" s="58">
        <v>200</v>
      </c>
      <c r="O92" s="59">
        <v>0.041</v>
      </c>
      <c r="P92" s="57">
        <f t="shared" si="18"/>
        <v>8.2</v>
      </c>
      <c r="Q92" s="57">
        <f t="shared" si="19"/>
        <v>8.5</v>
      </c>
      <c r="R92" s="49"/>
      <c r="S92" s="48"/>
      <c r="T92" s="48"/>
      <c r="U92" s="48"/>
      <c r="V92" s="49" t="s">
        <v>330</v>
      </c>
      <c r="W92" s="49" t="s">
        <v>50</v>
      </c>
      <c r="X92" s="49" t="s">
        <v>51</v>
      </c>
      <c r="Y92" s="49"/>
    </row>
    <row r="93" s="40" customFormat="1" ht="70" customHeight="1" spans="1:25">
      <c r="A93" s="41"/>
      <c r="B93" s="48">
        <f t="shared" si="17"/>
        <v>90</v>
      </c>
      <c r="C93" s="48" t="s">
        <v>345</v>
      </c>
      <c r="D93" s="49" t="s">
        <v>345</v>
      </c>
      <c r="E93" s="49" t="s">
        <v>346</v>
      </c>
      <c r="F93" s="49"/>
      <c r="G93" s="49">
        <v>1</v>
      </c>
      <c r="H93" s="49" t="s">
        <v>83</v>
      </c>
      <c r="I93" s="49" t="s">
        <v>347</v>
      </c>
      <c r="J93" s="48" t="s">
        <v>56</v>
      </c>
      <c r="K93" s="48" t="s">
        <v>78</v>
      </c>
      <c r="L93" s="48" t="s">
        <v>79</v>
      </c>
      <c r="M93" s="57">
        <v>0.3</v>
      </c>
      <c r="N93" s="58">
        <v>50</v>
      </c>
      <c r="O93" s="59">
        <v>0.145</v>
      </c>
      <c r="P93" s="57">
        <f t="shared" si="18"/>
        <v>7.25</v>
      </c>
      <c r="Q93" s="57">
        <f t="shared" si="19"/>
        <v>7.55</v>
      </c>
      <c r="R93" s="49"/>
      <c r="S93" s="48"/>
      <c r="T93" s="48"/>
      <c r="U93" s="48"/>
      <c r="V93" s="49" t="s">
        <v>330</v>
      </c>
      <c r="W93" s="49" t="s">
        <v>91</v>
      </c>
      <c r="X93" s="49" t="s">
        <v>33</v>
      </c>
      <c r="Y93" s="49"/>
    </row>
    <row r="94" s="40" customFormat="1" ht="70" customHeight="1" spans="1:25">
      <c r="A94" s="41"/>
      <c r="B94" s="48">
        <f t="shared" si="17"/>
        <v>91</v>
      </c>
      <c r="C94" s="48" t="s">
        <v>348</v>
      </c>
      <c r="D94" s="49" t="s">
        <v>348</v>
      </c>
      <c r="E94" s="49" t="s">
        <v>349</v>
      </c>
      <c r="F94" s="49"/>
      <c r="G94" s="49">
        <v>1</v>
      </c>
      <c r="H94" s="49" t="s">
        <v>122</v>
      </c>
      <c r="I94" s="49" t="s">
        <v>339</v>
      </c>
      <c r="J94" s="48" t="s">
        <v>324</v>
      </c>
      <c r="K94" s="48" t="s">
        <v>325</v>
      </c>
      <c r="L94" s="48" t="s">
        <v>326</v>
      </c>
      <c r="M94" s="57">
        <v>1.75</v>
      </c>
      <c r="N94" s="58">
        <v>25</v>
      </c>
      <c r="O94" s="66">
        <v>0.18</v>
      </c>
      <c r="P94" s="57">
        <f t="shared" si="18"/>
        <v>4.5</v>
      </c>
      <c r="Q94" s="57">
        <f t="shared" si="19"/>
        <v>6.25</v>
      </c>
      <c r="R94" s="49"/>
      <c r="S94" s="48"/>
      <c r="T94" s="48"/>
      <c r="U94" s="48"/>
      <c r="V94" s="49" t="s">
        <v>40</v>
      </c>
      <c r="W94" s="49" t="s">
        <v>88</v>
      </c>
      <c r="X94" s="49" t="s">
        <v>33</v>
      </c>
      <c r="Y94" s="49"/>
    </row>
    <row r="95" s="40" customFormat="1" ht="70" customHeight="1" spans="1:25">
      <c r="A95" s="41"/>
      <c r="B95" s="48">
        <f t="shared" si="17"/>
        <v>92</v>
      </c>
      <c r="C95" s="48" t="s">
        <v>350</v>
      </c>
      <c r="D95" s="49" t="s">
        <v>350</v>
      </c>
      <c r="E95" s="49" t="s">
        <v>351</v>
      </c>
      <c r="F95" s="49"/>
      <c r="G95" s="49">
        <v>1</v>
      </c>
      <c r="H95" s="49" t="s">
        <v>329</v>
      </c>
      <c r="I95" s="49" t="s">
        <v>339</v>
      </c>
      <c r="J95" s="48" t="s">
        <v>56</v>
      </c>
      <c r="K95" s="48" t="s">
        <v>57</v>
      </c>
      <c r="L95" s="48" t="s">
        <v>58</v>
      </c>
      <c r="M95" s="57">
        <v>1.2</v>
      </c>
      <c r="N95" s="58">
        <v>50</v>
      </c>
      <c r="O95" s="65">
        <v>0.22</v>
      </c>
      <c r="P95" s="57">
        <f t="shared" si="18"/>
        <v>11</v>
      </c>
      <c r="Q95" s="57">
        <f t="shared" si="19"/>
        <v>12.2</v>
      </c>
      <c r="R95" s="49"/>
      <c r="S95" s="48"/>
      <c r="T95" s="48"/>
      <c r="U95" s="48"/>
      <c r="V95" s="49" t="s">
        <v>88</v>
      </c>
      <c r="W95" s="49" t="s">
        <v>330</v>
      </c>
      <c r="X95" s="49" t="s">
        <v>33</v>
      </c>
      <c r="Y95" s="49"/>
    </row>
    <row r="96" s="40" customFormat="1" ht="70" customHeight="1" spans="1:25">
      <c r="A96" s="41"/>
      <c r="B96" s="48">
        <f t="shared" si="17"/>
        <v>93</v>
      </c>
      <c r="C96" s="48" t="s">
        <v>352</v>
      </c>
      <c r="D96" s="49" t="s">
        <v>352</v>
      </c>
      <c r="E96" s="49" t="s">
        <v>353</v>
      </c>
      <c r="F96" s="49"/>
      <c r="G96" s="49">
        <v>1</v>
      </c>
      <c r="H96" s="49" t="s">
        <v>83</v>
      </c>
      <c r="I96" s="49" t="s">
        <v>347</v>
      </c>
      <c r="J96" s="48" t="s">
        <v>56</v>
      </c>
      <c r="K96" s="48" t="s">
        <v>78</v>
      </c>
      <c r="L96" s="48" t="s">
        <v>79</v>
      </c>
      <c r="M96" s="57">
        <v>0.3</v>
      </c>
      <c r="N96" s="58">
        <v>50</v>
      </c>
      <c r="O96" s="65">
        <v>0.146</v>
      </c>
      <c r="P96" s="57">
        <f t="shared" si="18"/>
        <v>7.3</v>
      </c>
      <c r="Q96" s="57">
        <f t="shared" si="19"/>
        <v>7.6</v>
      </c>
      <c r="R96" s="49"/>
      <c r="S96" s="48"/>
      <c r="T96" s="48"/>
      <c r="U96" s="48"/>
      <c r="V96" s="49" t="s">
        <v>330</v>
      </c>
      <c r="W96" s="49" t="s">
        <v>91</v>
      </c>
      <c r="X96" s="49" t="s">
        <v>33</v>
      </c>
      <c r="Y96" s="49"/>
    </row>
    <row r="97" s="40" customFormat="1" ht="70" customHeight="1" spans="1:25">
      <c r="A97" s="41"/>
      <c r="B97" s="48">
        <f t="shared" si="17"/>
        <v>94</v>
      </c>
      <c r="C97" s="48" t="s">
        <v>354</v>
      </c>
      <c r="D97" s="49" t="s">
        <v>354</v>
      </c>
      <c r="E97" s="49" t="s">
        <v>355</v>
      </c>
      <c r="F97" s="49" t="s">
        <v>356</v>
      </c>
      <c r="G97" s="49">
        <v>16</v>
      </c>
      <c r="H97" s="49" t="s">
        <v>94</v>
      </c>
      <c r="I97" s="49" t="s">
        <v>357</v>
      </c>
      <c r="J97" s="48"/>
      <c r="K97" s="48"/>
      <c r="L97" s="48"/>
      <c r="M97" s="57"/>
      <c r="N97" s="58"/>
      <c r="O97" s="59">
        <v>0.005</v>
      </c>
      <c r="P97" s="57">
        <f t="shared" si="18"/>
        <v>0</v>
      </c>
      <c r="Q97" s="57">
        <f t="shared" si="19"/>
        <v>0</v>
      </c>
      <c r="R97" s="49"/>
      <c r="S97" s="48"/>
      <c r="T97" s="48"/>
      <c r="U97" s="48"/>
      <c r="V97" s="49" t="s">
        <v>40</v>
      </c>
      <c r="W97" s="49" t="s">
        <v>50</v>
      </c>
      <c r="X97" s="49" t="s">
        <v>51</v>
      </c>
      <c r="Y97" s="49"/>
    </row>
    <row r="98" s="40" customFormat="1" ht="70" customHeight="1" spans="1:25">
      <c r="A98" s="41"/>
      <c r="B98" s="48">
        <f t="shared" si="17"/>
        <v>95</v>
      </c>
      <c r="C98" s="48" t="s">
        <v>358</v>
      </c>
      <c r="D98" s="49" t="s">
        <v>359</v>
      </c>
      <c r="E98" s="49" t="s">
        <v>360</v>
      </c>
      <c r="F98" s="49"/>
      <c r="G98" s="49">
        <v>2</v>
      </c>
      <c r="H98" s="49" t="s">
        <v>28</v>
      </c>
      <c r="I98" s="49" t="s">
        <v>361</v>
      </c>
      <c r="J98" s="48" t="s">
        <v>71</v>
      </c>
      <c r="K98" s="48" t="s">
        <v>325</v>
      </c>
      <c r="L98" s="48" t="s">
        <v>326</v>
      </c>
      <c r="M98" s="57">
        <v>0.3</v>
      </c>
      <c r="N98" s="58">
        <v>50</v>
      </c>
      <c r="O98" s="59">
        <v>0.07</v>
      </c>
      <c r="P98" s="57">
        <f t="shared" si="18"/>
        <v>3.5</v>
      </c>
      <c r="Q98" s="57">
        <f t="shared" si="19"/>
        <v>3.8</v>
      </c>
      <c r="R98" s="49"/>
      <c r="S98" s="48"/>
      <c r="T98" s="48"/>
      <c r="U98" s="48"/>
      <c r="V98" s="49" t="s">
        <v>40</v>
      </c>
      <c r="W98" s="49" t="s">
        <v>32</v>
      </c>
      <c r="X98" s="49" t="s">
        <v>33</v>
      </c>
      <c r="Y98" s="49"/>
    </row>
    <row r="99" s="40" customFormat="1" ht="70" customHeight="1" spans="1:25">
      <c r="A99" s="41"/>
      <c r="B99" s="48">
        <f t="shared" si="17"/>
        <v>96</v>
      </c>
      <c r="C99" s="48" t="s">
        <v>362</v>
      </c>
      <c r="D99" s="49" t="s">
        <v>362</v>
      </c>
      <c r="E99" s="49" t="s">
        <v>363</v>
      </c>
      <c r="F99" s="49"/>
      <c r="G99" s="49">
        <v>1</v>
      </c>
      <c r="H99" s="49" t="s">
        <v>185</v>
      </c>
      <c r="I99" s="49" t="s">
        <v>361</v>
      </c>
      <c r="J99" s="48" t="s">
        <v>56</v>
      </c>
      <c r="K99" s="48" t="s">
        <v>78</v>
      </c>
      <c r="L99" s="48" t="s">
        <v>79</v>
      </c>
      <c r="M99" s="57">
        <v>0.3</v>
      </c>
      <c r="N99" s="58">
        <v>50</v>
      </c>
      <c r="O99" s="59">
        <v>0.06</v>
      </c>
      <c r="P99" s="57">
        <f t="shared" si="18"/>
        <v>3</v>
      </c>
      <c r="Q99" s="57">
        <f t="shared" si="19"/>
        <v>3.3</v>
      </c>
      <c r="R99" s="49"/>
      <c r="S99" s="48"/>
      <c r="T99" s="48"/>
      <c r="U99" s="48"/>
      <c r="V99" s="49" t="s">
        <v>32</v>
      </c>
      <c r="W99" s="49" t="s">
        <v>196</v>
      </c>
      <c r="X99" s="49" t="s">
        <v>33</v>
      </c>
      <c r="Y99" s="49"/>
    </row>
    <row r="100" s="40" customFormat="1" ht="70" customHeight="1" spans="1:25">
      <c r="A100" s="41"/>
      <c r="B100" s="48">
        <f t="shared" si="17"/>
        <v>97</v>
      </c>
      <c r="C100" s="48" t="s">
        <v>364</v>
      </c>
      <c r="D100" s="49" t="s">
        <v>364</v>
      </c>
      <c r="E100" s="49" t="s">
        <v>365</v>
      </c>
      <c r="F100" s="49"/>
      <c r="G100" s="49">
        <v>1</v>
      </c>
      <c r="H100" s="49" t="s">
        <v>185</v>
      </c>
      <c r="I100" s="49" t="s">
        <v>366</v>
      </c>
      <c r="J100" s="48" t="s">
        <v>56</v>
      </c>
      <c r="K100" s="48" t="s">
        <v>78</v>
      </c>
      <c r="L100" s="48" t="s">
        <v>79</v>
      </c>
      <c r="M100" s="57">
        <v>0.3</v>
      </c>
      <c r="N100" s="58">
        <v>50</v>
      </c>
      <c r="O100" s="59">
        <v>0.023</v>
      </c>
      <c r="P100" s="57">
        <f t="shared" si="18"/>
        <v>1.15</v>
      </c>
      <c r="Q100" s="57">
        <f t="shared" si="19"/>
        <v>1.45</v>
      </c>
      <c r="R100" s="49"/>
      <c r="S100" s="48"/>
      <c r="T100" s="48"/>
      <c r="U100" s="48"/>
      <c r="V100" s="49" t="s">
        <v>32</v>
      </c>
      <c r="W100" s="49" t="s">
        <v>196</v>
      </c>
      <c r="X100" s="49" t="s">
        <v>33</v>
      </c>
      <c r="Y100" s="49"/>
    </row>
    <row r="101" s="40" customFormat="1" ht="70" customHeight="1" spans="1:25">
      <c r="A101" s="41"/>
      <c r="B101" s="48">
        <f t="shared" si="17"/>
        <v>98</v>
      </c>
      <c r="C101" s="48" t="s">
        <v>367</v>
      </c>
      <c r="D101" s="49" t="s">
        <v>367</v>
      </c>
      <c r="E101" s="49" t="s">
        <v>368</v>
      </c>
      <c r="F101" s="49"/>
      <c r="G101" s="49">
        <v>1</v>
      </c>
      <c r="H101" s="49" t="s">
        <v>94</v>
      </c>
      <c r="I101" s="67" t="s">
        <v>369</v>
      </c>
      <c r="J101" s="48" t="s">
        <v>85</v>
      </c>
      <c r="K101" s="48" t="s">
        <v>86</v>
      </c>
      <c r="L101" s="48" t="s">
        <v>87</v>
      </c>
      <c r="M101" s="57"/>
      <c r="N101" s="58"/>
      <c r="O101" s="59">
        <v>0.008</v>
      </c>
      <c r="P101" s="57">
        <f t="shared" si="18"/>
        <v>0</v>
      </c>
      <c r="Q101" s="57">
        <f t="shared" si="19"/>
        <v>0</v>
      </c>
      <c r="R101" s="49"/>
      <c r="S101" s="48"/>
      <c r="T101" s="48"/>
      <c r="U101" s="48"/>
      <c r="V101" s="49" t="s">
        <v>32</v>
      </c>
      <c r="W101" s="49" t="s">
        <v>50</v>
      </c>
      <c r="X101" s="49" t="s">
        <v>51</v>
      </c>
      <c r="Y101" s="49"/>
    </row>
    <row r="102" s="40" customFormat="1" ht="70" customHeight="1" spans="1:25">
      <c r="A102" s="41"/>
      <c r="B102" s="48">
        <f t="shared" si="17"/>
        <v>99</v>
      </c>
      <c r="C102" s="48" t="s">
        <v>370</v>
      </c>
      <c r="D102" s="49" t="s">
        <v>370</v>
      </c>
      <c r="E102" s="49" t="s">
        <v>371</v>
      </c>
      <c r="F102" s="49"/>
      <c r="G102" s="49">
        <v>1</v>
      </c>
      <c r="H102" s="49" t="s">
        <v>372</v>
      </c>
      <c r="I102" s="49" t="s">
        <v>373</v>
      </c>
      <c r="J102" s="48" t="s">
        <v>85</v>
      </c>
      <c r="K102" s="48" t="s">
        <v>86</v>
      </c>
      <c r="L102" s="48" t="s">
        <v>87</v>
      </c>
      <c r="M102" s="57"/>
      <c r="N102" s="58"/>
      <c r="O102" s="59">
        <v>0.001</v>
      </c>
      <c r="P102" s="57">
        <f t="shared" si="18"/>
        <v>0</v>
      </c>
      <c r="Q102" s="57">
        <f t="shared" si="19"/>
        <v>0</v>
      </c>
      <c r="R102" s="49"/>
      <c r="S102" s="48"/>
      <c r="T102" s="48"/>
      <c r="U102" s="48"/>
      <c r="V102" s="49" t="s">
        <v>32</v>
      </c>
      <c r="W102" s="49" t="s">
        <v>50</v>
      </c>
      <c r="X102" s="49" t="s">
        <v>51</v>
      </c>
      <c r="Y102" s="49"/>
    </row>
    <row r="103" s="40" customFormat="1" ht="70" customHeight="1" spans="1:25">
      <c r="A103" s="41"/>
      <c r="B103" s="48">
        <f t="shared" si="17"/>
        <v>100</v>
      </c>
      <c r="C103" s="48" t="s">
        <v>374</v>
      </c>
      <c r="D103" s="49" t="s">
        <v>374</v>
      </c>
      <c r="E103" s="49" t="s">
        <v>82</v>
      </c>
      <c r="F103" s="49"/>
      <c r="G103" s="49">
        <v>1</v>
      </c>
      <c r="H103" s="49" t="s">
        <v>375</v>
      </c>
      <c r="I103" s="49" t="s">
        <v>376</v>
      </c>
      <c r="J103" s="48" t="s">
        <v>85</v>
      </c>
      <c r="K103" s="48" t="s">
        <v>86</v>
      </c>
      <c r="L103" s="48" t="s">
        <v>87</v>
      </c>
      <c r="M103" s="57"/>
      <c r="N103" s="58"/>
      <c r="O103" s="59">
        <v>0.009</v>
      </c>
      <c r="P103" s="57">
        <f t="shared" si="18"/>
        <v>0</v>
      </c>
      <c r="Q103" s="57">
        <f t="shared" si="19"/>
        <v>0</v>
      </c>
      <c r="R103" s="49"/>
      <c r="S103" s="48"/>
      <c r="T103" s="48"/>
      <c r="U103" s="48"/>
      <c r="V103" s="49" t="s">
        <v>32</v>
      </c>
      <c r="W103" s="49" t="s">
        <v>50</v>
      </c>
      <c r="X103" s="49" t="s">
        <v>51</v>
      </c>
      <c r="Y103" s="49"/>
    </row>
    <row r="104" s="40" customFormat="1" ht="70" customHeight="1" spans="1:25">
      <c r="A104" s="41"/>
      <c r="B104" s="48">
        <f t="shared" si="17"/>
        <v>101</v>
      </c>
      <c r="C104" s="48" t="s">
        <v>377</v>
      </c>
      <c r="D104" s="49" t="s">
        <v>377</v>
      </c>
      <c r="E104" s="49" t="s">
        <v>378</v>
      </c>
      <c r="F104" s="49" t="s">
        <v>379</v>
      </c>
      <c r="G104" s="49">
        <v>1</v>
      </c>
      <c r="H104" s="49" t="s">
        <v>94</v>
      </c>
      <c r="I104" s="49" t="s">
        <v>380</v>
      </c>
      <c r="J104" s="48" t="s">
        <v>85</v>
      </c>
      <c r="K104" s="48" t="s">
        <v>86</v>
      </c>
      <c r="L104" s="48" t="s">
        <v>87</v>
      </c>
      <c r="M104" s="57"/>
      <c r="N104" s="58"/>
      <c r="O104" s="65">
        <v>0.001</v>
      </c>
      <c r="P104" s="57">
        <f t="shared" si="18"/>
        <v>0</v>
      </c>
      <c r="Q104" s="57">
        <f t="shared" si="19"/>
        <v>0</v>
      </c>
      <c r="R104" s="49"/>
      <c r="S104" s="48"/>
      <c r="T104" s="48"/>
      <c r="U104" s="48"/>
      <c r="V104" s="49" t="s">
        <v>32</v>
      </c>
      <c r="W104" s="49" t="s">
        <v>50</v>
      </c>
      <c r="X104" s="49" t="s">
        <v>51</v>
      </c>
      <c r="Y104" s="49"/>
    </row>
    <row r="105" s="40" customFormat="1" ht="70" customHeight="1" spans="1:25">
      <c r="A105" s="41"/>
      <c r="B105" s="48">
        <f t="shared" si="17"/>
        <v>102</v>
      </c>
      <c r="C105" s="48" t="s">
        <v>381</v>
      </c>
      <c r="D105" s="49" t="s">
        <v>381</v>
      </c>
      <c r="E105" s="49" t="s">
        <v>382</v>
      </c>
      <c r="F105" s="49"/>
      <c r="G105" s="49">
        <v>1</v>
      </c>
      <c r="H105" s="49" t="s">
        <v>94</v>
      </c>
      <c r="I105" s="49"/>
      <c r="J105" s="48" t="s">
        <v>85</v>
      </c>
      <c r="K105" s="48" t="s">
        <v>86</v>
      </c>
      <c r="L105" s="48" t="s">
        <v>87</v>
      </c>
      <c r="M105" s="57"/>
      <c r="N105" s="58"/>
      <c r="O105" s="65">
        <v>0.001</v>
      </c>
      <c r="P105" s="57">
        <f t="shared" si="18"/>
        <v>0</v>
      </c>
      <c r="Q105" s="57">
        <f t="shared" si="19"/>
        <v>0</v>
      </c>
      <c r="R105" s="49"/>
      <c r="S105" s="48"/>
      <c r="T105" s="48"/>
      <c r="U105" s="48"/>
      <c r="V105" s="49" t="s">
        <v>32</v>
      </c>
      <c r="W105" s="49" t="s">
        <v>50</v>
      </c>
      <c r="X105" s="49" t="s">
        <v>51</v>
      </c>
      <c r="Y105" s="49"/>
    </row>
    <row r="106" s="40" customFormat="1" ht="70" customHeight="1" spans="1:25">
      <c r="A106" s="41"/>
      <c r="B106" s="48">
        <f t="shared" si="17"/>
        <v>103</v>
      </c>
      <c r="C106" s="49" t="s">
        <v>383</v>
      </c>
      <c r="D106" s="49" t="s">
        <v>383</v>
      </c>
      <c r="E106" s="49" t="s">
        <v>288</v>
      </c>
      <c r="F106" s="49" t="s">
        <v>384</v>
      </c>
      <c r="G106" s="49">
        <v>1</v>
      </c>
      <c r="H106" s="49" t="s">
        <v>288</v>
      </c>
      <c r="I106" s="68" t="s">
        <v>175</v>
      </c>
      <c r="J106" s="48" t="s">
        <v>385</v>
      </c>
      <c r="K106" s="48"/>
      <c r="L106" s="48"/>
      <c r="M106" s="57"/>
      <c r="N106" s="58"/>
      <c r="O106" s="59">
        <v>0.002</v>
      </c>
      <c r="P106" s="57">
        <f t="shared" si="18"/>
        <v>0</v>
      </c>
      <c r="Q106" s="57">
        <f t="shared" si="19"/>
        <v>0</v>
      </c>
      <c r="R106" s="49"/>
      <c r="S106" s="48"/>
      <c r="T106" s="48"/>
      <c r="U106" s="48"/>
      <c r="V106" s="49" t="s">
        <v>32</v>
      </c>
      <c r="W106" s="49" t="s">
        <v>50</v>
      </c>
      <c r="X106" s="49" t="s">
        <v>51</v>
      </c>
      <c r="Y106" s="49"/>
    </row>
    <row r="107" s="40" customFormat="1" ht="70" customHeight="1" spans="1:25">
      <c r="A107" s="41"/>
      <c r="B107" s="48">
        <f t="shared" si="17"/>
        <v>104</v>
      </c>
      <c r="C107" s="48" t="s">
        <v>386</v>
      </c>
      <c r="D107" s="49" t="s">
        <v>386</v>
      </c>
      <c r="E107" s="49" t="s">
        <v>387</v>
      </c>
      <c r="F107" s="49" t="s">
        <v>384</v>
      </c>
      <c r="G107" s="49">
        <v>2</v>
      </c>
      <c r="H107" s="49" t="s">
        <v>212</v>
      </c>
      <c r="I107" s="49" t="s">
        <v>388</v>
      </c>
      <c r="J107" s="48" t="s">
        <v>389</v>
      </c>
      <c r="K107" s="48" t="s">
        <v>390</v>
      </c>
      <c r="L107" s="48" t="s">
        <v>391</v>
      </c>
      <c r="M107" s="57">
        <v>120</v>
      </c>
      <c r="N107" s="58">
        <v>12</v>
      </c>
      <c r="O107" s="59">
        <v>0.002</v>
      </c>
      <c r="P107" s="57">
        <f t="shared" si="18"/>
        <v>0.024</v>
      </c>
      <c r="Q107" s="57">
        <f t="shared" si="19"/>
        <v>120.024</v>
      </c>
      <c r="R107" s="49"/>
      <c r="S107" s="48"/>
      <c r="T107" s="48"/>
      <c r="U107" s="48"/>
      <c r="V107" s="49" t="s">
        <v>32</v>
      </c>
      <c r="W107" s="49" t="s">
        <v>50</v>
      </c>
      <c r="X107" s="49" t="s">
        <v>51</v>
      </c>
      <c r="Y107" s="49"/>
    </row>
    <row r="108" s="40" customFormat="1" ht="70" customHeight="1" spans="1:25">
      <c r="A108" s="41"/>
      <c r="B108" s="48">
        <f t="shared" si="17"/>
        <v>105</v>
      </c>
      <c r="C108" s="48" t="s">
        <v>392</v>
      </c>
      <c r="D108" s="49" t="s">
        <v>392</v>
      </c>
      <c r="E108" s="49" t="s">
        <v>393</v>
      </c>
      <c r="F108" s="49" t="s">
        <v>384</v>
      </c>
      <c r="G108" s="49">
        <v>2</v>
      </c>
      <c r="H108" s="49" t="s">
        <v>212</v>
      </c>
      <c r="I108" s="49" t="s">
        <v>394</v>
      </c>
      <c r="J108" s="48" t="s">
        <v>389</v>
      </c>
      <c r="K108" s="48" t="s">
        <v>390</v>
      </c>
      <c r="L108" s="48" t="s">
        <v>391</v>
      </c>
      <c r="M108" s="57">
        <v>120</v>
      </c>
      <c r="N108" s="58">
        <v>12</v>
      </c>
      <c r="O108" s="59">
        <v>0.002</v>
      </c>
      <c r="P108" s="57">
        <f t="shared" si="18"/>
        <v>0.024</v>
      </c>
      <c r="Q108" s="57">
        <f t="shared" si="19"/>
        <v>120.024</v>
      </c>
      <c r="R108" s="49"/>
      <c r="S108" s="48"/>
      <c r="T108" s="48"/>
      <c r="U108" s="48"/>
      <c r="V108" s="49" t="s">
        <v>32</v>
      </c>
      <c r="W108" s="49" t="s">
        <v>50</v>
      </c>
      <c r="X108" s="49" t="s">
        <v>51</v>
      </c>
      <c r="Y108" s="49"/>
    </row>
    <row r="109" s="40" customFormat="1" ht="70" customHeight="1" spans="1:25">
      <c r="A109" s="41"/>
      <c r="B109" s="48">
        <f t="shared" si="17"/>
        <v>106</v>
      </c>
      <c r="C109" s="63" t="s">
        <v>395</v>
      </c>
      <c r="D109" s="63" t="s">
        <v>395</v>
      </c>
      <c r="E109" s="63" t="s">
        <v>396</v>
      </c>
      <c r="F109" s="63" t="s">
        <v>397</v>
      </c>
      <c r="G109" s="63">
        <v>1</v>
      </c>
      <c r="H109" s="63" t="s">
        <v>397</v>
      </c>
      <c r="I109" s="49" t="s">
        <v>398</v>
      </c>
      <c r="J109" s="48" t="s">
        <v>399</v>
      </c>
      <c r="K109" s="48"/>
      <c r="L109" s="48"/>
      <c r="M109" s="57"/>
      <c r="N109" s="58"/>
      <c r="O109" s="59">
        <v>1.4</v>
      </c>
      <c r="P109" s="57">
        <f t="shared" si="18"/>
        <v>0</v>
      </c>
      <c r="Q109" s="57">
        <f t="shared" si="19"/>
        <v>0</v>
      </c>
      <c r="R109" s="49"/>
      <c r="S109" s="48"/>
      <c r="T109" s="48"/>
      <c r="U109" s="48"/>
      <c r="V109" s="49" t="s">
        <v>32</v>
      </c>
      <c r="W109" s="49" t="s">
        <v>50</v>
      </c>
      <c r="X109" s="49" t="s">
        <v>51</v>
      </c>
      <c r="Y109" s="49"/>
    </row>
  </sheetData>
  <autoFilter xmlns:etc="http://www.wps.cn/officeDocument/2017/etCustomData" ref="A3:X109" etc:filterBottomFollowUsedRange="0">
    <extLst/>
  </autoFilter>
  <conditionalFormatting sqref="C52">
    <cfRule type="duplicateValues" dxfId="0" priority="1"/>
  </conditionalFormatting>
  <conditionalFormatting sqref="D$1:D$1048576">
    <cfRule type="duplicateValues" dxfId="0" priority="3"/>
  </conditionalFormatting>
  <conditionalFormatting sqref="C1:C51 C53:C1048576">
    <cfRule type="duplicateValues" dxfId="0" priority="2"/>
  </conditionalFormatting>
  <pageMargins left="0.7" right="0.7" top="0.75" bottom="0.75" header="0.3" footer="0.3"/>
  <pageSetup paperSize="9" scale="60" orientation="portrait" horizontalDpi="1200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100"/>
  <sheetViews>
    <sheetView tabSelected="1" workbookViewId="0">
      <selection activeCell="G123" sqref="G123"/>
    </sheetView>
  </sheetViews>
  <sheetFormatPr defaultColWidth="9" defaultRowHeight="13.5"/>
  <cols>
    <col min="1" max="1" width="9" style="4"/>
    <col min="2" max="2" width="23.375" style="4" customWidth="1"/>
    <col min="3" max="3" width="12.75" style="4" customWidth="1"/>
    <col min="4" max="4" width="15" style="4" customWidth="1"/>
    <col min="5" max="5" width="26.5" style="4" customWidth="1"/>
    <col min="6" max="6" width="16.125" style="5" customWidth="1"/>
    <col min="7" max="8" width="16.125" style="6" customWidth="1"/>
    <col min="9" max="9" width="8.125" style="6" customWidth="1"/>
    <col min="10" max="10" width="9" style="7"/>
    <col min="11" max="11" width="15.875" style="4" customWidth="1"/>
    <col min="12" max="12" width="17.75" style="4" customWidth="1"/>
    <col min="13" max="16384" width="9" style="4"/>
  </cols>
  <sheetData>
    <row r="3" ht="25" customHeight="1" spans="2:12">
      <c r="B3" s="8" t="s">
        <v>400</v>
      </c>
      <c r="C3" s="9" t="s">
        <v>2</v>
      </c>
      <c r="D3" s="10" t="s">
        <v>3</v>
      </c>
      <c r="E3" s="10" t="s">
        <v>4</v>
      </c>
      <c r="F3" s="11" t="s">
        <v>7</v>
      </c>
      <c r="G3" s="12" t="s">
        <v>9</v>
      </c>
      <c r="H3" s="12" t="s">
        <v>10</v>
      </c>
      <c r="I3" s="12" t="s">
        <v>13</v>
      </c>
      <c r="J3" s="10" t="s">
        <v>6</v>
      </c>
      <c r="K3" s="31" t="s">
        <v>401</v>
      </c>
      <c r="L3" s="31" t="s">
        <v>402</v>
      </c>
    </row>
    <row r="4" ht="25" customHeight="1" spans="2:12">
      <c r="B4" s="13"/>
      <c r="C4" s="14"/>
      <c r="D4" s="15"/>
      <c r="E4" s="15"/>
      <c r="F4" s="16"/>
      <c r="G4" s="17"/>
      <c r="H4" s="17"/>
      <c r="I4" s="17"/>
      <c r="J4" s="15"/>
      <c r="K4" s="31"/>
      <c r="L4" s="31"/>
    </row>
    <row r="5" ht="25" customHeight="1" spans="2:12">
      <c r="B5" s="18" t="s">
        <v>403</v>
      </c>
      <c r="C5" s="19" t="s">
        <v>65</v>
      </c>
      <c r="D5" s="19" t="s">
        <v>65</v>
      </c>
      <c r="E5" s="20" t="s">
        <v>66</v>
      </c>
      <c r="F5" s="21" t="str">
        <f>VLOOKUP(C5,包装清单!C:H,6,0)</f>
        <v>铝型材</v>
      </c>
      <c r="G5" s="21" t="str">
        <f>VLOOKUP(C5,包装清单!C:K,8,0)</f>
        <v>塑料筐</v>
      </c>
      <c r="H5" s="21" t="str">
        <f>VLOOKUP(C5,包装清单!C:K,9,0)</f>
        <v>EU4622</v>
      </c>
      <c r="I5" s="21">
        <f>VLOOKUP(C5,包装清单!C:N,12,0)</f>
        <v>30</v>
      </c>
      <c r="J5" s="32">
        <v>1</v>
      </c>
      <c r="K5" s="18" t="s">
        <v>404</v>
      </c>
      <c r="L5" s="33" t="s">
        <v>405</v>
      </c>
    </row>
    <row r="6" ht="25" customHeight="1" spans="2:12">
      <c r="B6" s="22"/>
      <c r="C6" s="19" t="s">
        <v>68</v>
      </c>
      <c r="D6" s="19" t="s">
        <v>68</v>
      </c>
      <c r="E6" s="23" t="s">
        <v>69</v>
      </c>
      <c r="F6" s="21" t="str">
        <f>VLOOKUP(C6,包装清单!C:H,6,0)</f>
        <v>装配总成</v>
      </c>
      <c r="G6" s="21" t="str">
        <f>VLOOKUP(C6,包装清单!C:K,8,0)</f>
        <v>塑料筐+内衬</v>
      </c>
      <c r="H6" s="21" t="str">
        <f>VLOOKUP(C6,包装清单!C:K,9,0)</f>
        <v>EU4611</v>
      </c>
      <c r="I6" s="21">
        <f>VLOOKUP(C6,包装清单!C:N,12,0)</f>
        <v>102</v>
      </c>
      <c r="J6" s="32">
        <v>6</v>
      </c>
      <c r="K6" s="22"/>
      <c r="L6" s="33" t="s">
        <v>406</v>
      </c>
    </row>
    <row r="7" ht="25" customHeight="1" spans="2:12">
      <c r="B7" s="22"/>
      <c r="C7" s="19" t="s">
        <v>74</v>
      </c>
      <c r="D7" s="19" t="s">
        <v>74</v>
      </c>
      <c r="E7" s="20" t="s">
        <v>75</v>
      </c>
      <c r="F7" s="21" t="str">
        <f>VLOOKUP(C7,包装清单!C:H,6,0)</f>
        <v>铸铝件</v>
      </c>
      <c r="G7" s="21" t="str">
        <f>VLOOKUP(C7,包装清单!C:K,8,0)</f>
        <v>塑料筐</v>
      </c>
      <c r="H7" s="21" t="str">
        <f>VLOOKUP(C7,包装清单!C:K,9,0)</f>
        <v>EU4311</v>
      </c>
      <c r="I7" s="21">
        <f>VLOOKUP(C7,包装清单!C:N,12,0)</f>
        <v>120</v>
      </c>
      <c r="J7" s="32">
        <v>3</v>
      </c>
      <c r="K7" s="22"/>
      <c r="L7" s="33" t="s">
        <v>406</v>
      </c>
    </row>
    <row r="8" ht="25" customHeight="1" spans="2:12">
      <c r="B8" s="22"/>
      <c r="C8" s="19" t="s">
        <v>97</v>
      </c>
      <c r="D8" s="19" t="s">
        <v>97</v>
      </c>
      <c r="E8" s="23" t="s">
        <v>98</v>
      </c>
      <c r="F8" s="21" t="str">
        <f>VLOOKUP(C8,包装清单!C:H,6,0)</f>
        <v>铸铝件</v>
      </c>
      <c r="G8" s="21" t="str">
        <f>VLOOKUP(C8,包装清单!C:K,8,0)</f>
        <v>塑料筐+内衬</v>
      </c>
      <c r="H8" s="21" t="str">
        <f>VLOOKUP(C8,包装清单!C:K,9,0)</f>
        <v>EU4622</v>
      </c>
      <c r="I8" s="21">
        <f>VLOOKUP(C8,包装清单!C:N,12,0)</f>
        <v>30</v>
      </c>
      <c r="J8" s="32">
        <v>2</v>
      </c>
      <c r="K8" s="13"/>
      <c r="L8" s="33" t="s">
        <v>405</v>
      </c>
    </row>
    <row r="9" ht="25" customHeight="1" spans="2:12">
      <c r="B9" s="22"/>
      <c r="C9" s="19" t="s">
        <v>80</v>
      </c>
      <c r="D9" s="19" t="s">
        <v>80</v>
      </c>
      <c r="E9" s="19" t="s">
        <v>81</v>
      </c>
      <c r="F9" s="24" t="str">
        <f>VLOOKUP(C9,包装清单!C:H,6,0)</f>
        <v>钣金件</v>
      </c>
      <c r="G9" s="24" t="str">
        <f>VLOOKUP(C9,包装清单!C:K,8,0)</f>
        <v>线边物料盒</v>
      </c>
      <c r="H9" s="24" t="str">
        <f>VLOOKUP(C9,包装清单!C:K,9,0)</f>
        <v>X1号</v>
      </c>
      <c r="I9" s="24">
        <f>VLOOKUP(C9,包装清单!C:N,12,0)</f>
        <v>120</v>
      </c>
      <c r="J9" s="33">
        <v>3</v>
      </c>
      <c r="K9" s="8" t="s">
        <v>407</v>
      </c>
      <c r="L9" s="33" t="s">
        <v>406</v>
      </c>
    </row>
    <row r="10" ht="25" customHeight="1" spans="2:12">
      <c r="B10" s="22"/>
      <c r="C10" s="19" t="s">
        <v>92</v>
      </c>
      <c r="D10" s="19" t="s">
        <v>92</v>
      </c>
      <c r="E10" s="19" t="s">
        <v>93</v>
      </c>
      <c r="F10" s="24" t="str">
        <f>VLOOKUP(C10,包装清单!C:H,6,0)</f>
        <v>标准件</v>
      </c>
      <c r="G10" s="24" t="str">
        <f>VLOOKUP(C10,包装清单!C:K,8,0)</f>
        <v>线边物料盒</v>
      </c>
      <c r="H10" s="24" t="str">
        <f>VLOOKUP(C10,包装清单!C:K,9,0)</f>
        <v>X1号</v>
      </c>
      <c r="I10" s="24">
        <f>VLOOKUP(C10,包装清单!C:N,12,0)</f>
        <v>0</v>
      </c>
      <c r="J10" s="33">
        <v>10</v>
      </c>
      <c r="K10" s="22"/>
      <c r="L10" s="33" t="s">
        <v>406</v>
      </c>
    </row>
    <row r="11" ht="25" customHeight="1" spans="2:12">
      <c r="B11" s="22"/>
      <c r="C11" s="19" t="s">
        <v>100</v>
      </c>
      <c r="D11" s="19" t="s">
        <v>100</v>
      </c>
      <c r="E11" s="19" t="s">
        <v>101</v>
      </c>
      <c r="F11" s="24" t="str">
        <f>VLOOKUP(C11,包装清单!C:H,6,0)</f>
        <v>标准件</v>
      </c>
      <c r="G11" s="24" t="str">
        <f>VLOOKUP(C11,包装清单!C:K,8,0)</f>
        <v>线边物料盒</v>
      </c>
      <c r="H11" s="24" t="str">
        <f>VLOOKUP(C11,包装清单!C:K,9,0)</f>
        <v>X1号</v>
      </c>
      <c r="I11" s="24">
        <f>VLOOKUP(C11,包装清单!C:N,12,0)</f>
        <v>0</v>
      </c>
      <c r="J11" s="33">
        <v>4</v>
      </c>
      <c r="K11" s="22"/>
      <c r="L11" s="33" t="s">
        <v>406</v>
      </c>
    </row>
    <row r="12" ht="25" customHeight="1" spans="2:12">
      <c r="B12" s="13"/>
      <c r="C12" s="19" t="s">
        <v>104</v>
      </c>
      <c r="D12" s="19" t="s">
        <v>104</v>
      </c>
      <c r="E12" s="19" t="s">
        <v>105</v>
      </c>
      <c r="F12" s="24" t="str">
        <f>VLOOKUP(C12,包装清单!C:H,6,0)</f>
        <v>标准件</v>
      </c>
      <c r="G12" s="24" t="str">
        <f>VLOOKUP(C12,包装清单!C:K,8,0)</f>
        <v>线边物料盒</v>
      </c>
      <c r="H12" s="24" t="str">
        <f>VLOOKUP(C12,包装清单!C:K,9,0)</f>
        <v>X1号</v>
      </c>
      <c r="I12" s="24">
        <f>VLOOKUP(C12,包装清单!C:N,12,0)</f>
        <v>0</v>
      </c>
      <c r="J12" s="33">
        <v>4</v>
      </c>
      <c r="K12" s="13"/>
      <c r="L12" s="33" t="s">
        <v>406</v>
      </c>
    </row>
    <row r="13" ht="25" customHeight="1" spans="2:12">
      <c r="B13" s="18" t="s">
        <v>408</v>
      </c>
      <c r="C13" s="19" t="s">
        <v>68</v>
      </c>
      <c r="D13" s="19" t="s">
        <v>68</v>
      </c>
      <c r="E13" s="23" t="s">
        <v>69</v>
      </c>
      <c r="F13" s="21" t="str">
        <f>VLOOKUP(C13,包装清单!C:H,6,0)</f>
        <v>装配总成</v>
      </c>
      <c r="G13" s="21" t="str">
        <f>VLOOKUP(C13,包装清单!C:K,8,0)</f>
        <v>塑料筐+内衬</v>
      </c>
      <c r="H13" s="21" t="str">
        <f>VLOOKUP(C13,包装清单!C:K,9,0)</f>
        <v>EU4611</v>
      </c>
      <c r="I13" s="21">
        <f>VLOOKUP(C13,包装清单!C:N,12,0)</f>
        <v>102</v>
      </c>
      <c r="J13" s="32">
        <v>6</v>
      </c>
      <c r="K13" s="18" t="s">
        <v>404</v>
      </c>
      <c r="L13" s="33" t="s">
        <v>406</v>
      </c>
    </row>
    <row r="14" ht="25" customHeight="1" spans="2:12">
      <c r="B14" s="22"/>
      <c r="C14" s="19" t="s">
        <v>107</v>
      </c>
      <c r="D14" s="19" t="s">
        <v>107</v>
      </c>
      <c r="E14" s="20" t="s">
        <v>108</v>
      </c>
      <c r="F14" s="21" t="str">
        <f>VLOOKUP(C14,包装清单!C:H,6,0)</f>
        <v>铝型材</v>
      </c>
      <c r="G14" s="21" t="str">
        <f>VLOOKUP(C14,包装清单!C:K,8,0)</f>
        <v>塑料筐</v>
      </c>
      <c r="H14" s="21" t="str">
        <f>VLOOKUP(C14,包装清单!C:K,9,0)</f>
        <v>EU4622</v>
      </c>
      <c r="I14" s="21">
        <f>VLOOKUP(C14,包装清单!C:N,12,0)</f>
        <v>20</v>
      </c>
      <c r="J14" s="32">
        <v>1</v>
      </c>
      <c r="K14" s="22"/>
      <c r="L14" s="33" t="s">
        <v>405</v>
      </c>
    </row>
    <row r="15" ht="25" customHeight="1" spans="2:12">
      <c r="B15" s="22"/>
      <c r="C15" s="19" t="s">
        <v>74</v>
      </c>
      <c r="D15" s="19" t="s">
        <v>74</v>
      </c>
      <c r="E15" s="20" t="s">
        <v>75</v>
      </c>
      <c r="F15" s="21" t="str">
        <f>VLOOKUP(C15,包装清单!C:H,6,0)</f>
        <v>铸铝件</v>
      </c>
      <c r="G15" s="21" t="str">
        <f>VLOOKUP(C15,包装清单!C:K,8,0)</f>
        <v>塑料筐</v>
      </c>
      <c r="H15" s="21" t="str">
        <f>VLOOKUP(C15,包装清单!C:K,9,0)</f>
        <v>EU4311</v>
      </c>
      <c r="I15" s="21">
        <f>VLOOKUP(C15,包装清单!C:N,12,0)</f>
        <v>120</v>
      </c>
      <c r="J15" s="32">
        <v>3</v>
      </c>
      <c r="K15" s="22"/>
      <c r="L15" s="33" t="s">
        <v>406</v>
      </c>
    </row>
    <row r="16" ht="25" customHeight="1" spans="2:12">
      <c r="B16" s="22"/>
      <c r="C16" s="19" t="s">
        <v>97</v>
      </c>
      <c r="D16" s="19" t="s">
        <v>97</v>
      </c>
      <c r="E16" s="23" t="s">
        <v>98</v>
      </c>
      <c r="F16" s="21" t="str">
        <f>VLOOKUP(C16,包装清单!C:H,6,0)</f>
        <v>铸铝件</v>
      </c>
      <c r="G16" s="21" t="str">
        <f>VLOOKUP(C16,包装清单!C:K,8,0)</f>
        <v>塑料筐+内衬</v>
      </c>
      <c r="H16" s="21" t="str">
        <f>VLOOKUP(C16,包装清单!C:K,9,0)</f>
        <v>EU4622</v>
      </c>
      <c r="I16" s="21">
        <f>VLOOKUP(C16,包装清单!C:N,12,0)</f>
        <v>30</v>
      </c>
      <c r="J16" s="32">
        <v>2</v>
      </c>
      <c r="K16" s="13"/>
      <c r="L16" s="33" t="s">
        <v>405</v>
      </c>
    </row>
    <row r="17" ht="25" customHeight="1" spans="2:12">
      <c r="B17" s="22"/>
      <c r="C17" s="19" t="s">
        <v>80</v>
      </c>
      <c r="D17" s="19" t="s">
        <v>80</v>
      </c>
      <c r="E17" s="19" t="s">
        <v>81</v>
      </c>
      <c r="F17" s="24" t="str">
        <f>VLOOKUP(C17,包装清单!C:H,6,0)</f>
        <v>钣金件</v>
      </c>
      <c r="G17" s="24" t="str">
        <f>VLOOKUP(C17,包装清单!C:K,8,0)</f>
        <v>线边物料盒</v>
      </c>
      <c r="H17" s="24" t="str">
        <f>VLOOKUP(C17,包装清单!C:K,9,0)</f>
        <v>X1号</v>
      </c>
      <c r="I17" s="24">
        <f>VLOOKUP(C17,包装清单!C:N,12,0)</f>
        <v>120</v>
      </c>
      <c r="J17" s="33">
        <v>3</v>
      </c>
      <c r="K17" s="8" t="s">
        <v>407</v>
      </c>
      <c r="L17" s="33" t="s">
        <v>406</v>
      </c>
    </row>
    <row r="18" ht="25" customHeight="1" spans="2:12">
      <c r="B18" s="22"/>
      <c r="C18" s="19" t="s">
        <v>92</v>
      </c>
      <c r="D18" s="19" t="s">
        <v>92</v>
      </c>
      <c r="E18" s="19" t="s">
        <v>93</v>
      </c>
      <c r="F18" s="24" t="str">
        <f>VLOOKUP(C18,包装清单!C:H,6,0)</f>
        <v>标准件</v>
      </c>
      <c r="G18" s="24" t="str">
        <f>VLOOKUP(C18,包装清单!C:K,8,0)</f>
        <v>线边物料盒</v>
      </c>
      <c r="H18" s="24" t="str">
        <f>VLOOKUP(C18,包装清单!C:K,9,0)</f>
        <v>X1号</v>
      </c>
      <c r="I18" s="24">
        <f>VLOOKUP(C18,包装清单!C:N,12,0)</f>
        <v>0</v>
      </c>
      <c r="J18" s="33">
        <v>10</v>
      </c>
      <c r="K18" s="22"/>
      <c r="L18" s="33" t="s">
        <v>406</v>
      </c>
    </row>
    <row r="19" ht="25" customHeight="1" spans="2:12">
      <c r="B19" s="22"/>
      <c r="C19" s="19" t="s">
        <v>100</v>
      </c>
      <c r="D19" s="19" t="s">
        <v>100</v>
      </c>
      <c r="E19" s="19" t="s">
        <v>101</v>
      </c>
      <c r="F19" s="24" t="str">
        <f>VLOOKUP(C19,包装清单!C:H,6,0)</f>
        <v>标准件</v>
      </c>
      <c r="G19" s="24" t="str">
        <f>VLOOKUP(C19,包装清单!C:K,8,0)</f>
        <v>线边物料盒</v>
      </c>
      <c r="H19" s="24" t="str">
        <f>VLOOKUP(C19,包装清单!C:K,9,0)</f>
        <v>X1号</v>
      </c>
      <c r="I19" s="24">
        <f>VLOOKUP(C19,包装清单!C:N,12,0)</f>
        <v>0</v>
      </c>
      <c r="J19" s="33">
        <v>4</v>
      </c>
      <c r="K19" s="22"/>
      <c r="L19" s="33" t="s">
        <v>406</v>
      </c>
    </row>
    <row r="20" ht="25" customHeight="1" spans="2:12">
      <c r="B20" s="13"/>
      <c r="C20" s="19" t="s">
        <v>104</v>
      </c>
      <c r="D20" s="19" t="s">
        <v>104</v>
      </c>
      <c r="E20" s="19" t="s">
        <v>105</v>
      </c>
      <c r="F20" s="24" t="str">
        <f>VLOOKUP(C20,包装清单!C:H,6,0)</f>
        <v>标准件</v>
      </c>
      <c r="G20" s="24" t="str">
        <f>VLOOKUP(C20,包装清单!C:K,8,0)</f>
        <v>线边物料盒</v>
      </c>
      <c r="H20" s="24" t="str">
        <f>VLOOKUP(C20,包装清单!C:K,9,0)</f>
        <v>X1号</v>
      </c>
      <c r="I20" s="24">
        <f>VLOOKUP(C20,包装清单!C:N,12,0)</f>
        <v>0</v>
      </c>
      <c r="J20" s="33">
        <v>4</v>
      </c>
      <c r="K20" s="13"/>
      <c r="L20" s="33" t="s">
        <v>406</v>
      </c>
    </row>
    <row r="21" ht="25" customHeight="1" spans="2:12">
      <c r="B21" s="18" t="s">
        <v>409</v>
      </c>
      <c r="C21" s="19" t="s">
        <v>45</v>
      </c>
      <c r="D21" s="19" t="s">
        <v>45</v>
      </c>
      <c r="E21" s="19" t="s">
        <v>46</v>
      </c>
      <c r="F21" s="24" t="str">
        <f>VLOOKUP(C21,包装清单!C:H,6,0)</f>
        <v>铝型材</v>
      </c>
      <c r="G21" s="24" t="str">
        <f>VLOOKUP(C21,包装清单!C:K,8,0)</f>
        <v>工装车6</v>
      </c>
      <c r="H21" s="24" t="str">
        <f>VLOOKUP(C21,包装清单!C:K,9,0)</f>
        <v>H6WP-SXGZC-06</v>
      </c>
      <c r="I21" s="24">
        <f>VLOOKUP(C21,包装清单!C:N,12,0)</f>
        <v>24</v>
      </c>
      <c r="J21" s="33">
        <v>1</v>
      </c>
      <c r="K21" s="8" t="s">
        <v>410</v>
      </c>
      <c r="L21" s="33"/>
    </row>
    <row r="22" ht="25" customHeight="1" spans="2:12">
      <c r="B22" s="25"/>
      <c r="C22" s="19" t="s">
        <v>118</v>
      </c>
      <c r="D22" s="19" t="s">
        <v>118</v>
      </c>
      <c r="E22" s="19" t="s">
        <v>119</v>
      </c>
      <c r="F22" s="24" t="str">
        <f>VLOOKUP(C22,包装清单!C:H,6,0)</f>
        <v>铝型材</v>
      </c>
      <c r="G22" s="24" t="str">
        <f>VLOOKUP(C22,包装清单!C:K,8,0)</f>
        <v>工装车6</v>
      </c>
      <c r="H22" s="24" t="str">
        <f>VLOOKUP(C22,包装清单!C:K,9,0)</f>
        <v>H6WP-SXGZC-06</v>
      </c>
      <c r="I22" s="24">
        <f>VLOOKUP(C22,包装清单!C:N,12,0)</f>
        <v>24</v>
      </c>
      <c r="J22" s="33">
        <v>1</v>
      </c>
      <c r="K22" s="22"/>
      <c r="L22" s="33"/>
    </row>
    <row r="23" ht="25" customHeight="1" spans="2:12">
      <c r="B23" s="22"/>
      <c r="C23" s="19" t="s">
        <v>52</v>
      </c>
      <c r="D23" s="19" t="s">
        <v>52</v>
      </c>
      <c r="E23" s="20" t="s">
        <v>53</v>
      </c>
      <c r="F23" s="21" t="str">
        <f>VLOOKUP(C23,包装清单!C:H,6,0)</f>
        <v>缝纫件</v>
      </c>
      <c r="G23" s="21" t="str">
        <f>VLOOKUP(C23,包装清单!C:K,8,0)</f>
        <v>塑料筐</v>
      </c>
      <c r="H23" s="21" t="str">
        <f>VLOOKUP(C23,包装清单!C:K,9,0)</f>
        <v>EU4622</v>
      </c>
      <c r="I23" s="21">
        <f>VLOOKUP(C23,包装清单!C:N,12,0)</f>
        <v>10</v>
      </c>
      <c r="J23" s="32">
        <v>1</v>
      </c>
      <c r="K23" s="34" t="s">
        <v>411</v>
      </c>
      <c r="L23" s="33" t="s">
        <v>405</v>
      </c>
    </row>
    <row r="24" ht="25" customHeight="1" spans="2:12">
      <c r="B24" s="22"/>
      <c r="C24" s="19" t="s">
        <v>120</v>
      </c>
      <c r="D24" s="19" t="s">
        <v>120</v>
      </c>
      <c r="E24" s="23" t="s">
        <v>121</v>
      </c>
      <c r="F24" s="21" t="str">
        <f>VLOOKUP(C24,包装清单!C:H,6,0)</f>
        <v>电泳件</v>
      </c>
      <c r="G24" s="21" t="str">
        <f>VLOOKUP(C24,包装清单!C:K,8,0)</f>
        <v>塑料筐+内衬</v>
      </c>
      <c r="H24" s="21" t="str">
        <f>VLOOKUP(C24,包装清单!C:K,9,0)</f>
        <v>EU4622</v>
      </c>
      <c r="I24" s="21">
        <f>VLOOKUP(C24,包装清单!C:N,12,0)</f>
        <v>65</v>
      </c>
      <c r="J24" s="32">
        <v>1</v>
      </c>
      <c r="K24" s="33"/>
      <c r="L24" s="33" t="s">
        <v>405</v>
      </c>
    </row>
    <row r="25" ht="25" customHeight="1" spans="2:12">
      <c r="B25" s="22"/>
      <c r="C25" s="19" t="s">
        <v>127</v>
      </c>
      <c r="D25" s="19" t="s">
        <v>127</v>
      </c>
      <c r="E25" s="23" t="s">
        <v>128</v>
      </c>
      <c r="F25" s="21" t="str">
        <f>VLOOKUP(C25,包装清单!C:H,6,0)</f>
        <v>电泳件</v>
      </c>
      <c r="G25" s="21" t="str">
        <f>VLOOKUP(C25,包装清单!C:K,8,0)</f>
        <v>塑料筐+内衬</v>
      </c>
      <c r="H25" s="21" t="str">
        <f>VLOOKUP(C25,包装清单!C:K,9,0)</f>
        <v>EU4622</v>
      </c>
      <c r="I25" s="21">
        <f>VLOOKUP(C25,包装清单!C:N,12,0)</f>
        <v>65</v>
      </c>
      <c r="J25" s="32">
        <v>1</v>
      </c>
      <c r="K25" s="33"/>
      <c r="L25" s="33" t="s">
        <v>405</v>
      </c>
    </row>
    <row r="26" ht="25" customHeight="1" spans="2:12">
      <c r="B26" s="22"/>
      <c r="C26" s="19" t="s">
        <v>131</v>
      </c>
      <c r="D26" s="19" t="s">
        <v>131</v>
      </c>
      <c r="E26" s="23" t="s">
        <v>132</v>
      </c>
      <c r="F26" s="21" t="str">
        <f>VLOOKUP(C26,包装清单!C:H,6,0)</f>
        <v>电泳件</v>
      </c>
      <c r="G26" s="21" t="str">
        <f>VLOOKUP(C26,包装清单!C:K,8,0)</f>
        <v>塑料筐+内衬</v>
      </c>
      <c r="H26" s="21" t="str">
        <f>VLOOKUP(C26,包装清单!C:K,9,0)</f>
        <v>EU4622</v>
      </c>
      <c r="I26" s="21">
        <f>VLOOKUP(C26,包装清单!C:N,12,0)</f>
        <v>65</v>
      </c>
      <c r="J26" s="32">
        <v>1</v>
      </c>
      <c r="K26" s="33"/>
      <c r="L26" s="33" t="s">
        <v>405</v>
      </c>
    </row>
    <row r="27" ht="25" customHeight="1" spans="2:12">
      <c r="B27" s="22"/>
      <c r="C27" s="19" t="s">
        <v>136</v>
      </c>
      <c r="D27" s="19" t="s">
        <v>136</v>
      </c>
      <c r="E27" s="23" t="s">
        <v>137</v>
      </c>
      <c r="F27" s="21" t="str">
        <f>VLOOKUP(C27,包装清单!C:H,6,0)</f>
        <v>电泳件</v>
      </c>
      <c r="G27" s="21" t="str">
        <f>VLOOKUP(C27,包装清单!C:K,8,0)</f>
        <v>塑料筐+内衬</v>
      </c>
      <c r="H27" s="21" t="str">
        <f>VLOOKUP(C27,包装清单!C:K,9,0)</f>
        <v>EU4622</v>
      </c>
      <c r="I27" s="21">
        <f>VLOOKUP(C27,包装清单!C:N,12,0)</f>
        <v>65</v>
      </c>
      <c r="J27" s="32">
        <v>1</v>
      </c>
      <c r="K27" s="33"/>
      <c r="L27" s="33" t="s">
        <v>405</v>
      </c>
    </row>
    <row r="28" ht="25" customHeight="1" spans="2:12">
      <c r="B28" s="22"/>
      <c r="C28" s="19" t="s">
        <v>140</v>
      </c>
      <c r="D28" s="19" t="s">
        <v>140</v>
      </c>
      <c r="E28" s="20" t="s">
        <v>141</v>
      </c>
      <c r="F28" s="21" t="str">
        <f>VLOOKUP(C28,包装清单!C:H,6,0)</f>
        <v>铸铝件</v>
      </c>
      <c r="G28" s="21" t="str">
        <f>VLOOKUP(C28,包装清单!C:K,8,0)</f>
        <v>塑料筐</v>
      </c>
      <c r="H28" s="21" t="str">
        <f>VLOOKUP(C28,包装清单!C:K,9,0)</f>
        <v>EU4311</v>
      </c>
      <c r="I28" s="21">
        <f>VLOOKUP(C28,包装清单!C:N,12,0)</f>
        <v>130</v>
      </c>
      <c r="J28" s="32">
        <v>2</v>
      </c>
      <c r="K28" s="33"/>
      <c r="L28" s="33" t="s">
        <v>406</v>
      </c>
    </row>
    <row r="29" ht="25" customHeight="1" spans="2:12">
      <c r="B29" s="22"/>
      <c r="C29" s="19" t="s">
        <v>143</v>
      </c>
      <c r="D29" s="19" t="s">
        <v>143</v>
      </c>
      <c r="E29" s="20" t="s">
        <v>144</v>
      </c>
      <c r="F29" s="21" t="str">
        <f>VLOOKUP(C29,包装清单!C:H,6,0)</f>
        <v>铸铝件</v>
      </c>
      <c r="G29" s="21" t="str">
        <f>VLOOKUP(C29,包装清单!C:K,8,0)</f>
        <v>塑料筐</v>
      </c>
      <c r="H29" s="21" t="str">
        <f>VLOOKUP(C29,包装清单!C:K,9,0)</f>
        <v>EU4311</v>
      </c>
      <c r="I29" s="21">
        <f>VLOOKUP(C29,包装清单!C:N,12,0)</f>
        <v>130</v>
      </c>
      <c r="J29" s="32">
        <v>2</v>
      </c>
      <c r="K29" s="33"/>
      <c r="L29" s="33" t="s">
        <v>406</v>
      </c>
    </row>
    <row r="30" ht="25" customHeight="1" spans="2:12">
      <c r="B30" s="22"/>
      <c r="C30" s="19" t="s">
        <v>104</v>
      </c>
      <c r="D30" s="19" t="s">
        <v>104</v>
      </c>
      <c r="E30" s="19" t="s">
        <v>105</v>
      </c>
      <c r="F30" s="24" t="str">
        <f>VLOOKUP(C30,包装清单!C:H,6,0)</f>
        <v>标准件</v>
      </c>
      <c r="G30" s="24" t="str">
        <f>VLOOKUP(C30,包装清单!C:K,8,0)</f>
        <v>线边物料盒</v>
      </c>
      <c r="H30" s="24" t="str">
        <f>VLOOKUP(C30,包装清单!C:K,9,0)</f>
        <v>X1号</v>
      </c>
      <c r="I30" s="24">
        <f>VLOOKUP(C30,包装清单!C:N,12,0)</f>
        <v>0</v>
      </c>
      <c r="J30" s="33">
        <v>6</v>
      </c>
      <c r="K30" s="8" t="s">
        <v>407</v>
      </c>
      <c r="L30" s="33" t="s">
        <v>406</v>
      </c>
    </row>
    <row r="31" ht="25" customHeight="1" spans="2:12">
      <c r="B31" s="22"/>
      <c r="C31" s="19" t="s">
        <v>146</v>
      </c>
      <c r="D31" s="19" t="s">
        <v>146</v>
      </c>
      <c r="E31" s="19" t="s">
        <v>147</v>
      </c>
      <c r="F31" s="24" t="str">
        <f>VLOOKUP(C31,包装清单!C:H,6,0)</f>
        <v>标准件</v>
      </c>
      <c r="G31" s="24" t="str">
        <f>VLOOKUP(C31,包装清单!C:K,8,0)</f>
        <v>线边物料盒</v>
      </c>
      <c r="H31" s="24" t="str">
        <f>VLOOKUP(C31,包装清单!C:K,9,0)</f>
        <v>X1号</v>
      </c>
      <c r="I31" s="24">
        <f>VLOOKUP(C31,包装清单!C:N,12,0)</f>
        <v>0</v>
      </c>
      <c r="J31" s="33">
        <v>6</v>
      </c>
      <c r="K31" s="22"/>
      <c r="L31" s="33" t="s">
        <v>406</v>
      </c>
    </row>
    <row r="32" ht="25" customHeight="1" spans="2:12">
      <c r="B32" s="13"/>
      <c r="C32" s="19" t="s">
        <v>92</v>
      </c>
      <c r="D32" s="19" t="s">
        <v>92</v>
      </c>
      <c r="E32" s="19" t="s">
        <v>93</v>
      </c>
      <c r="F32" s="24" t="str">
        <f>VLOOKUP(C32,包装清单!C:H,6,0)</f>
        <v>标准件</v>
      </c>
      <c r="G32" s="24" t="str">
        <f>VLOOKUP(C32,包装清单!C:K,8,0)</f>
        <v>线边物料盒</v>
      </c>
      <c r="H32" s="24" t="str">
        <f>VLOOKUP(C32,包装清单!C:K,9,0)</f>
        <v>X1号</v>
      </c>
      <c r="I32" s="24">
        <f>VLOOKUP(C32,包装清单!C:N,12,0)</f>
        <v>0</v>
      </c>
      <c r="J32" s="33">
        <v>12</v>
      </c>
      <c r="K32" s="13"/>
      <c r="L32" s="33" t="s">
        <v>406</v>
      </c>
    </row>
    <row r="33" ht="25" customHeight="1" spans="2:12">
      <c r="B33" s="18" t="s">
        <v>412</v>
      </c>
      <c r="C33" s="19" t="s">
        <v>111</v>
      </c>
      <c r="D33" s="19" t="s">
        <v>111</v>
      </c>
      <c r="E33" s="20" t="s">
        <v>112</v>
      </c>
      <c r="F33" s="24" t="str">
        <f>VLOOKUP(C33,包装清单!C:H,6,0)</f>
        <v>铝型材</v>
      </c>
      <c r="G33" s="24" t="str">
        <f>VLOOKUP(C33,包装清单!C:K,8,0)</f>
        <v>塑料筐</v>
      </c>
      <c r="H33" s="24" t="str">
        <f>VLOOKUP(C33,包装清单!C:K,9,0)</f>
        <v>EU8633</v>
      </c>
      <c r="I33" s="24">
        <f>VLOOKUP(C33,包装清单!C:N,12,0)</f>
        <v>40</v>
      </c>
      <c r="J33" s="33">
        <v>2</v>
      </c>
      <c r="K33" s="18" t="s">
        <v>413</v>
      </c>
      <c r="L33" s="33" t="s">
        <v>405</v>
      </c>
    </row>
    <row r="34" ht="25" customHeight="1" spans="2:12">
      <c r="B34" s="22"/>
      <c r="C34" s="19" t="s">
        <v>158</v>
      </c>
      <c r="D34" s="19" t="s">
        <v>158</v>
      </c>
      <c r="E34" s="20" t="s">
        <v>159</v>
      </c>
      <c r="F34" s="24" t="str">
        <f>VLOOKUP(C34,包装清单!C:H,6,0)</f>
        <v>缝纫件</v>
      </c>
      <c r="G34" s="24" t="str">
        <f>VLOOKUP(C34,包装清单!C:K,8,0)</f>
        <v>塑料筐</v>
      </c>
      <c r="H34" s="24" t="str">
        <f>VLOOKUP(C34,包装清单!C:K,9,0)</f>
        <v>EU4311</v>
      </c>
      <c r="I34" s="24">
        <f>VLOOKUP(C34,包装清单!C:N,12,0)</f>
        <v>100</v>
      </c>
      <c r="J34" s="33">
        <v>2</v>
      </c>
      <c r="K34" s="22"/>
      <c r="L34" s="33" t="s">
        <v>406</v>
      </c>
    </row>
    <row r="35" ht="25" customHeight="1" spans="2:12">
      <c r="B35" s="22"/>
      <c r="C35" s="19" t="s">
        <v>173</v>
      </c>
      <c r="D35" s="19" t="s">
        <v>173</v>
      </c>
      <c r="E35" s="23" t="s">
        <v>174</v>
      </c>
      <c r="F35" s="24" t="str">
        <f>VLOOKUP(C35,包装清单!C:H,6,0)</f>
        <v>装配总成</v>
      </c>
      <c r="G35" s="24" t="str">
        <f>VLOOKUP(C35,包装清单!C:K,8,0)</f>
        <v>塑料筐+内衬</v>
      </c>
      <c r="H35" s="24" t="str">
        <f>VLOOKUP(C35,包装清单!C:K,9,0)</f>
        <v>EU4622</v>
      </c>
      <c r="I35" s="24">
        <f>VLOOKUP(C35,包装清单!C:N,12,0)</f>
        <v>65</v>
      </c>
      <c r="J35" s="33">
        <v>1</v>
      </c>
      <c r="K35" s="22"/>
      <c r="L35" s="33" t="s">
        <v>405</v>
      </c>
    </row>
    <row r="36" ht="25" customHeight="1" spans="2:12">
      <c r="B36" s="22"/>
      <c r="C36" s="19" t="s">
        <v>176</v>
      </c>
      <c r="D36" s="19" t="s">
        <v>176</v>
      </c>
      <c r="E36" s="23" t="s">
        <v>177</v>
      </c>
      <c r="F36" s="24" t="str">
        <f>VLOOKUP(C36,包装清单!C:H,6,0)</f>
        <v>装配总成</v>
      </c>
      <c r="G36" s="24" t="str">
        <f>VLOOKUP(C36,包装清单!C:K,8,0)</f>
        <v>塑料筐+内衬</v>
      </c>
      <c r="H36" s="24" t="str">
        <f>VLOOKUP(C36,包装清单!C:K,9,0)</f>
        <v>EU4622</v>
      </c>
      <c r="I36" s="24">
        <f>VLOOKUP(C36,包装清单!C:N,12,0)</f>
        <v>65</v>
      </c>
      <c r="J36" s="33">
        <v>1</v>
      </c>
      <c r="K36" s="22"/>
      <c r="L36" s="33" t="s">
        <v>405</v>
      </c>
    </row>
    <row r="37" ht="25" customHeight="1" spans="2:12">
      <c r="B37" s="22"/>
      <c r="C37" s="19" t="s">
        <v>178</v>
      </c>
      <c r="D37" s="19" t="s">
        <v>178</v>
      </c>
      <c r="E37" s="23" t="s">
        <v>179</v>
      </c>
      <c r="F37" s="24" t="str">
        <f>VLOOKUP(C37,包装清单!C:H,6,0)</f>
        <v>装配总成</v>
      </c>
      <c r="G37" s="24" t="str">
        <f>VLOOKUP(C37,包装清单!C:K,8,0)</f>
        <v>塑料筐+内衬</v>
      </c>
      <c r="H37" s="24" t="str">
        <f>VLOOKUP(C37,包装清单!C:K,9,0)</f>
        <v>EU4622</v>
      </c>
      <c r="I37" s="24">
        <f>VLOOKUP(C37,包装清单!C:N,12,0)</f>
        <v>65</v>
      </c>
      <c r="J37" s="33">
        <v>1</v>
      </c>
      <c r="K37" s="22"/>
      <c r="L37" s="33" t="s">
        <v>405</v>
      </c>
    </row>
    <row r="38" ht="25" customHeight="1" spans="2:12">
      <c r="B38" s="22"/>
      <c r="C38" s="19" t="s">
        <v>180</v>
      </c>
      <c r="D38" s="19" t="s">
        <v>180</v>
      </c>
      <c r="E38" s="23" t="s">
        <v>181</v>
      </c>
      <c r="F38" s="24" t="str">
        <f>VLOOKUP(C38,包装清单!C:H,6,0)</f>
        <v>装配总成</v>
      </c>
      <c r="G38" s="24" t="str">
        <f>VLOOKUP(C38,包装清单!C:K,8,0)</f>
        <v>塑料筐+内衬</v>
      </c>
      <c r="H38" s="24" t="str">
        <f>VLOOKUP(C38,包装清单!C:K,9,0)</f>
        <v>EU4622</v>
      </c>
      <c r="I38" s="24">
        <f>VLOOKUP(C38,包装清单!C:N,12,0)</f>
        <v>65</v>
      </c>
      <c r="J38" s="33">
        <v>1</v>
      </c>
      <c r="K38" s="22"/>
      <c r="L38" s="33" t="s">
        <v>405</v>
      </c>
    </row>
    <row r="39" ht="25" customHeight="1" spans="2:12">
      <c r="B39" s="22"/>
      <c r="C39" s="19" t="s">
        <v>182</v>
      </c>
      <c r="D39" s="19" t="s">
        <v>182</v>
      </c>
      <c r="E39" s="20" t="s">
        <v>183</v>
      </c>
      <c r="F39" s="24" t="str">
        <f>VLOOKUP(C39,包装清单!C:H,6,0)</f>
        <v>塑料件</v>
      </c>
      <c r="G39" s="24" t="str">
        <f>VLOOKUP(C39,包装清单!C:K,8,0)</f>
        <v>塑料筐</v>
      </c>
      <c r="H39" s="24" t="str">
        <f>VLOOKUP(C39,包装清单!C:K,9,0)</f>
        <v>EU2311</v>
      </c>
      <c r="I39" s="24">
        <f>VLOOKUP(C39,包装清单!C:N,12,0)</f>
        <v>100</v>
      </c>
      <c r="J39" s="33">
        <v>4</v>
      </c>
      <c r="K39" s="22"/>
      <c r="L39" s="33" t="s">
        <v>406</v>
      </c>
    </row>
    <row r="40" ht="25" customHeight="1" spans="2:12">
      <c r="B40" s="22"/>
      <c r="C40" s="26" t="s">
        <v>194</v>
      </c>
      <c r="D40" s="26" t="s">
        <v>194</v>
      </c>
      <c r="E40" s="26" t="s">
        <v>195</v>
      </c>
      <c r="F40" s="27" t="str">
        <f>VLOOKUP(C40,包装清单!C:H,6,0)</f>
        <v>塑料件</v>
      </c>
      <c r="G40" s="27" t="str">
        <f>VLOOKUP(C40,包装清单!C:K,8,0)</f>
        <v>塑料筐</v>
      </c>
      <c r="H40" s="27" t="str">
        <f>VLOOKUP(C40,包装清单!C:K,9,0)</f>
        <v>EU4622</v>
      </c>
      <c r="I40" s="27">
        <f>VLOOKUP(C40,包装清单!C:N,12,0)</f>
        <v>50</v>
      </c>
      <c r="J40" s="35">
        <v>2</v>
      </c>
      <c r="K40" s="22"/>
      <c r="L40" s="33" t="s">
        <v>405</v>
      </c>
    </row>
    <row r="41" ht="25" customHeight="1" spans="2:12">
      <c r="B41" s="22"/>
      <c r="C41" s="26" t="s">
        <v>197</v>
      </c>
      <c r="D41" s="26" t="s">
        <v>197</v>
      </c>
      <c r="E41" s="26" t="s">
        <v>198</v>
      </c>
      <c r="F41" s="27" t="str">
        <f>VLOOKUP(C41,包装清单!C:H,6,0)</f>
        <v>塑料件</v>
      </c>
      <c r="G41" s="27" t="str">
        <f>VLOOKUP(C41,包装清单!C:K,8,0)</f>
        <v>塑料筐</v>
      </c>
      <c r="H41" s="27" t="str">
        <f>VLOOKUP(C41,包装清单!C:K,9,0)</f>
        <v>EU4622</v>
      </c>
      <c r="I41" s="27">
        <f>VLOOKUP(C41,包装清单!C:N,12,0)</f>
        <v>50</v>
      </c>
      <c r="J41" s="35">
        <v>2</v>
      </c>
      <c r="K41" s="13"/>
      <c r="L41" s="33" t="s">
        <v>405</v>
      </c>
    </row>
    <row r="42" ht="25" customHeight="1" spans="2:12">
      <c r="B42" s="22"/>
      <c r="C42" s="19" t="s">
        <v>152</v>
      </c>
      <c r="D42" s="19" t="s">
        <v>152</v>
      </c>
      <c r="E42" s="19" t="s">
        <v>153</v>
      </c>
      <c r="F42" s="24" t="str">
        <f>VLOOKUP(C42,包装清单!C:H,6,0)</f>
        <v>电泳件</v>
      </c>
      <c r="G42" s="24" t="str">
        <f>VLOOKUP(C42,包装清单!C:K,8,0)</f>
        <v>线边物料盒</v>
      </c>
      <c r="H42" s="24" t="str">
        <f>VLOOKUP(C42,包装清单!C:K,9,0)</f>
        <v>X1号</v>
      </c>
      <c r="I42" s="24">
        <f>VLOOKUP(C42,包装清单!C:N,12,0)</f>
        <v>100</v>
      </c>
      <c r="J42" s="33">
        <v>2</v>
      </c>
      <c r="K42" s="8" t="s">
        <v>407</v>
      </c>
      <c r="L42" s="33" t="s">
        <v>406</v>
      </c>
    </row>
    <row r="43" ht="25" customHeight="1" spans="2:12">
      <c r="B43" s="22"/>
      <c r="C43" s="19" t="s">
        <v>169</v>
      </c>
      <c r="D43" s="19" t="s">
        <v>169</v>
      </c>
      <c r="E43" s="19" t="s">
        <v>170</v>
      </c>
      <c r="F43" s="24" t="str">
        <f>VLOOKUP(C43,包装清单!C:H,6,0)</f>
        <v>标准件</v>
      </c>
      <c r="G43" s="24" t="str">
        <f>VLOOKUP(C43,包装清单!C:K,8,0)</f>
        <v>线边物料盒</v>
      </c>
      <c r="H43" s="24" t="str">
        <f>VLOOKUP(C43,包装清单!C:K,9,0)</f>
        <v>X1号</v>
      </c>
      <c r="I43" s="24">
        <f>VLOOKUP(C43,包装清单!C:N,12,0)</f>
        <v>0</v>
      </c>
      <c r="J43" s="33">
        <v>4</v>
      </c>
      <c r="K43" s="22"/>
      <c r="L43" s="33" t="s">
        <v>406</v>
      </c>
    </row>
    <row r="44" ht="25" customHeight="1" spans="2:12">
      <c r="B44" s="22"/>
      <c r="C44" s="19" t="s">
        <v>104</v>
      </c>
      <c r="D44" s="19" t="s">
        <v>104</v>
      </c>
      <c r="E44" s="19" t="s">
        <v>105</v>
      </c>
      <c r="F44" s="24" t="str">
        <f>VLOOKUP(C44,包装清单!C:H,6,0)</f>
        <v>标准件</v>
      </c>
      <c r="G44" s="24" t="str">
        <f>VLOOKUP(C44,包装清单!C:K,8,0)</f>
        <v>线边物料盒</v>
      </c>
      <c r="H44" s="24" t="str">
        <f>VLOOKUP(C44,包装清单!C:K,9,0)</f>
        <v>X1号</v>
      </c>
      <c r="I44" s="24">
        <f>VLOOKUP(C44,包装清单!C:N,12,0)</f>
        <v>0</v>
      </c>
      <c r="J44" s="33">
        <v>4</v>
      </c>
      <c r="K44" s="22"/>
      <c r="L44" s="33" t="s">
        <v>406</v>
      </c>
    </row>
    <row r="45" ht="25" customHeight="1" spans="2:12">
      <c r="B45" s="22"/>
      <c r="C45" s="19" t="s">
        <v>92</v>
      </c>
      <c r="D45" s="19" t="s">
        <v>92</v>
      </c>
      <c r="E45" s="19" t="s">
        <v>93</v>
      </c>
      <c r="F45" s="24" t="str">
        <f>VLOOKUP(C45,包装清单!C:H,6,0)</f>
        <v>标准件</v>
      </c>
      <c r="G45" s="24" t="str">
        <f>VLOOKUP(C45,包装清单!C:K,8,0)</f>
        <v>线边物料盒</v>
      </c>
      <c r="H45" s="24" t="str">
        <f>VLOOKUP(C45,包装清单!C:K,9,0)</f>
        <v>X1号</v>
      </c>
      <c r="I45" s="24">
        <f>VLOOKUP(C45,包装清单!C:N,12,0)</f>
        <v>0</v>
      </c>
      <c r="J45" s="33">
        <v>4</v>
      </c>
      <c r="K45" s="22"/>
      <c r="L45" s="33" t="s">
        <v>406</v>
      </c>
    </row>
    <row r="46" ht="25" customHeight="1" spans="2:12">
      <c r="B46" s="22"/>
      <c r="C46" s="19" t="s">
        <v>100</v>
      </c>
      <c r="D46" s="19" t="s">
        <v>100</v>
      </c>
      <c r="E46" s="19" t="s">
        <v>101</v>
      </c>
      <c r="F46" s="24" t="str">
        <f>VLOOKUP(C46,包装清单!C:H,6,0)</f>
        <v>标准件</v>
      </c>
      <c r="G46" s="24" t="str">
        <f>VLOOKUP(C46,包装清单!C:K,8,0)</f>
        <v>线边物料盒</v>
      </c>
      <c r="H46" s="24" t="str">
        <f>VLOOKUP(C46,包装清单!C:K,9,0)</f>
        <v>X1号</v>
      </c>
      <c r="I46" s="24">
        <f>VLOOKUP(C46,包装清单!C:N,12,0)</f>
        <v>0</v>
      </c>
      <c r="J46" s="33">
        <v>4</v>
      </c>
      <c r="K46" s="22"/>
      <c r="L46" s="33" t="s">
        <v>406</v>
      </c>
    </row>
    <row r="47" ht="25" customHeight="1" spans="2:12">
      <c r="B47" s="22"/>
      <c r="C47" s="19" t="s">
        <v>104</v>
      </c>
      <c r="D47" s="19" t="s">
        <v>104</v>
      </c>
      <c r="E47" s="19" t="s">
        <v>105</v>
      </c>
      <c r="F47" s="24" t="str">
        <f>VLOOKUP(C47,包装清单!C:H,6,0)</f>
        <v>标准件</v>
      </c>
      <c r="G47" s="24" t="str">
        <f>VLOOKUP(C47,包装清单!C:K,8,0)</f>
        <v>线边物料盒</v>
      </c>
      <c r="H47" s="24" t="str">
        <f>VLOOKUP(C47,包装清单!C:K,9,0)</f>
        <v>X1号</v>
      </c>
      <c r="I47" s="24">
        <f>VLOOKUP(C47,包装清单!C:N,12,0)</f>
        <v>0</v>
      </c>
      <c r="J47" s="33">
        <v>4</v>
      </c>
      <c r="K47" s="22"/>
      <c r="L47" s="33" t="s">
        <v>406</v>
      </c>
    </row>
    <row r="48" ht="25" customHeight="1" spans="2:12">
      <c r="B48" s="22"/>
      <c r="C48" s="19" t="s">
        <v>149</v>
      </c>
      <c r="D48" s="19" t="s">
        <v>149</v>
      </c>
      <c r="E48" s="19" t="s">
        <v>150</v>
      </c>
      <c r="F48" s="24" t="str">
        <f>VLOOKUP(C48,包装清单!C:H,6,0)</f>
        <v>标准件</v>
      </c>
      <c r="G48" s="24" t="str">
        <f>VLOOKUP(C48,包装清单!C:K,8,0)</f>
        <v>线边物料盒</v>
      </c>
      <c r="H48" s="24" t="str">
        <f>VLOOKUP(C48,包装清单!C:K,9,0)</f>
        <v>X1号</v>
      </c>
      <c r="I48" s="24">
        <f>VLOOKUP(C48,包装清单!C:N,12,0)</f>
        <v>0</v>
      </c>
      <c r="J48" s="33">
        <v>8</v>
      </c>
      <c r="K48" s="22"/>
      <c r="L48" s="33" t="s">
        <v>406</v>
      </c>
    </row>
    <row r="49" ht="25" customHeight="1" spans="2:12">
      <c r="B49" s="22"/>
      <c r="C49" s="19" t="s">
        <v>169</v>
      </c>
      <c r="D49" s="19" t="s">
        <v>169</v>
      </c>
      <c r="E49" s="19" t="s">
        <v>170</v>
      </c>
      <c r="F49" s="24" t="str">
        <f>VLOOKUP(C49,包装清单!C:H,6,0)</f>
        <v>标准件</v>
      </c>
      <c r="G49" s="24" t="str">
        <f>VLOOKUP(C49,包装清单!C:K,8,0)</f>
        <v>线边物料盒</v>
      </c>
      <c r="H49" s="24" t="str">
        <f>VLOOKUP(C49,包装清单!C:K,9,0)</f>
        <v>X1号</v>
      </c>
      <c r="I49" s="24">
        <f>VLOOKUP(C49,包装清单!C:N,12,0)</f>
        <v>0</v>
      </c>
      <c r="J49" s="33">
        <v>4</v>
      </c>
      <c r="K49" s="22"/>
      <c r="L49" s="33" t="s">
        <v>406</v>
      </c>
    </row>
    <row r="50" ht="25" customHeight="1" spans="2:12">
      <c r="B50" s="22"/>
      <c r="C50" s="19" t="s">
        <v>104</v>
      </c>
      <c r="D50" s="19" t="s">
        <v>104</v>
      </c>
      <c r="E50" s="19" t="s">
        <v>105</v>
      </c>
      <c r="F50" s="24" t="str">
        <f>VLOOKUP(C50,包装清单!C:H,6,0)</f>
        <v>标准件</v>
      </c>
      <c r="G50" s="24" t="str">
        <f>VLOOKUP(C50,包装清单!C:K,8,0)</f>
        <v>线边物料盒</v>
      </c>
      <c r="H50" s="24" t="str">
        <f>VLOOKUP(C50,包装清单!C:K,9,0)</f>
        <v>X1号</v>
      </c>
      <c r="I50" s="24">
        <f>VLOOKUP(C50,包装清单!C:N,12,0)</f>
        <v>0</v>
      </c>
      <c r="J50" s="33">
        <v>4</v>
      </c>
      <c r="K50" s="22"/>
      <c r="L50" s="33" t="s">
        <v>406</v>
      </c>
    </row>
    <row r="51" ht="25" customHeight="1" spans="2:12">
      <c r="B51" s="22"/>
      <c r="C51" s="19" t="s">
        <v>92</v>
      </c>
      <c r="D51" s="19" t="s">
        <v>92</v>
      </c>
      <c r="E51" s="19" t="s">
        <v>93</v>
      </c>
      <c r="F51" s="24" t="str">
        <f>VLOOKUP(C51,包装清单!C:H,6,0)</f>
        <v>标准件</v>
      </c>
      <c r="G51" s="24" t="str">
        <f>VLOOKUP(C51,包装清单!C:K,8,0)</f>
        <v>线边物料盒</v>
      </c>
      <c r="H51" s="24" t="str">
        <f>VLOOKUP(C51,包装清单!C:K,9,0)</f>
        <v>X1号</v>
      </c>
      <c r="I51" s="24">
        <f>VLOOKUP(C51,包装清单!C:N,12,0)</f>
        <v>0</v>
      </c>
      <c r="J51" s="33">
        <v>4</v>
      </c>
      <c r="K51" s="22"/>
      <c r="L51" s="33" t="s">
        <v>406</v>
      </c>
    </row>
    <row r="52" ht="25" customHeight="1" spans="2:12">
      <c r="B52" s="22"/>
      <c r="C52" s="19" t="s">
        <v>187</v>
      </c>
      <c r="D52" s="19" t="s">
        <v>187</v>
      </c>
      <c r="E52" s="19" t="s">
        <v>188</v>
      </c>
      <c r="F52" s="24" t="str">
        <f>VLOOKUP(C52,包装清单!C:H,6,0)</f>
        <v>标准件</v>
      </c>
      <c r="G52" s="24" t="str">
        <f>VLOOKUP(C52,包装清单!C:K,8,0)</f>
        <v>线边物料盒</v>
      </c>
      <c r="H52" s="24" t="str">
        <f>VLOOKUP(C52,包装清单!C:K,9,0)</f>
        <v>X1号</v>
      </c>
      <c r="I52" s="24">
        <f>VLOOKUP(C52,包装清单!C:N,12,0)</f>
        <v>0</v>
      </c>
      <c r="J52" s="33">
        <v>8</v>
      </c>
      <c r="K52" s="22"/>
      <c r="L52" s="33" t="s">
        <v>406</v>
      </c>
    </row>
    <row r="53" ht="25" customHeight="1" spans="2:12">
      <c r="B53" s="22"/>
      <c r="C53" s="19" t="s">
        <v>169</v>
      </c>
      <c r="D53" s="19" t="s">
        <v>169</v>
      </c>
      <c r="E53" s="19" t="s">
        <v>170</v>
      </c>
      <c r="F53" s="24" t="str">
        <f>VLOOKUP(C53,包装清单!C:H,6,0)</f>
        <v>标准件</v>
      </c>
      <c r="G53" s="24" t="str">
        <f>VLOOKUP(C53,包装清单!C:K,8,0)</f>
        <v>线边物料盒</v>
      </c>
      <c r="H53" s="24" t="str">
        <f>VLOOKUP(C53,包装清单!C:K,9,0)</f>
        <v>X1号</v>
      </c>
      <c r="I53" s="24">
        <f>VLOOKUP(C53,包装清单!C:N,12,0)</f>
        <v>0</v>
      </c>
      <c r="J53" s="33">
        <v>10</v>
      </c>
      <c r="K53" s="22"/>
      <c r="L53" s="33" t="s">
        <v>406</v>
      </c>
    </row>
    <row r="54" ht="25" customHeight="1" spans="2:12">
      <c r="B54" s="22"/>
      <c r="C54" s="19" t="s">
        <v>200</v>
      </c>
      <c r="D54" s="19" t="s">
        <v>200</v>
      </c>
      <c r="E54" s="19" t="s">
        <v>201</v>
      </c>
      <c r="F54" s="24" t="str">
        <f>VLOOKUP(C54,包装清单!C:H,6,0)</f>
        <v>线材件</v>
      </c>
      <c r="G54" s="24" t="str">
        <f>VLOOKUP(C54,包装清单!C:K,8,0)</f>
        <v>线边物料盒</v>
      </c>
      <c r="H54" s="24" t="str">
        <f>VLOOKUP(C54,包装清单!C:K,9,0)</f>
        <v>X1号</v>
      </c>
      <c r="I54" s="24">
        <f>VLOOKUP(C54,包装清单!C:N,12,0)</f>
        <v>0</v>
      </c>
      <c r="J54" s="33">
        <v>4</v>
      </c>
      <c r="K54" s="22"/>
      <c r="L54" s="33" t="s">
        <v>406</v>
      </c>
    </row>
    <row r="55" ht="25" customHeight="1" spans="2:12">
      <c r="B55" s="22"/>
      <c r="C55" s="19" t="s">
        <v>203</v>
      </c>
      <c r="D55" s="19" t="s">
        <v>203</v>
      </c>
      <c r="E55" s="19" t="s">
        <v>204</v>
      </c>
      <c r="F55" s="24" t="str">
        <f>VLOOKUP(C55,包装清单!C:H,6,0)</f>
        <v>标准件</v>
      </c>
      <c r="G55" s="24" t="str">
        <f>VLOOKUP(C55,包装清单!C:K,8,0)</f>
        <v>线边物料盒</v>
      </c>
      <c r="H55" s="24" t="str">
        <f>VLOOKUP(C55,包装清单!C:K,9,0)</f>
        <v>X1号</v>
      </c>
      <c r="I55" s="24">
        <f>VLOOKUP(C55,包装清单!C:N,12,0)</f>
        <v>0</v>
      </c>
      <c r="J55" s="33">
        <v>4</v>
      </c>
      <c r="K55" s="22"/>
      <c r="L55" s="33" t="s">
        <v>406</v>
      </c>
    </row>
    <row r="56" ht="25" customHeight="1" spans="2:12">
      <c r="B56" s="13"/>
      <c r="C56" s="19" t="s">
        <v>381</v>
      </c>
      <c r="D56" s="19" t="s">
        <v>381</v>
      </c>
      <c r="E56" s="19" t="s">
        <v>382</v>
      </c>
      <c r="F56" s="24" t="str">
        <f>VLOOKUP(C56,包装清单!C:H,6,0)</f>
        <v>标准件</v>
      </c>
      <c r="G56" s="24" t="str">
        <f>VLOOKUP(C56,包装清单!C:K,8,0)</f>
        <v>线边物料盒</v>
      </c>
      <c r="H56" s="24" t="str">
        <f>VLOOKUP(C56,包装清单!C:K,9,0)</f>
        <v>X1号</v>
      </c>
      <c r="I56" s="24">
        <f>VLOOKUP(C56,包装清单!C:N,12,0)</f>
        <v>0</v>
      </c>
      <c r="J56" s="33">
        <v>1</v>
      </c>
      <c r="K56" s="13"/>
      <c r="L56" s="33" t="s">
        <v>406</v>
      </c>
    </row>
    <row r="57" ht="25" customHeight="1" spans="2:12">
      <c r="B57" s="18" t="s">
        <v>414</v>
      </c>
      <c r="C57" s="19" t="s">
        <v>240</v>
      </c>
      <c r="D57" s="19" t="s">
        <v>240</v>
      </c>
      <c r="E57" s="20" t="s">
        <v>241</v>
      </c>
      <c r="F57" s="21" t="str">
        <f>VLOOKUP(C57,包装清单!C:H,6,0)</f>
        <v>铝型材</v>
      </c>
      <c r="G57" s="21" t="str">
        <f>VLOOKUP(C57,包装清单!C:K,8,0)</f>
        <v>塑料筐</v>
      </c>
      <c r="H57" s="21" t="str">
        <f>VLOOKUP(C57,包装清单!C:K,9,0)</f>
        <v>EU4622</v>
      </c>
      <c r="I57" s="21">
        <f>VLOOKUP(C57,包装清单!C:N,12,0)</f>
        <v>50</v>
      </c>
      <c r="J57" s="32">
        <v>2</v>
      </c>
      <c r="K57" s="34" t="s">
        <v>404</v>
      </c>
      <c r="L57" s="33" t="s">
        <v>405</v>
      </c>
    </row>
    <row r="58" ht="25" customHeight="1" spans="2:12">
      <c r="B58" s="22"/>
      <c r="C58" s="19" t="s">
        <v>243</v>
      </c>
      <c r="D58" s="19" t="s">
        <v>243</v>
      </c>
      <c r="E58" s="23" t="s">
        <v>244</v>
      </c>
      <c r="F58" s="21" t="str">
        <f>VLOOKUP(C58,包装清单!C:H,6,0)</f>
        <v>铸铝件</v>
      </c>
      <c r="G58" s="21" t="str">
        <f>VLOOKUP(C58,包装清单!C:K,8,0)</f>
        <v>塑料筐+内衬</v>
      </c>
      <c r="H58" s="21" t="str">
        <f>VLOOKUP(C58,包装清单!C:K,9,0)</f>
        <v>EU4622</v>
      </c>
      <c r="I58" s="21">
        <f>VLOOKUP(C58,包装清单!C:N,12,0)</f>
        <v>90</v>
      </c>
      <c r="J58" s="32">
        <v>4</v>
      </c>
      <c r="K58" s="33"/>
      <c r="L58" s="33" t="s">
        <v>405</v>
      </c>
    </row>
    <row r="59" ht="25" customHeight="1" spans="2:12">
      <c r="B59" s="13"/>
      <c r="C59" s="19" t="s">
        <v>246</v>
      </c>
      <c r="D59" s="19" t="s">
        <v>246</v>
      </c>
      <c r="E59" s="19" t="s">
        <v>247</v>
      </c>
      <c r="F59" s="24" t="str">
        <f>VLOOKUP(C59,包装清单!C:H,6,0)</f>
        <v>标准件</v>
      </c>
      <c r="G59" s="24" t="str">
        <f>VLOOKUP(C59,包装清单!C:K,8,0)</f>
        <v>线边物料盒</v>
      </c>
      <c r="H59" s="24" t="str">
        <f>VLOOKUP(C59,包装清单!C:K,9,0)</f>
        <v>X1号</v>
      </c>
      <c r="I59" s="24">
        <f>VLOOKUP(C59,包装清单!C:N,12,0)</f>
        <v>0</v>
      </c>
      <c r="J59" s="33">
        <v>8</v>
      </c>
      <c r="K59" s="13" t="s">
        <v>407</v>
      </c>
      <c r="L59" s="33" t="s">
        <v>406</v>
      </c>
    </row>
    <row r="60" ht="25" customHeight="1" spans="2:12">
      <c r="B60" s="18" t="s">
        <v>415</v>
      </c>
      <c r="C60" s="19" t="s">
        <v>232</v>
      </c>
      <c r="D60" s="19" t="s">
        <v>232</v>
      </c>
      <c r="E60" s="19" t="s">
        <v>233</v>
      </c>
      <c r="F60" s="24" t="str">
        <f>VLOOKUP(C60,包装清单!C:H,6,0)</f>
        <v>铝型材</v>
      </c>
      <c r="G60" s="24" t="str">
        <f>VLOOKUP(C60,包装清单!C:K,8,0)</f>
        <v>工装车6</v>
      </c>
      <c r="H60" s="24" t="str">
        <f>VLOOKUP(C60,包装清单!C:K,9,0)</f>
        <v>H6WP-SXGZC-06</v>
      </c>
      <c r="I60" s="24">
        <f>VLOOKUP(C60,包装清单!C:N,12,0)</f>
        <v>24</v>
      </c>
      <c r="J60" s="33">
        <v>2</v>
      </c>
      <c r="K60" s="8" t="s">
        <v>410</v>
      </c>
      <c r="L60" s="33"/>
    </row>
    <row r="61" ht="25" customHeight="1" spans="2:12">
      <c r="B61" s="22"/>
      <c r="C61" s="19" t="s">
        <v>250</v>
      </c>
      <c r="D61" s="19" t="s">
        <v>250</v>
      </c>
      <c r="E61" s="20" t="s">
        <v>251</v>
      </c>
      <c r="F61" s="24" t="str">
        <f>VLOOKUP(C61,包装清单!C:H,6,0)</f>
        <v>木材件</v>
      </c>
      <c r="G61" s="24" t="str">
        <f>VLOOKUP(C61,包装清单!C:K,8,0)</f>
        <v>塑料筐</v>
      </c>
      <c r="H61" s="24" t="str">
        <f>VLOOKUP(C61,包装清单!C:K,9,0)</f>
        <v>EU8633</v>
      </c>
      <c r="I61" s="24">
        <f>VLOOKUP(C61,包装清单!C:N,12,0)</f>
        <v>65</v>
      </c>
      <c r="J61" s="33">
        <v>13</v>
      </c>
      <c r="K61" s="13"/>
      <c r="L61" s="33" t="s">
        <v>405</v>
      </c>
    </row>
    <row r="62" ht="25" customHeight="1" spans="2:12">
      <c r="B62" s="22"/>
      <c r="C62" s="19" t="s">
        <v>254</v>
      </c>
      <c r="D62" s="19" t="s">
        <v>254</v>
      </c>
      <c r="E62" s="20" t="s">
        <v>255</v>
      </c>
      <c r="F62" s="24" t="str">
        <f>VLOOKUP(C62,包装清单!C:H,6,0)</f>
        <v>橡胶件</v>
      </c>
      <c r="G62" s="24" t="str">
        <f>VLOOKUP(C62,包装清单!C:K,8,0)</f>
        <v>塑料筐</v>
      </c>
      <c r="H62" s="24" t="str">
        <f>VLOOKUP(C62,包装清单!C:K,9,0)</f>
        <v>EU4622</v>
      </c>
      <c r="I62" s="24">
        <f>VLOOKUP(C62,包装清单!C:N,12,0)</f>
        <v>400</v>
      </c>
      <c r="J62" s="33">
        <v>26</v>
      </c>
      <c r="K62" s="18" t="s">
        <v>404</v>
      </c>
      <c r="L62" s="33" t="s">
        <v>405</v>
      </c>
    </row>
    <row r="63" ht="25" customHeight="1" spans="2:12">
      <c r="B63" s="22"/>
      <c r="C63" s="28" t="s">
        <v>258</v>
      </c>
      <c r="D63" s="29" t="s">
        <v>258</v>
      </c>
      <c r="E63" s="30" t="s">
        <v>259</v>
      </c>
      <c r="F63" s="24" t="str">
        <f>VLOOKUP(C63,包装清单!C:H,6,0)</f>
        <v>缝纫件</v>
      </c>
      <c r="G63" s="24" t="str">
        <f>VLOOKUP(C63,包装清单!C:K,8,0)</f>
        <v>塑料筐</v>
      </c>
      <c r="H63" s="24" t="str">
        <f>VLOOKUP(C63,包装清单!C:K,9,0)</f>
        <v>EU4622</v>
      </c>
      <c r="I63" s="24">
        <f>VLOOKUP(C63,包装清单!C:N,12,0)</f>
        <v>50</v>
      </c>
      <c r="J63" s="33">
        <v>2</v>
      </c>
      <c r="K63" s="22"/>
      <c r="L63" s="33" t="s">
        <v>405</v>
      </c>
    </row>
    <row r="64" ht="25" customHeight="1" spans="2:12">
      <c r="B64" s="22"/>
      <c r="C64" s="19" t="s">
        <v>267</v>
      </c>
      <c r="D64" s="19" t="s">
        <v>267</v>
      </c>
      <c r="E64" s="19" t="s">
        <v>268</v>
      </c>
      <c r="F64" s="24" t="str">
        <f>VLOOKUP(C64,包装清单!C:H,6,0)</f>
        <v>缝纫件</v>
      </c>
      <c r="G64" s="24" t="str">
        <f>VLOOKUP(C64,包装清单!C:K,8,0)</f>
        <v>塑料筐</v>
      </c>
      <c r="H64" s="24" t="str">
        <f>VLOOKUP(C64,包装清单!C:K,9,0)</f>
        <v>EU4311</v>
      </c>
      <c r="I64" s="24">
        <f>VLOOKUP(C64,包装清单!C:N,12,0)</f>
        <v>50</v>
      </c>
      <c r="J64" s="33">
        <v>2</v>
      </c>
      <c r="K64" s="13"/>
      <c r="L64" s="33" t="s">
        <v>406</v>
      </c>
    </row>
    <row r="65" ht="25" customHeight="1" spans="2:12">
      <c r="B65" s="22"/>
      <c r="C65" s="19" t="s">
        <v>152</v>
      </c>
      <c r="D65" s="36" t="s">
        <v>152</v>
      </c>
      <c r="E65" s="19" t="s">
        <v>153</v>
      </c>
      <c r="F65" s="24" t="str">
        <f>VLOOKUP(C65,包装清单!C:H,6,0)</f>
        <v>电泳件</v>
      </c>
      <c r="G65" s="24" t="str">
        <f>VLOOKUP(C65,包装清单!C:K,8,0)</f>
        <v>线边物料盒</v>
      </c>
      <c r="H65" s="24" t="str">
        <f>VLOOKUP(C65,包装清单!C:K,9,0)</f>
        <v>X1号</v>
      </c>
      <c r="I65" s="24">
        <f>VLOOKUP(C65,包装清单!C:N,12,0)</f>
        <v>100</v>
      </c>
      <c r="J65" s="33">
        <v>4</v>
      </c>
      <c r="K65" s="22" t="s">
        <v>407</v>
      </c>
      <c r="L65" s="33" t="s">
        <v>406</v>
      </c>
    </row>
    <row r="66" ht="25" customHeight="1" spans="2:12">
      <c r="B66" s="22"/>
      <c r="C66" s="19" t="s">
        <v>246</v>
      </c>
      <c r="D66" s="19" t="s">
        <v>246</v>
      </c>
      <c r="E66" s="19" t="s">
        <v>247</v>
      </c>
      <c r="F66" s="24" t="str">
        <f>VLOOKUP(C66,包装清单!C:H,6,0)</f>
        <v>标准件</v>
      </c>
      <c r="G66" s="24" t="str">
        <f>VLOOKUP(C66,包装清单!C:K,8,0)</f>
        <v>线边物料盒</v>
      </c>
      <c r="H66" s="24" t="str">
        <f>VLOOKUP(C66,包装清单!C:K,9,0)</f>
        <v>X1号</v>
      </c>
      <c r="I66" s="24">
        <f>VLOOKUP(C66,包装清单!C:N,12,0)</f>
        <v>0</v>
      </c>
      <c r="J66" s="33">
        <v>8</v>
      </c>
      <c r="K66" s="22"/>
      <c r="L66" s="33" t="s">
        <v>406</v>
      </c>
    </row>
    <row r="67" ht="25" customHeight="1" spans="2:12">
      <c r="B67" s="13"/>
      <c r="C67" s="19" t="s">
        <v>169</v>
      </c>
      <c r="D67" s="19" t="s">
        <v>169</v>
      </c>
      <c r="E67" s="19" t="s">
        <v>170</v>
      </c>
      <c r="F67" s="24" t="str">
        <f>VLOOKUP(C67,包装清单!C:H,6,0)</f>
        <v>标准件</v>
      </c>
      <c r="G67" s="24" t="str">
        <f>VLOOKUP(C67,包装清单!C:K,8,0)</f>
        <v>线边物料盒</v>
      </c>
      <c r="H67" s="24" t="str">
        <f>VLOOKUP(C67,包装清单!C:K,9,0)</f>
        <v>X1号</v>
      </c>
      <c r="I67" s="24">
        <f>VLOOKUP(C67,包装清单!C:N,12,0)</f>
        <v>0</v>
      </c>
      <c r="J67" s="33">
        <v>4</v>
      </c>
      <c r="K67" s="13"/>
      <c r="L67" s="33" t="s">
        <v>406</v>
      </c>
    </row>
    <row r="68" ht="25" customHeight="1" spans="2:12">
      <c r="B68" s="22" t="s">
        <v>416</v>
      </c>
      <c r="C68" s="19" t="s">
        <v>162</v>
      </c>
      <c r="D68" s="19" t="s">
        <v>162</v>
      </c>
      <c r="E68" s="19" t="s">
        <v>163</v>
      </c>
      <c r="F68" s="24" t="str">
        <f>VLOOKUP(C68,包装清单!C:H,6,0)</f>
        <v>线材件</v>
      </c>
      <c r="G68" s="24" t="str">
        <f>VLOOKUP(C68,包装清单!C:K,8,0)</f>
        <v>塑料筐</v>
      </c>
      <c r="H68" s="24" t="str">
        <f>VLOOKUP(C68,包装清单!C:K,9,0)</f>
        <v>EU2311</v>
      </c>
      <c r="I68" s="24">
        <f>VLOOKUP(C68,包装清单!C:N,12,0)</f>
        <v>100</v>
      </c>
      <c r="J68" s="33">
        <v>2</v>
      </c>
      <c r="K68" s="18" t="s">
        <v>404</v>
      </c>
      <c r="L68" s="33" t="s">
        <v>406</v>
      </c>
    </row>
    <row r="69" ht="25" customHeight="1" spans="2:12">
      <c r="B69" s="22"/>
      <c r="C69" s="19" t="s">
        <v>214</v>
      </c>
      <c r="D69" s="19" t="s">
        <v>214</v>
      </c>
      <c r="E69" s="20" t="s">
        <v>215</v>
      </c>
      <c r="F69" s="24" t="str">
        <f>VLOOKUP(C69,包装清单!C:H,6,0)</f>
        <v>泡沫件</v>
      </c>
      <c r="G69" s="24" t="str">
        <f>VLOOKUP(C69,包装清单!C:K,8,0)</f>
        <v>塑料筐</v>
      </c>
      <c r="H69" s="24" t="str">
        <f>VLOOKUP(C69,包装清单!C:K,9,0)</f>
        <v>EU4633</v>
      </c>
      <c r="I69" s="24">
        <f>VLOOKUP(C69,包装清单!C:N,12,0)</f>
        <v>28</v>
      </c>
      <c r="J69" s="33">
        <v>2</v>
      </c>
      <c r="K69" s="22"/>
      <c r="L69" s="33" t="s">
        <v>405</v>
      </c>
    </row>
    <row r="70" ht="25" customHeight="1" spans="2:12">
      <c r="B70" s="22"/>
      <c r="C70" s="19" t="s">
        <v>309</v>
      </c>
      <c r="D70" s="19" t="s">
        <v>309</v>
      </c>
      <c r="E70" s="19" t="s">
        <v>310</v>
      </c>
      <c r="F70" s="24" t="str">
        <f>VLOOKUP(C70,包装清单!C:H,6,0)</f>
        <v>磁铁</v>
      </c>
      <c r="G70" s="24" t="str">
        <f>VLOOKUP(C70,包装清单!C:K,8,0)</f>
        <v>塑料筐</v>
      </c>
      <c r="H70" s="24" t="str">
        <f>VLOOKUP(C70,包装清单!C:K,9,0)</f>
        <v>EU2311</v>
      </c>
      <c r="I70" s="24">
        <f>VLOOKUP(C70,包装清单!C:N,12,0)</f>
        <v>20</v>
      </c>
      <c r="J70" s="33">
        <v>3</v>
      </c>
      <c r="K70" s="13"/>
      <c r="L70" s="33" t="s">
        <v>406</v>
      </c>
    </row>
    <row r="71" ht="25" customHeight="1" spans="2:12">
      <c r="B71" s="22"/>
      <c r="C71" s="19" t="s">
        <v>210</v>
      </c>
      <c r="D71" s="19" t="s">
        <v>210</v>
      </c>
      <c r="E71" s="19" t="s">
        <v>211</v>
      </c>
      <c r="F71" s="24" t="str">
        <f>VLOOKUP(C71,包装清单!C:H,6,0)</f>
        <v>泡沫件</v>
      </c>
      <c r="G71" s="24" t="str">
        <f>VLOOKUP(C71,包装清单!C:K,8,0)</f>
        <v>工装车6</v>
      </c>
      <c r="H71" s="24" t="str">
        <f>VLOOKUP(C71,包装清单!C:K,9,0)</f>
        <v>H6WP-SXGZC-06</v>
      </c>
      <c r="I71" s="24">
        <f>VLOOKUP(C71,包装清单!C:N,12,0)</f>
        <v>24</v>
      </c>
      <c r="J71" s="33">
        <v>1</v>
      </c>
      <c r="K71" s="8" t="s">
        <v>410</v>
      </c>
      <c r="L71" s="33"/>
    </row>
    <row r="72" ht="25" customHeight="1" spans="2:12">
      <c r="B72" s="22"/>
      <c r="C72" s="19" t="s">
        <v>220</v>
      </c>
      <c r="D72" s="19" t="s">
        <v>220</v>
      </c>
      <c r="E72" s="19" t="s">
        <v>221</v>
      </c>
      <c r="F72" s="24" t="str">
        <f>VLOOKUP(C72,包装清单!C:H,6,0)</f>
        <v>泡沫件</v>
      </c>
      <c r="G72" s="24" t="str">
        <f>VLOOKUP(C72,包装清单!C:K,8,0)</f>
        <v>工装车3</v>
      </c>
      <c r="H72" s="24" t="str">
        <f>VLOOKUP(C72,包装清单!C:K,9,0)</f>
        <v>H6WP-SXGZC-03</v>
      </c>
      <c r="I72" s="24">
        <f>VLOOKUP(C72,包装清单!C:N,12,0)</f>
        <v>24</v>
      </c>
      <c r="J72" s="33">
        <v>1</v>
      </c>
      <c r="K72" s="22"/>
      <c r="L72" s="33"/>
    </row>
    <row r="73" ht="25" customHeight="1" spans="2:12">
      <c r="B73" s="13"/>
      <c r="C73" s="19" t="s">
        <v>225</v>
      </c>
      <c r="D73" s="19" t="s">
        <v>225</v>
      </c>
      <c r="E73" s="19" t="s">
        <v>226</v>
      </c>
      <c r="F73" s="24" t="str">
        <f>VLOOKUP(C73,包装清单!C:H,6,0)</f>
        <v>缝纫件</v>
      </c>
      <c r="G73" s="24" t="str">
        <f>VLOOKUP(C73,包装清单!C:K,8,0)</f>
        <v>工装车3</v>
      </c>
      <c r="H73" s="24" t="str">
        <f>VLOOKUP(C73,包装清单!C:K,9,0)</f>
        <v>H6WP-SXGZC-03</v>
      </c>
      <c r="I73" s="24">
        <f>VLOOKUP(C73,包装清单!C:N,12,0)</f>
        <v>12</v>
      </c>
      <c r="J73" s="38">
        <v>1</v>
      </c>
      <c r="K73" s="13"/>
      <c r="L73" s="33"/>
    </row>
    <row r="74" ht="25" customHeight="1" spans="2:12">
      <c r="B74" s="22" t="s">
        <v>417</v>
      </c>
      <c r="C74" s="19" t="s">
        <v>383</v>
      </c>
      <c r="D74" s="19" t="s">
        <v>383</v>
      </c>
      <c r="E74" s="19" t="s">
        <v>288</v>
      </c>
      <c r="F74" s="24" t="str">
        <f>VLOOKUP(C74,包装清单!C:H,6,0)</f>
        <v>无纺布</v>
      </c>
      <c r="G74" s="24" t="str">
        <f>VLOOKUP(C74,包装清单!C:K,8,0)</f>
        <v>线边物料架</v>
      </c>
      <c r="H74" s="24">
        <f>VLOOKUP(C74,包装清单!C:K,9,0)</f>
        <v>0</v>
      </c>
      <c r="I74" s="24">
        <f>VLOOKUP(C74,包装清单!C:N,12,0)</f>
        <v>0</v>
      </c>
      <c r="J74" s="33">
        <v>1</v>
      </c>
      <c r="K74" s="33" t="s">
        <v>401</v>
      </c>
      <c r="L74" s="33"/>
    </row>
    <row r="75" ht="25" customHeight="1" spans="2:12">
      <c r="B75" s="22"/>
      <c r="C75" s="19" t="s">
        <v>386</v>
      </c>
      <c r="D75" s="19" t="s">
        <v>386</v>
      </c>
      <c r="E75" s="19" t="s">
        <v>387</v>
      </c>
      <c r="F75" s="24" t="str">
        <f>VLOOKUP(C75,包装清单!C:H,6,0)</f>
        <v>泡沫件</v>
      </c>
      <c r="G75" s="24" t="str">
        <f>VLOOKUP(C75,包装清单!C:K,8,0)</f>
        <v>工装车4</v>
      </c>
      <c r="H75" s="24" t="str">
        <f>VLOOKUP(C75,包装清单!C:K,9,0)</f>
        <v>H6WP-SXGZC-04</v>
      </c>
      <c r="I75" s="24">
        <f>VLOOKUP(C75,包装清单!C:N,12,0)</f>
        <v>12</v>
      </c>
      <c r="J75" s="33">
        <v>2</v>
      </c>
      <c r="K75" s="8" t="s">
        <v>410</v>
      </c>
      <c r="L75" s="33"/>
    </row>
    <row r="76" ht="25" customHeight="1" spans="2:12">
      <c r="B76" s="22"/>
      <c r="C76" s="19" t="s">
        <v>392</v>
      </c>
      <c r="D76" s="19" t="s">
        <v>392</v>
      </c>
      <c r="E76" s="19" t="s">
        <v>393</v>
      </c>
      <c r="F76" s="24" t="str">
        <f>VLOOKUP(C76,包装清单!C:H,6,0)</f>
        <v>泡沫件</v>
      </c>
      <c r="G76" s="24" t="str">
        <f>VLOOKUP(C76,包装清单!C:K,8,0)</f>
        <v>工装车4</v>
      </c>
      <c r="H76" s="24" t="str">
        <f>VLOOKUP(C76,包装清单!C:K,9,0)</f>
        <v>H6WP-SXGZC-04</v>
      </c>
      <c r="I76" s="24">
        <f>VLOOKUP(C76,包装清单!C:N,12,0)</f>
        <v>12</v>
      </c>
      <c r="J76" s="33">
        <v>2</v>
      </c>
      <c r="K76" s="22"/>
      <c r="L76" s="33"/>
    </row>
    <row r="77" ht="25" customHeight="1" spans="2:12">
      <c r="B77" s="13"/>
      <c r="C77" s="19" t="s">
        <v>395</v>
      </c>
      <c r="D77" s="19" t="s">
        <v>395</v>
      </c>
      <c r="E77" s="19" t="s">
        <v>396</v>
      </c>
      <c r="F77" s="24" t="str">
        <f>VLOOKUP(C77,包装清单!C:H,6,0)</f>
        <v>纸箱</v>
      </c>
      <c r="G77" s="24" t="str">
        <f>VLOOKUP(C77,包装清单!C:K,8,0)</f>
        <v>托盘</v>
      </c>
      <c r="H77" s="24">
        <f>VLOOKUP(C77,包装清单!C:K,9,0)</f>
        <v>0</v>
      </c>
      <c r="I77" s="24">
        <f>VLOOKUP(C77,包装清单!C:N,12,0)</f>
        <v>0</v>
      </c>
      <c r="J77" s="33">
        <v>1</v>
      </c>
      <c r="K77" s="33" t="s">
        <v>399</v>
      </c>
      <c r="L77" s="33"/>
    </row>
    <row r="78" ht="25" customHeight="1" spans="2:12">
      <c r="B78" s="33" t="s">
        <v>40</v>
      </c>
      <c r="C78" s="19" t="s">
        <v>318</v>
      </c>
      <c r="D78" s="19" t="s">
        <v>318</v>
      </c>
      <c r="E78" s="19" t="s">
        <v>319</v>
      </c>
      <c r="F78" s="24" t="str">
        <f>VLOOKUP(C78,包装清单!C:H,6,0)</f>
        <v>标准件</v>
      </c>
      <c r="G78" s="24">
        <f>VLOOKUP(C78,包装清单!C:K,8,0)</f>
        <v>0</v>
      </c>
      <c r="H78" s="24">
        <f>VLOOKUP(C78,包装清单!C:K,9,0)</f>
        <v>0</v>
      </c>
      <c r="I78" s="24">
        <f>VLOOKUP(C78,包装清单!C:N,12,0)</f>
        <v>0</v>
      </c>
      <c r="J78" s="33">
        <v>8</v>
      </c>
      <c r="K78" s="19"/>
      <c r="L78" s="33" t="s">
        <v>406</v>
      </c>
    </row>
    <row r="79" ht="25" customHeight="1" spans="2:12">
      <c r="B79" s="33"/>
      <c r="C79" s="19" t="s">
        <v>354</v>
      </c>
      <c r="D79" s="19" t="s">
        <v>354</v>
      </c>
      <c r="E79" s="19" t="s">
        <v>355</v>
      </c>
      <c r="F79" s="24" t="str">
        <f>VLOOKUP(C79,包装清单!C:H,6,0)</f>
        <v>标准件</v>
      </c>
      <c r="G79" s="24">
        <f>VLOOKUP(C79,包装清单!C:K,8,0)</f>
        <v>0</v>
      </c>
      <c r="H79" s="24">
        <f>VLOOKUP(C79,包装清单!C:K,9,0)</f>
        <v>0</v>
      </c>
      <c r="I79" s="24">
        <f>VLOOKUP(C79,包装清单!C:N,12,0)</f>
        <v>0</v>
      </c>
      <c r="J79" s="33">
        <v>16</v>
      </c>
      <c r="K79" s="19"/>
      <c r="L79" s="33" t="s">
        <v>406</v>
      </c>
    </row>
    <row r="80" ht="25" customHeight="1" spans="2:12">
      <c r="B80" s="33"/>
      <c r="C80" s="19" t="s">
        <v>321</v>
      </c>
      <c r="D80" s="19" t="s">
        <v>321</v>
      </c>
      <c r="E80" s="37" t="s">
        <v>322</v>
      </c>
      <c r="F80" s="24" t="str">
        <f>VLOOKUP(C80,包装清单!C:H,6,0)</f>
        <v>电泳件</v>
      </c>
      <c r="G80" s="24" t="str">
        <f>VLOOKUP(C80,包装清单!C:K,8,0)</f>
        <v>塑料筐+气泡袋</v>
      </c>
      <c r="H80" s="24" t="str">
        <f>VLOOKUP(C80,包装清单!C:K,9,0)</f>
        <v>KB604014</v>
      </c>
      <c r="I80" s="24">
        <f>VLOOKUP(C80,包装清单!C:N,12,0)</f>
        <v>25</v>
      </c>
      <c r="J80" s="33">
        <v>2</v>
      </c>
      <c r="K80" s="19"/>
      <c r="L80" s="33" t="s">
        <v>418</v>
      </c>
    </row>
    <row r="81" ht="25" customHeight="1" spans="2:12">
      <c r="B81" s="33"/>
      <c r="C81" s="19" t="s">
        <v>337</v>
      </c>
      <c r="D81" s="19" t="s">
        <v>337</v>
      </c>
      <c r="E81" s="37" t="s">
        <v>338</v>
      </c>
      <c r="F81" s="24" t="str">
        <f>VLOOKUP(C81,包装清单!C:H,6,0)</f>
        <v>电泳件</v>
      </c>
      <c r="G81" s="24" t="str">
        <f>VLOOKUP(C81,包装清单!C:K,8,0)</f>
        <v>塑料筐+气泡袋</v>
      </c>
      <c r="H81" s="24" t="str">
        <f>VLOOKUP(C81,包装清单!C:K,9,0)</f>
        <v>KB604014</v>
      </c>
      <c r="I81" s="24">
        <f>VLOOKUP(C81,包装清单!C:N,12,0)</f>
        <v>25</v>
      </c>
      <c r="J81" s="33">
        <v>1</v>
      </c>
      <c r="K81" s="19"/>
      <c r="L81" s="33" t="s">
        <v>418</v>
      </c>
    </row>
    <row r="82" ht="25" customHeight="1" spans="2:12">
      <c r="B82" s="33"/>
      <c r="C82" s="19" t="s">
        <v>348</v>
      </c>
      <c r="D82" s="19" t="s">
        <v>348</v>
      </c>
      <c r="E82" s="37" t="s">
        <v>349</v>
      </c>
      <c r="F82" s="24" t="str">
        <f>VLOOKUP(C82,包装清单!C:H,6,0)</f>
        <v>电泳件</v>
      </c>
      <c r="G82" s="24" t="str">
        <f>VLOOKUP(C82,包装清单!C:K,8,0)</f>
        <v>塑料筐+气泡袋</v>
      </c>
      <c r="H82" s="24" t="str">
        <f>VLOOKUP(C82,包装清单!C:K,9,0)</f>
        <v>KB604014</v>
      </c>
      <c r="I82" s="24">
        <f>VLOOKUP(C82,包装清单!C:N,12,0)</f>
        <v>25</v>
      </c>
      <c r="J82" s="33">
        <v>1</v>
      </c>
      <c r="K82" s="19"/>
      <c r="L82" s="33" t="s">
        <v>418</v>
      </c>
    </row>
    <row r="83" ht="25" customHeight="1" spans="2:12">
      <c r="B83" s="22" t="s">
        <v>419</v>
      </c>
      <c r="C83" s="19" t="s">
        <v>274</v>
      </c>
      <c r="D83" s="19" t="s">
        <v>274</v>
      </c>
      <c r="E83" s="23" t="s">
        <v>275</v>
      </c>
      <c r="F83" s="24" t="str">
        <f>VLOOKUP(C83,包装清单!C:H,6,0)</f>
        <v>电泳件</v>
      </c>
      <c r="G83" s="24" t="s">
        <v>410</v>
      </c>
      <c r="H83" s="24" t="str">
        <f>VLOOKUP(C83,包装清单!C:K,9,0)</f>
        <v>H6WP-SXGZC-07</v>
      </c>
      <c r="I83" s="24">
        <f>VLOOKUP(C83,包装清单!C:N,12,0)</f>
        <v>35</v>
      </c>
      <c r="J83" s="33">
        <v>1</v>
      </c>
      <c r="K83" s="8" t="s">
        <v>410</v>
      </c>
      <c r="L83" s="33"/>
    </row>
    <row r="84" ht="25" customHeight="1" spans="2:12">
      <c r="B84" s="22"/>
      <c r="C84" s="19" t="s">
        <v>281</v>
      </c>
      <c r="D84" s="19" t="s">
        <v>281</v>
      </c>
      <c r="E84" s="23" t="s">
        <v>282</v>
      </c>
      <c r="F84" s="24" t="str">
        <f>VLOOKUP(C84,包装清单!C:H,6,0)</f>
        <v>电泳件</v>
      </c>
      <c r="G84" s="24" t="s">
        <v>410</v>
      </c>
      <c r="H84" s="24" t="str">
        <f>VLOOKUP(C84,包装清单!C:K,9,0)</f>
        <v>H6WP-SXGZC-07</v>
      </c>
      <c r="I84" s="24">
        <f>VLOOKUP(C84,包装清单!C:N,12,0)</f>
        <v>35</v>
      </c>
      <c r="J84" s="33">
        <v>1</v>
      </c>
      <c r="K84" s="13"/>
      <c r="L84" s="33"/>
    </row>
    <row r="85" ht="25" customHeight="1" spans="2:12">
      <c r="B85" s="22"/>
      <c r="C85" s="19" t="s">
        <v>303</v>
      </c>
      <c r="D85" s="19" t="s">
        <v>303</v>
      </c>
      <c r="E85" s="19" t="s">
        <v>304</v>
      </c>
      <c r="F85" s="24" t="str">
        <f>VLOOKUP(C85,包装清单!C:H,6,0)</f>
        <v>塑料件</v>
      </c>
      <c r="G85" s="24" t="str">
        <f>VLOOKUP(C85,包装清单!C:K,8,0)</f>
        <v>塑料筐</v>
      </c>
      <c r="H85" s="24" t="str">
        <f>VLOOKUP(C85,包装清单!C:K,9,0)</f>
        <v>EU8633</v>
      </c>
      <c r="I85" s="24">
        <f>VLOOKUP(C85,包装清单!C:N,12,0)</f>
        <v>100</v>
      </c>
      <c r="J85" s="33">
        <v>1</v>
      </c>
      <c r="K85" s="18" t="s">
        <v>404</v>
      </c>
      <c r="L85" s="33" t="s">
        <v>405</v>
      </c>
    </row>
    <row r="86" ht="25" customHeight="1" spans="2:12">
      <c r="B86" s="22"/>
      <c r="C86" s="19" t="s">
        <v>307</v>
      </c>
      <c r="D86" s="19" t="s">
        <v>307</v>
      </c>
      <c r="E86" s="19" t="s">
        <v>308</v>
      </c>
      <c r="F86" s="24" t="str">
        <f>VLOOKUP(C86,包装清单!C:H,6,0)</f>
        <v>塑料件</v>
      </c>
      <c r="G86" s="24" t="str">
        <f>VLOOKUP(C86,包装清单!C:K,8,0)</f>
        <v>塑料筐</v>
      </c>
      <c r="H86" s="24" t="str">
        <f>VLOOKUP(C86,包装清单!C:K,9,0)</f>
        <v>EU8633</v>
      </c>
      <c r="I86" s="24">
        <f>VLOOKUP(C86,包装清单!C:N,12,0)</f>
        <v>100</v>
      </c>
      <c r="J86" s="33">
        <v>1</v>
      </c>
      <c r="K86" s="22"/>
      <c r="L86" s="33" t="s">
        <v>405</v>
      </c>
    </row>
    <row r="87" ht="25" customHeight="1" spans="2:12">
      <c r="B87" s="22"/>
      <c r="C87" s="19" t="s">
        <v>312</v>
      </c>
      <c r="D87" s="19" t="s">
        <v>312</v>
      </c>
      <c r="E87" s="19" t="s">
        <v>313</v>
      </c>
      <c r="F87" s="24" t="str">
        <f>VLOOKUP(C87,包装清单!C:H,6,0)</f>
        <v>橡胶件</v>
      </c>
      <c r="G87" s="24" t="str">
        <f>VLOOKUP(C87,包装清单!C:K,8,0)</f>
        <v>塑料筐</v>
      </c>
      <c r="H87" s="24" t="str">
        <f>VLOOKUP(C87,包装清单!C:K,9,0)</f>
        <v>EU4311</v>
      </c>
      <c r="I87" s="24">
        <f>VLOOKUP(C87,包装清单!C:N,12,0)</f>
        <v>100</v>
      </c>
      <c r="J87" s="33">
        <v>4</v>
      </c>
      <c r="K87" s="22"/>
      <c r="L87" s="33" t="s">
        <v>406</v>
      </c>
    </row>
    <row r="88" ht="25" customHeight="1" spans="2:12">
      <c r="B88" s="22"/>
      <c r="C88" s="19" t="s">
        <v>285</v>
      </c>
      <c r="D88" s="19" t="s">
        <v>285</v>
      </c>
      <c r="E88" s="19" t="s">
        <v>286</v>
      </c>
      <c r="F88" s="24" t="str">
        <f>VLOOKUP(C88,包装清单!C:H,6,0)</f>
        <v>无纺布</v>
      </c>
      <c r="G88" s="24" t="str">
        <f>VLOOKUP(C88,包装清单!C:K,8,0)</f>
        <v>塑料筐</v>
      </c>
      <c r="H88" s="24" t="str">
        <f>VLOOKUP(C88,包装清单!C:K,9,0)</f>
        <v>EU4311</v>
      </c>
      <c r="I88" s="24">
        <f>VLOOKUP(C88,包装清单!C:N,12,0)</f>
        <v>100</v>
      </c>
      <c r="J88" s="39">
        <v>2</v>
      </c>
      <c r="K88" s="22"/>
      <c r="L88" s="33" t="s">
        <v>406</v>
      </c>
    </row>
    <row r="89" ht="25" customHeight="1" spans="2:12">
      <c r="B89" s="22"/>
      <c r="C89" s="19" t="s">
        <v>290</v>
      </c>
      <c r="D89" s="19" t="s">
        <v>290</v>
      </c>
      <c r="E89" s="19" t="s">
        <v>291</v>
      </c>
      <c r="F89" s="24" t="str">
        <f>VLOOKUP(C89,包装清单!C:H,6,0)</f>
        <v>无纺布</v>
      </c>
      <c r="G89" s="24" t="str">
        <f>VLOOKUP(C89,包装清单!C:K,8,0)</f>
        <v>塑料筐</v>
      </c>
      <c r="H89" s="24" t="str">
        <f>VLOOKUP(C89,包装清单!C:K,9,0)</f>
        <v>EU4311</v>
      </c>
      <c r="I89" s="24">
        <f>VLOOKUP(C89,包装清单!C:N,12,0)</f>
        <v>100</v>
      </c>
      <c r="J89" s="39">
        <v>2</v>
      </c>
      <c r="K89" s="22"/>
      <c r="L89" s="33" t="s">
        <v>406</v>
      </c>
    </row>
    <row r="90" ht="25" customHeight="1" spans="2:12">
      <c r="B90" s="22"/>
      <c r="C90" s="19" t="s">
        <v>293</v>
      </c>
      <c r="D90" s="19" t="s">
        <v>293</v>
      </c>
      <c r="E90" s="19" t="s">
        <v>294</v>
      </c>
      <c r="F90" s="24" t="str">
        <f>VLOOKUP(C90,包装清单!C:H,6,0)</f>
        <v>无纺布</v>
      </c>
      <c r="G90" s="24" t="str">
        <f>VLOOKUP(C90,包装清单!C:K,8,0)</f>
        <v>塑料筐</v>
      </c>
      <c r="H90" s="24" t="str">
        <f>VLOOKUP(C90,包装清单!C:K,9,0)</f>
        <v>EU4311</v>
      </c>
      <c r="I90" s="24">
        <f>VLOOKUP(C90,包装清单!C:N,12,0)</f>
        <v>100</v>
      </c>
      <c r="J90" s="39">
        <v>2</v>
      </c>
      <c r="K90" s="22"/>
      <c r="L90" s="33" t="s">
        <v>406</v>
      </c>
    </row>
    <row r="91" ht="25" customHeight="1" spans="2:12">
      <c r="B91" s="22"/>
      <c r="C91" s="19" t="s">
        <v>297</v>
      </c>
      <c r="D91" s="19" t="s">
        <v>297</v>
      </c>
      <c r="E91" s="19" t="s">
        <v>298</v>
      </c>
      <c r="F91" s="24" t="str">
        <f>VLOOKUP(C91,包装清单!C:H,6,0)</f>
        <v>无纺布</v>
      </c>
      <c r="G91" s="24" t="str">
        <f>VLOOKUP(C91,包装清单!C:K,8,0)</f>
        <v>塑料筐</v>
      </c>
      <c r="H91" s="24" t="str">
        <f>VLOOKUP(C91,包装清单!C:K,9,0)</f>
        <v>EU4311</v>
      </c>
      <c r="I91" s="24">
        <f>VLOOKUP(C91,包装清单!C:N,12,0)</f>
        <v>100</v>
      </c>
      <c r="J91" s="39">
        <v>2</v>
      </c>
      <c r="K91" s="22"/>
      <c r="L91" s="33" t="s">
        <v>406</v>
      </c>
    </row>
    <row r="92" ht="25" customHeight="1" spans="2:12">
      <c r="B92" s="22"/>
      <c r="C92" s="19" t="s">
        <v>300</v>
      </c>
      <c r="D92" s="19" t="s">
        <v>300</v>
      </c>
      <c r="E92" s="19" t="s">
        <v>301</v>
      </c>
      <c r="F92" s="24" t="str">
        <f>VLOOKUP(C92,包装清单!C:H,6,0)</f>
        <v>无纺布</v>
      </c>
      <c r="G92" s="24" t="str">
        <f>VLOOKUP(C92,包装清单!C:K,8,0)</f>
        <v>塑料筐</v>
      </c>
      <c r="H92" s="24" t="str">
        <f>VLOOKUP(C92,包装清单!C:K,9,0)</f>
        <v>EU4311</v>
      </c>
      <c r="I92" s="24">
        <f>VLOOKUP(C92,包装清单!C:N,12,0)</f>
        <v>100</v>
      </c>
      <c r="J92" s="39">
        <v>2</v>
      </c>
      <c r="K92" s="22"/>
      <c r="L92" s="33" t="s">
        <v>406</v>
      </c>
    </row>
    <row r="93" ht="25" customHeight="1" spans="2:12">
      <c r="B93" s="22"/>
      <c r="C93" s="19" t="s">
        <v>149</v>
      </c>
      <c r="D93" s="19" t="s">
        <v>149</v>
      </c>
      <c r="E93" s="19" t="s">
        <v>150</v>
      </c>
      <c r="F93" s="24" t="str">
        <f>VLOOKUP(C93,包装清单!C:H,6,0)</f>
        <v>标准件</v>
      </c>
      <c r="G93" s="24" t="str">
        <f>VLOOKUP(C93,包装清单!C:K,8,0)</f>
        <v>线边物料盒</v>
      </c>
      <c r="H93" s="24" t="str">
        <f>VLOOKUP(C93,包装清单!C:K,9,0)</f>
        <v>X1号</v>
      </c>
      <c r="I93" s="24">
        <f>VLOOKUP(C93,包装清单!C:N,12,0)</f>
        <v>0</v>
      </c>
      <c r="J93" s="33">
        <v>4</v>
      </c>
      <c r="K93" s="33" t="s">
        <v>407</v>
      </c>
      <c r="L93" s="33" t="s">
        <v>406</v>
      </c>
    </row>
    <row r="94" ht="25" customHeight="1" spans="2:12">
      <c r="B94" s="13"/>
      <c r="C94" s="19" t="s">
        <v>315</v>
      </c>
      <c r="D94" s="19" t="s">
        <v>315</v>
      </c>
      <c r="E94" s="19" t="s">
        <v>316</v>
      </c>
      <c r="F94" s="24" t="str">
        <f>VLOOKUP(C94,包装清单!C:H,6,0)</f>
        <v>标准件</v>
      </c>
      <c r="G94" s="24" t="str">
        <f>VLOOKUP(C94,包装清单!C:K,8,0)</f>
        <v>线边物料盒</v>
      </c>
      <c r="H94" s="24" t="str">
        <f>VLOOKUP(C94,包装清单!C:K,9,0)</f>
        <v>X1号</v>
      </c>
      <c r="I94" s="24">
        <f>VLOOKUP(C94,包装清单!C:N,12,0)</f>
        <v>0</v>
      </c>
      <c r="J94" s="39">
        <v>4</v>
      </c>
      <c r="K94" s="33"/>
      <c r="L94" s="33" t="s">
        <v>406</v>
      </c>
    </row>
    <row r="95" ht="25" customHeight="1" spans="2:12">
      <c r="B95" s="22" t="s">
        <v>420</v>
      </c>
      <c r="C95" s="19" t="s">
        <v>362</v>
      </c>
      <c r="D95" s="19" t="s">
        <v>362</v>
      </c>
      <c r="E95" s="19" t="s">
        <v>363</v>
      </c>
      <c r="F95" s="24" t="str">
        <f>VLOOKUP(C95,包装清单!C:H,6,0)</f>
        <v>塑料件</v>
      </c>
      <c r="G95" s="24" t="str">
        <f>VLOOKUP(C95,包装清单!C:K,8,0)</f>
        <v>塑料筐</v>
      </c>
      <c r="H95" s="24" t="str">
        <f>VLOOKUP(C95,包装清单!C:K,9,0)</f>
        <v>EU4311</v>
      </c>
      <c r="I95" s="24">
        <f>VLOOKUP(C95,包装清单!C:N,12,0)</f>
        <v>50</v>
      </c>
      <c r="J95" s="33">
        <v>1</v>
      </c>
      <c r="K95" s="19"/>
      <c r="L95" s="33" t="s">
        <v>406</v>
      </c>
    </row>
    <row r="96" ht="25" customHeight="1" spans="2:12">
      <c r="B96" s="22"/>
      <c r="C96" s="19" t="s">
        <v>364</v>
      </c>
      <c r="D96" s="19" t="s">
        <v>364</v>
      </c>
      <c r="E96" s="19" t="s">
        <v>365</v>
      </c>
      <c r="F96" s="24" t="str">
        <f>VLOOKUP(C96,包装清单!C:H,6,0)</f>
        <v>塑料件</v>
      </c>
      <c r="G96" s="24" t="str">
        <f>VLOOKUP(C96,包装清单!C:K,8,0)</f>
        <v>塑料筐</v>
      </c>
      <c r="H96" s="24" t="str">
        <f>VLOOKUP(C96,包装清单!C:K,9,0)</f>
        <v>EU4311</v>
      </c>
      <c r="I96" s="24">
        <f>VLOOKUP(C96,包装清单!C:N,12,0)</f>
        <v>50</v>
      </c>
      <c r="J96" s="33">
        <v>1</v>
      </c>
      <c r="K96" s="19"/>
      <c r="L96" s="33" t="s">
        <v>406</v>
      </c>
    </row>
    <row r="97" ht="25" customHeight="1" spans="2:12">
      <c r="B97" s="22"/>
      <c r="C97" s="19" t="s">
        <v>367</v>
      </c>
      <c r="D97" s="19" t="s">
        <v>367</v>
      </c>
      <c r="E97" s="19" t="s">
        <v>368</v>
      </c>
      <c r="F97" s="24" t="str">
        <f>VLOOKUP(C97,包装清单!C:H,6,0)</f>
        <v>标准件</v>
      </c>
      <c r="G97" s="24" t="str">
        <f>VLOOKUP(C97,包装清单!C:K,8,0)</f>
        <v>线边物料盒</v>
      </c>
      <c r="H97" s="24" t="str">
        <f>VLOOKUP(C97,包装清单!C:K,9,0)</f>
        <v>X1号</v>
      </c>
      <c r="I97" s="24">
        <f>VLOOKUP(C97,包装清单!C:N,12,0)</f>
        <v>0</v>
      </c>
      <c r="J97" s="33">
        <v>1</v>
      </c>
      <c r="K97" s="19"/>
      <c r="L97" s="33" t="s">
        <v>406</v>
      </c>
    </row>
    <row r="98" ht="25" customHeight="1" spans="2:12">
      <c r="B98" s="22"/>
      <c r="C98" s="19" t="s">
        <v>370</v>
      </c>
      <c r="D98" s="19" t="s">
        <v>370</v>
      </c>
      <c r="E98" s="19" t="s">
        <v>371</v>
      </c>
      <c r="F98" s="24" t="str">
        <f>VLOOKUP(C98,包装清单!C:H,6,0)</f>
        <v>弹簧件</v>
      </c>
      <c r="G98" s="24" t="str">
        <f>VLOOKUP(C98,包装清单!C:K,8,0)</f>
        <v>线边物料盒</v>
      </c>
      <c r="H98" s="24" t="str">
        <f>VLOOKUP(C98,包装清单!C:K,9,0)</f>
        <v>X1号</v>
      </c>
      <c r="I98" s="24">
        <f>VLOOKUP(C98,包装清单!C:N,12,0)</f>
        <v>0</v>
      </c>
      <c r="J98" s="33">
        <v>1</v>
      </c>
      <c r="K98" s="19"/>
      <c r="L98" s="33" t="s">
        <v>406</v>
      </c>
    </row>
    <row r="99" ht="25" customHeight="1" spans="2:12">
      <c r="B99" s="22"/>
      <c r="C99" s="19" t="s">
        <v>374</v>
      </c>
      <c r="D99" s="19" t="s">
        <v>374</v>
      </c>
      <c r="E99" s="19" t="s">
        <v>82</v>
      </c>
      <c r="F99" s="24" t="str">
        <f>VLOOKUP(C99,包装清单!C:H,6,0)</f>
        <v>轴类件</v>
      </c>
      <c r="G99" s="24" t="str">
        <f>VLOOKUP(C99,包装清单!C:K,8,0)</f>
        <v>线边物料盒</v>
      </c>
      <c r="H99" s="24" t="str">
        <f>VLOOKUP(C99,包装清单!C:K,9,0)</f>
        <v>X1号</v>
      </c>
      <c r="I99" s="24">
        <f>VLOOKUP(C99,包装清单!C:N,12,0)</f>
        <v>0</v>
      </c>
      <c r="J99" s="33">
        <v>1</v>
      </c>
      <c r="K99" s="19"/>
      <c r="L99" s="33" t="s">
        <v>406</v>
      </c>
    </row>
    <row r="100" ht="25" customHeight="1" spans="2:12">
      <c r="B100" s="13"/>
      <c r="C100" s="19" t="s">
        <v>377</v>
      </c>
      <c r="D100" s="19" t="s">
        <v>377</v>
      </c>
      <c r="E100" s="19" t="s">
        <v>378</v>
      </c>
      <c r="F100" s="24" t="str">
        <f>VLOOKUP(C100,包装清单!C:H,6,0)</f>
        <v>标准件</v>
      </c>
      <c r="G100" s="24" t="str">
        <f>VLOOKUP(C100,包装清单!C:K,8,0)</f>
        <v>线边物料盒</v>
      </c>
      <c r="H100" s="24" t="str">
        <f>VLOOKUP(C100,包装清单!C:K,9,0)</f>
        <v>X1号</v>
      </c>
      <c r="I100" s="24">
        <f>VLOOKUP(C100,包装清单!C:N,12,0)</f>
        <v>0</v>
      </c>
      <c r="J100" s="33">
        <v>1</v>
      </c>
      <c r="K100" s="19"/>
      <c r="L100" s="33" t="s">
        <v>406</v>
      </c>
    </row>
  </sheetData>
  <autoFilter xmlns:etc="http://www.wps.cn/officeDocument/2017/etCustomData" ref="B4:L100" etc:filterBottomFollowUsedRange="0">
    <extLst/>
  </autoFilter>
  <mergeCells count="41">
    <mergeCell ref="B3:B4"/>
    <mergeCell ref="B5:B12"/>
    <mergeCell ref="B13:B20"/>
    <mergeCell ref="B21:B32"/>
    <mergeCell ref="B33:B56"/>
    <mergeCell ref="B57:B59"/>
    <mergeCell ref="B60:B67"/>
    <mergeCell ref="B68:B73"/>
    <mergeCell ref="B74:B77"/>
    <mergeCell ref="B78:B82"/>
    <mergeCell ref="B83:B94"/>
    <mergeCell ref="B95:B100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K5:K8"/>
    <mergeCell ref="K9:K12"/>
    <mergeCell ref="K13:K16"/>
    <mergeCell ref="K17:K20"/>
    <mergeCell ref="K21:K22"/>
    <mergeCell ref="K23:K29"/>
    <mergeCell ref="K30:K32"/>
    <mergeCell ref="K33:K41"/>
    <mergeCell ref="K42:K56"/>
    <mergeCell ref="K57:K58"/>
    <mergeCell ref="K60:K61"/>
    <mergeCell ref="K62:K64"/>
    <mergeCell ref="K65:K67"/>
    <mergeCell ref="K68:K70"/>
    <mergeCell ref="K71:K73"/>
    <mergeCell ref="K75:K76"/>
    <mergeCell ref="K83:K84"/>
    <mergeCell ref="K85:K92"/>
    <mergeCell ref="K93:K94"/>
    <mergeCell ref="L3:L4"/>
  </mergeCells>
  <conditionalFormatting sqref="D3">
    <cfRule type="duplicateValues" dxfId="0" priority="3"/>
  </conditionalFormatting>
  <conditionalFormatting sqref="C63">
    <cfRule type="duplicateValues" dxfId="0" priority="1"/>
  </conditionalFormatting>
  <conditionalFormatting sqref="D63">
    <cfRule type="duplicateValues" dxfId="0" priority="2"/>
  </conditionalFormatting>
  <pageMargins left="0.75" right="0.75" top="1" bottom="1" header="0.5" footer="0.5"/>
  <headerFooter/>
  <ignoredErrors>
    <ignoredError sqref="F46:H53 F23:H31 F59:H63 F34:H41 F9:H14 F17:H20 F5:H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J18"/>
  <sheetViews>
    <sheetView workbookViewId="0">
      <selection activeCell="H18" sqref="H18"/>
    </sheetView>
  </sheetViews>
  <sheetFormatPr defaultColWidth="9" defaultRowHeight="13.5"/>
  <cols>
    <col min="3" max="3" width="10.5" style="1" customWidth="1"/>
    <col min="4" max="4" width="23.25" style="1" customWidth="1"/>
    <col min="5" max="5" width="8.75" style="1" customWidth="1"/>
    <col min="6" max="6" width="8.875" style="1" customWidth="1"/>
    <col min="7" max="7" width="10.375" style="1" customWidth="1"/>
  </cols>
  <sheetData>
    <row r="3" ht="39" customHeight="1" spans="3:8">
      <c r="C3" s="2" t="s">
        <v>421</v>
      </c>
      <c r="D3" s="2"/>
      <c r="E3" s="2"/>
      <c r="F3" s="2"/>
      <c r="G3" s="2"/>
      <c r="H3" s="2"/>
    </row>
    <row r="4" spans="3:10">
      <c r="C4" s="3" t="s">
        <v>422</v>
      </c>
      <c r="D4" s="1" t="s">
        <v>423</v>
      </c>
      <c r="F4" s="1" t="s">
        <v>424</v>
      </c>
      <c r="G4" s="1">
        <v>50</v>
      </c>
      <c r="I4">
        <v>15</v>
      </c>
      <c r="J4">
        <f t="shared" ref="J4:J8" si="0">I4*G4</f>
        <v>750</v>
      </c>
    </row>
    <row r="5" spans="3:10">
      <c r="C5" s="1" t="s">
        <v>425</v>
      </c>
      <c r="D5" s="1" t="s">
        <v>426</v>
      </c>
      <c r="F5" s="1" t="s">
        <v>424</v>
      </c>
      <c r="G5" s="1">
        <v>4</v>
      </c>
      <c r="I5">
        <v>15</v>
      </c>
      <c r="J5">
        <f t="shared" si="0"/>
        <v>60</v>
      </c>
    </row>
    <row r="6" spans="3:10">
      <c r="C6" s="3" t="s">
        <v>427</v>
      </c>
      <c r="D6" s="1" t="s">
        <v>428</v>
      </c>
      <c r="F6" s="1" t="s">
        <v>424</v>
      </c>
      <c r="G6" s="1">
        <v>4</v>
      </c>
      <c r="I6">
        <v>15</v>
      </c>
      <c r="J6">
        <f t="shared" si="0"/>
        <v>60</v>
      </c>
    </row>
    <row r="7" spans="3:10">
      <c r="C7" s="3" t="s">
        <v>429</v>
      </c>
      <c r="D7" s="1" t="s">
        <v>430</v>
      </c>
      <c r="F7" s="1" t="s">
        <v>424</v>
      </c>
      <c r="G7" s="1">
        <v>6</v>
      </c>
      <c r="I7">
        <v>15</v>
      </c>
      <c r="J7">
        <f t="shared" si="0"/>
        <v>90</v>
      </c>
    </row>
    <row r="8" spans="3:10">
      <c r="C8" s="3" t="s">
        <v>431</v>
      </c>
      <c r="D8" s="1" t="s">
        <v>432</v>
      </c>
      <c r="F8" s="1" t="s">
        <v>424</v>
      </c>
      <c r="G8" s="1">
        <v>58</v>
      </c>
      <c r="I8">
        <v>15</v>
      </c>
      <c r="J8">
        <f t="shared" si="0"/>
        <v>870</v>
      </c>
    </row>
    <row r="9" spans="3:8">
      <c r="C9" s="1" t="s">
        <v>433</v>
      </c>
      <c r="D9" s="1" t="s">
        <v>434</v>
      </c>
      <c r="E9" s="1">
        <v>330</v>
      </c>
      <c r="F9" s="1" t="s">
        <v>435</v>
      </c>
      <c r="G9" s="1">
        <v>2</v>
      </c>
      <c r="H9">
        <f>G9*E9</f>
        <v>660</v>
      </c>
    </row>
    <row r="10" spans="3:8">
      <c r="C10" s="1" t="s">
        <v>433</v>
      </c>
      <c r="D10" s="1" t="s">
        <v>436</v>
      </c>
      <c r="E10" s="1">
        <v>610</v>
      </c>
      <c r="F10" s="1" t="s">
        <v>435</v>
      </c>
      <c r="G10" s="1">
        <v>2</v>
      </c>
      <c r="H10">
        <f t="shared" ref="H10:H17" si="1">G10*E10</f>
        <v>1220</v>
      </c>
    </row>
    <row r="11" spans="3:8">
      <c r="C11" s="1" t="s">
        <v>433</v>
      </c>
      <c r="D11" s="1" t="s">
        <v>437</v>
      </c>
      <c r="E11" s="1">
        <v>290</v>
      </c>
      <c r="F11" s="1" t="s">
        <v>435</v>
      </c>
      <c r="G11" s="1">
        <v>2</v>
      </c>
      <c r="H11">
        <f t="shared" si="1"/>
        <v>580</v>
      </c>
    </row>
    <row r="12" spans="3:8">
      <c r="C12" s="1" t="s">
        <v>433</v>
      </c>
      <c r="D12" s="1" t="s">
        <v>438</v>
      </c>
      <c r="E12" s="1">
        <v>350</v>
      </c>
      <c r="F12" s="1" t="s">
        <v>435</v>
      </c>
      <c r="G12" s="1">
        <v>4</v>
      </c>
      <c r="H12">
        <f t="shared" si="1"/>
        <v>1400</v>
      </c>
    </row>
    <row r="13" spans="3:8">
      <c r="C13" s="1" t="s">
        <v>433</v>
      </c>
      <c r="D13" s="1" t="s">
        <v>439</v>
      </c>
      <c r="E13" s="1">
        <v>480</v>
      </c>
      <c r="F13" s="1" t="s">
        <v>435</v>
      </c>
      <c r="G13" s="1">
        <v>2</v>
      </c>
      <c r="H13">
        <f t="shared" si="1"/>
        <v>960</v>
      </c>
    </row>
    <row r="14" spans="3:8">
      <c r="C14" s="1" t="s">
        <v>433</v>
      </c>
      <c r="E14" s="1">
        <v>500</v>
      </c>
      <c r="F14" s="1" t="s">
        <v>435</v>
      </c>
      <c r="G14" s="1">
        <v>4</v>
      </c>
      <c r="H14">
        <f t="shared" si="1"/>
        <v>2000</v>
      </c>
    </row>
    <row r="15" spans="3:8">
      <c r="C15" s="1" t="s">
        <v>433</v>
      </c>
      <c r="E15" s="1">
        <v>780</v>
      </c>
      <c r="F15" s="1" t="s">
        <v>435</v>
      </c>
      <c r="G15" s="1">
        <v>8</v>
      </c>
      <c r="H15">
        <f t="shared" si="1"/>
        <v>6240</v>
      </c>
    </row>
    <row r="16" spans="3:8">
      <c r="C16" s="1" t="s">
        <v>433</v>
      </c>
      <c r="E16" s="1">
        <v>480</v>
      </c>
      <c r="F16" s="1" t="s">
        <v>435</v>
      </c>
      <c r="G16" s="1">
        <v>8</v>
      </c>
      <c r="H16">
        <f t="shared" si="1"/>
        <v>3840</v>
      </c>
    </row>
    <row r="17" spans="3:8">
      <c r="C17" s="1" t="s">
        <v>433</v>
      </c>
      <c r="E17" s="1">
        <v>1050</v>
      </c>
      <c r="F17" s="1" t="s">
        <v>435</v>
      </c>
      <c r="G17" s="1">
        <v>2</v>
      </c>
      <c r="H17">
        <f t="shared" si="1"/>
        <v>2100</v>
      </c>
    </row>
    <row r="18" spans="8:8">
      <c r="H18">
        <f>SUM(H9:H17)</f>
        <v>19000</v>
      </c>
    </row>
  </sheetData>
  <mergeCells count="1">
    <mergeCell ref="C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KING</vt:lpstr>
      <vt:lpstr>包装清单</vt:lpstr>
      <vt:lpstr>工位工序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冯敬乾</cp:lastModifiedBy>
  <dcterms:created xsi:type="dcterms:W3CDTF">2006-09-13T11:21:00Z</dcterms:created>
  <cp:lastPrinted>2023-02-10T08:57:00Z</cp:lastPrinted>
  <dcterms:modified xsi:type="dcterms:W3CDTF">2024-08-21T12:27:28Z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53995B1F888045A19DD750295262F7B2</vt:lpwstr>
  </property>
  <property fmtid="{D5CDD505-2E9C-101B-9397-08002B2CF9AE}" pid="4" name="KSOReadingLayout">
    <vt:bool>true</vt:bool>
  </property>
</Properties>
</file>