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<sst xmlns="http://schemas.openxmlformats.org/spreadsheetml/2006/main" count="82" uniqueCount="79">
  <si>
    <t>昊烨面套报价单涨跌幅度对比</t>
  </si>
  <si>
    <t>首次报价</t>
  </si>
  <si>
    <t>协商价格降幅2%</t>
  </si>
  <si>
    <t>金达报价</t>
  </si>
  <si>
    <t>差价</t>
  </si>
  <si>
    <t>对比降幅</t>
  </si>
  <si>
    <t>序号</t>
  </si>
  <si>
    <t>老QAD号码</t>
  </si>
  <si>
    <t>老产品价格</t>
  </si>
  <si>
    <t>新报价与老产品价格对比</t>
  </si>
  <si>
    <t>涨幅</t>
  </si>
  <si>
    <t>QAD号码</t>
  </si>
  <si>
    <t>物料名称</t>
  </si>
  <si>
    <t>含税/元</t>
  </si>
  <si>
    <t>未税/元</t>
  </si>
  <si>
    <t>SBS0010721</t>
  </si>
  <si>
    <t>四排双人窄座面套(左)（中期）</t>
  </si>
  <si>
    <t>SBS0010722</t>
  </si>
  <si>
    <t>四排双人窄座面套(右)（中期）</t>
  </si>
  <si>
    <t>SBS0010723</t>
  </si>
  <si>
    <t>四排双人窄背面套（中期）</t>
  </si>
  <si>
    <t>SLT0002625</t>
  </si>
  <si>
    <t>SBS0010742</t>
  </si>
  <si>
    <t>窄车右舵一排三人背面套（中期）</t>
  </si>
  <si>
    <t>SLT0002623</t>
  </si>
  <si>
    <t>SBS0010743</t>
  </si>
  <si>
    <t>窄车右舵第一排三人座面套（中期）</t>
  </si>
  <si>
    <t>SLT0002626</t>
  </si>
  <si>
    <t>SBS0010744</t>
  </si>
  <si>
    <t>窄车右舵双人背护面（中期）</t>
  </si>
  <si>
    <t>SLT0002622</t>
  </si>
  <si>
    <t>SBS0010745</t>
  </si>
  <si>
    <t>窄车右舵双人座垫护面（中期）</t>
  </si>
  <si>
    <t>SLT0002627</t>
  </si>
  <si>
    <t>SBS0010746</t>
  </si>
  <si>
    <t>窄车右舵单人背护面（中期）</t>
  </si>
  <si>
    <t>SLT0002628</t>
  </si>
  <si>
    <t>SBS0010747</t>
  </si>
  <si>
    <t>窄车右舵单人二排座面套（中期）</t>
  </si>
  <si>
    <t>SLT0002606</t>
  </si>
  <si>
    <t>SBS0010667</t>
  </si>
  <si>
    <t>k1窄车左侧翻背布套（中期）</t>
  </si>
  <si>
    <t>SLT0002603</t>
  </si>
  <si>
    <t>SBS0010669</t>
  </si>
  <si>
    <t>k1窄车双人背布套新面料（中期）</t>
  </si>
  <si>
    <t>SLT0002602</t>
  </si>
  <si>
    <t>SBS0010670</t>
  </si>
  <si>
    <t>k1窄车双人座布套（中期）</t>
  </si>
  <si>
    <t>SLT0002608</t>
  </si>
  <si>
    <t>SBS0010674</t>
  </si>
  <si>
    <t>k1窄车一排三人背布套（中期）</t>
  </si>
  <si>
    <t>SLT0002607</t>
  </si>
  <si>
    <t>SBS0010675</t>
  </si>
  <si>
    <t>k1窄车一排三人座布套（中期）</t>
  </si>
  <si>
    <t>SLT0002621</t>
  </si>
  <si>
    <t>SBS0010682</t>
  </si>
  <si>
    <t>K1窄车三排三人背布套（中期）</t>
  </si>
  <si>
    <t>SLT0002620</t>
  </si>
  <si>
    <t>SBS0010683</t>
  </si>
  <si>
    <t>K1窄车三排三人座布套（中期）</t>
  </si>
  <si>
    <t>SLT0002604</t>
  </si>
  <si>
    <t>SBS0010685</t>
  </si>
  <si>
    <t>k1窄车三排单人座布套（中期）</t>
  </si>
  <si>
    <t>SLT0002605</t>
  </si>
  <si>
    <t>SBS0010684</t>
  </si>
  <si>
    <t>k1窄车三排单人背布套（中期）</t>
  </si>
  <si>
    <t>定价调整</t>
  </si>
  <si>
    <t>SLT0002643</t>
  </si>
  <si>
    <t>SBS0010780</t>
  </si>
  <si>
    <t>G9窄车前翻一排三人座窄车（中期）</t>
  </si>
  <si>
    <t>SLT0002644</t>
  </si>
  <si>
    <t>SBS0010781</t>
  </si>
  <si>
    <t>G9窄车前翻三排三人座窄车（中期）</t>
  </si>
  <si>
    <t>SLT0002638</t>
  </si>
  <si>
    <t>SBS0010779</t>
  </si>
  <si>
    <t>G9窄车前翻三排双人座窄车（中期）</t>
  </si>
  <si>
    <t>SLT0002637</t>
  </si>
  <si>
    <t>SBS0010778</t>
  </si>
  <si>
    <t>G9窄车前翻二排双人座窄车（中期）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</si>
</sst>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color rgb="FF00B05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2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0" fontId="5" fillId="0" borderId="4" xfId="0" applyNumberFormat="1" applyFont="1" applyBorder="1" applyAlignment="1">
      <alignment horizontal="center" vertical="center"/>
    </xf>
    <xf numFmtId="10" fontId="6" fillId="0" borderId="4" xfId="0" applyNumberFormat="1" applyFont="1" applyFill="1" applyBorder="1" applyAlignment="1">
      <alignment horizontal="center" vertical="center"/>
    </xf>
    <xf numFmtId="10" fontId="6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7" fontId="8" fillId="0" borderId="4" xfId="0" applyNumberFormat="1" applyFont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77" fontId="0" fillId="3" borderId="4" xfId="0" applyNumberForma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52</xdr:row>
      <xdr:rowOff>114300</xdr:rowOff>
    </xdr:from>
    <xdr:to>
      <xdr:col>6</xdr:col>
      <xdr:colOff>1631950</xdr:colOff>
      <xdr:row>84</xdr:row>
      <xdr:rowOff>88900</xdr:rowOff>
    </xdr:to>
    <xdr:pic>
      <xdr:nvPicPr>
        <xdr:cNvPr id="2" name="图片 1" descr="昊烨报价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11417300"/>
          <a:ext cx="7785100" cy="607060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0</xdr:col>
      <xdr:colOff>47625</xdr:colOff>
      <xdr:row>25</xdr:row>
      <xdr:rowOff>57150</xdr:rowOff>
    </xdr:from>
    <xdr:to>
      <xdr:col>5</xdr:col>
      <xdr:colOff>1055370</xdr:colOff>
      <xdr:row>52</xdr:row>
      <xdr:rowOff>34925</xdr:rowOff>
    </xdr:to>
    <xdr:pic>
      <xdr:nvPicPr>
        <xdr:cNvPr id="3" name="图片 2" descr="昊烨报价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625" y="6216650"/>
          <a:ext cx="5855970" cy="512127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5</xdr:col>
      <xdr:colOff>1129665</xdr:colOff>
      <xdr:row>25</xdr:row>
      <xdr:rowOff>66675</xdr:rowOff>
    </xdr:from>
    <xdr:to>
      <xdr:col>11</xdr:col>
      <xdr:colOff>606425</xdr:colOff>
      <xdr:row>52</xdr:row>
      <xdr:rowOff>59690</xdr:rowOff>
    </xdr:to>
    <xdr:pic>
      <xdr:nvPicPr>
        <xdr:cNvPr id="4" name="图片 3" descr="昊烨报价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77890" y="6226175"/>
          <a:ext cx="6277610" cy="513651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54"/>
  <sheetViews>
    <sheetView tabSelected="1" workbookViewId="0">
      <selection activeCell="P13" sqref="P13"/>
    </sheetView>
  </sheetViews>
  <sheetFormatPr defaultColWidth="9" defaultRowHeight="15" customHeight="1"/>
  <cols>
    <col min="1" max="1" width="7.125" customWidth="1"/>
    <col min="2" max="2" width="14.75" customWidth="1"/>
    <col min="3" max="3" width="12.125" customWidth="1"/>
    <col min="4" max="4" width="14.125" customWidth="1"/>
    <col min="5" max="5" width="15.5" customWidth="1"/>
    <col min="6" max="6" width="18" customWidth="1"/>
    <col min="7" max="7" width="31.625" customWidth="1"/>
    <col min="8" max="8" width="10.25" customWidth="1"/>
    <col min="9" max="9" width="9.375" customWidth="1"/>
    <col min="10" max="10" width="10.125" customWidth="1"/>
    <col min="11" max="11" width="9.875" style="1" customWidth="1"/>
    <col min="12" max="13" width="10.5" customWidth="1"/>
    <col min="14" max="14" width="11.875" customWidth="1"/>
    <col min="15" max="15" width="12.625"/>
    <col min="16" max="16" width="11.125" customWidth="1"/>
  </cols>
  <sheetData>
    <row r="2" ht="27" customHeight="1" spans="1:14">
      <c r="A2" s="2" t="s">
        <v>0</v>
      </c>
      <c r="B2" s="3"/>
      <c r="C2" s="3"/>
      <c r="D2" s="3"/>
      <c r="E2" s="3"/>
      <c r="F2" s="3"/>
      <c r="G2" s="4"/>
      <c r="H2" s="5" t="s">
        <v>1</v>
      </c>
      <c r="I2" s="15" t="s">
        <v>2</v>
      </c>
      <c r="J2" s="16"/>
      <c r="K2" s="17" t="s">
        <v>3</v>
      </c>
      <c r="L2" s="18"/>
      <c r="M2" s="8" t="s">
        <v>4</v>
      </c>
      <c r="N2" s="8" t="s">
        <v>5</v>
      </c>
    </row>
    <row r="3" ht="25" customHeight="1" spans="1:14">
      <c r="A3" s="6" t="s">
        <v>6</v>
      </c>
      <c r="B3" s="6" t="s">
        <v>7</v>
      </c>
      <c r="C3" s="6" t="s">
        <v>8</v>
      </c>
      <c r="D3" s="7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13</v>
      </c>
      <c r="J3" s="6" t="s">
        <v>14</v>
      </c>
      <c r="K3" s="6" t="s">
        <v>14</v>
      </c>
      <c r="L3" s="6" t="s">
        <v>13</v>
      </c>
      <c r="M3" s="8"/>
      <c r="N3" s="8"/>
    </row>
    <row r="4" ht="19" customHeight="1" spans="1:14">
      <c r="A4" s="8">
        <v>1</v>
      </c>
      <c r="B4" s="9"/>
      <c r="C4" s="9"/>
      <c r="D4" s="9"/>
      <c r="E4" s="9"/>
      <c r="F4" s="9" t="s">
        <v>15</v>
      </c>
      <c r="G4" s="9" t="s">
        <v>16</v>
      </c>
      <c r="H4" s="9">
        <v>38.1</v>
      </c>
      <c r="I4" s="19">
        <f>H4/1.02</f>
        <v>37.3529411764706</v>
      </c>
      <c r="J4" s="19">
        <f>I4/1.13</f>
        <v>33.0557001561687</v>
      </c>
      <c r="K4" s="19">
        <v>38.64</v>
      </c>
      <c r="L4" s="10">
        <f>K4*1.13</f>
        <v>43.6632</v>
      </c>
      <c r="M4" s="10">
        <f>K4-J4</f>
        <v>5.5842998438313</v>
      </c>
      <c r="N4" s="20">
        <f>M4/K4</f>
        <v>0.144521217490458</v>
      </c>
    </row>
    <row r="5" ht="19" customHeight="1" spans="1:14">
      <c r="A5" s="8">
        <v>2</v>
      </c>
      <c r="B5" s="9"/>
      <c r="C5" s="9"/>
      <c r="D5" s="9"/>
      <c r="E5" s="9"/>
      <c r="F5" s="9" t="s">
        <v>17</v>
      </c>
      <c r="G5" s="9" t="s">
        <v>18</v>
      </c>
      <c r="H5" s="9">
        <v>38.1</v>
      </c>
      <c r="I5" s="19">
        <f t="shared" ref="I5:I25" si="0">H5/1.02</f>
        <v>37.3529411764706</v>
      </c>
      <c r="J5" s="19">
        <f t="shared" ref="J5:J25" si="1">I5/1.13</f>
        <v>33.0557001561687</v>
      </c>
      <c r="K5" s="19">
        <v>38.64</v>
      </c>
      <c r="L5" s="10">
        <f t="shared" ref="L5:L25" si="2">K5*1.13</f>
        <v>43.6632</v>
      </c>
      <c r="M5" s="10">
        <f t="shared" ref="M5:M25" si="3">K5-J5</f>
        <v>5.5842998438313</v>
      </c>
      <c r="N5" s="20">
        <f t="shared" ref="N5:N25" si="4">M5/K5</f>
        <v>0.144521217490458</v>
      </c>
    </row>
    <row r="6" ht="19" customHeight="1" spans="1:14">
      <c r="A6" s="8">
        <v>3</v>
      </c>
      <c r="B6" s="9"/>
      <c r="C6" s="9"/>
      <c r="D6" s="9"/>
      <c r="E6" s="9"/>
      <c r="F6" s="9" t="s">
        <v>19</v>
      </c>
      <c r="G6" s="9" t="s">
        <v>20</v>
      </c>
      <c r="H6" s="9">
        <v>37.4</v>
      </c>
      <c r="I6" s="19">
        <f t="shared" si="0"/>
        <v>36.6666666666667</v>
      </c>
      <c r="J6" s="19">
        <f t="shared" si="1"/>
        <v>32.448377581121</v>
      </c>
      <c r="K6" s="19">
        <v>42.11</v>
      </c>
      <c r="L6" s="10">
        <f t="shared" si="2"/>
        <v>47.5843</v>
      </c>
      <c r="M6" s="10">
        <f t="shared" si="3"/>
        <v>9.661622418879</v>
      </c>
      <c r="N6" s="20">
        <f t="shared" si="4"/>
        <v>0.229437720704797</v>
      </c>
    </row>
    <row r="7" ht="19" customHeight="1" spans="1:14">
      <c r="A7" s="8">
        <v>4</v>
      </c>
      <c r="B7" s="9" t="s">
        <v>21</v>
      </c>
      <c r="C7" s="9">
        <v>41.7345</v>
      </c>
      <c r="D7" s="10">
        <f>J7-C7</f>
        <v>5.2896193822662</v>
      </c>
      <c r="E7" s="11">
        <f>D7/C7</f>
        <v>0.126744525087546</v>
      </c>
      <c r="F7" s="9" t="s">
        <v>22</v>
      </c>
      <c r="G7" s="9" t="s">
        <v>23</v>
      </c>
      <c r="H7" s="9">
        <v>54.2</v>
      </c>
      <c r="I7" s="19">
        <f t="shared" si="0"/>
        <v>53.1372549019608</v>
      </c>
      <c r="J7" s="19">
        <f t="shared" si="1"/>
        <v>47.0241193822662</v>
      </c>
      <c r="K7" s="19">
        <v>58.28</v>
      </c>
      <c r="L7" s="10">
        <f t="shared" si="2"/>
        <v>65.8564</v>
      </c>
      <c r="M7" s="10">
        <f t="shared" si="3"/>
        <v>11.2558806177338</v>
      </c>
      <c r="N7" s="20">
        <f t="shared" si="4"/>
        <v>0.193134533591863</v>
      </c>
    </row>
    <row r="8" ht="19" customHeight="1" spans="1:14">
      <c r="A8" s="8">
        <v>5</v>
      </c>
      <c r="B8" s="9" t="s">
        <v>24</v>
      </c>
      <c r="C8" s="9">
        <v>43.5044</v>
      </c>
      <c r="D8" s="10">
        <f t="shared" ref="D8:D25" si="5">J8-C8</f>
        <v>2.2183138643068</v>
      </c>
      <c r="E8" s="11">
        <f t="shared" ref="E8:E25" si="6">D8/C8</f>
        <v>0.050990563352369</v>
      </c>
      <c r="F8" s="9" t="s">
        <v>25</v>
      </c>
      <c r="G8" s="9" t="s">
        <v>26</v>
      </c>
      <c r="H8" s="9">
        <v>52.7</v>
      </c>
      <c r="I8" s="19">
        <f t="shared" si="0"/>
        <v>51.6666666666667</v>
      </c>
      <c r="J8" s="19">
        <f t="shared" si="1"/>
        <v>45.7227138643068</v>
      </c>
      <c r="K8" s="19">
        <v>56</v>
      </c>
      <c r="L8" s="10">
        <f t="shared" si="2"/>
        <v>63.28</v>
      </c>
      <c r="M8" s="10">
        <f t="shared" si="3"/>
        <v>10.2772861356932</v>
      </c>
      <c r="N8" s="20">
        <f t="shared" si="4"/>
        <v>0.183522966708807</v>
      </c>
    </row>
    <row r="9" ht="19" customHeight="1" spans="1:14">
      <c r="A9" s="8">
        <v>6</v>
      </c>
      <c r="B9" s="9" t="s">
        <v>27</v>
      </c>
      <c r="C9" s="9">
        <v>29.1625</v>
      </c>
      <c r="D9" s="10">
        <f t="shared" si="5"/>
        <v>11.0075503210134</v>
      </c>
      <c r="E9" s="11">
        <f t="shared" si="6"/>
        <v>0.377455647527249</v>
      </c>
      <c r="F9" s="9" t="s">
        <v>28</v>
      </c>
      <c r="G9" s="9" t="s">
        <v>29</v>
      </c>
      <c r="H9" s="9">
        <v>46.3</v>
      </c>
      <c r="I9" s="19">
        <f t="shared" si="0"/>
        <v>45.3921568627451</v>
      </c>
      <c r="J9" s="19">
        <f t="shared" si="1"/>
        <v>40.1700503210134</v>
      </c>
      <c r="K9" s="19">
        <v>45.26</v>
      </c>
      <c r="L9" s="10">
        <f t="shared" si="2"/>
        <v>51.1438</v>
      </c>
      <c r="M9" s="10">
        <f t="shared" si="3"/>
        <v>5.0899496789866</v>
      </c>
      <c r="N9" s="20">
        <f t="shared" si="4"/>
        <v>0.112460222690822</v>
      </c>
    </row>
    <row r="10" ht="19" customHeight="1" spans="1:14">
      <c r="A10" s="8">
        <v>7</v>
      </c>
      <c r="B10" s="9" t="s">
        <v>30</v>
      </c>
      <c r="C10" s="9">
        <v>34.6</v>
      </c>
      <c r="D10" s="10">
        <f t="shared" si="5"/>
        <v>4.268644803054</v>
      </c>
      <c r="E10" s="11">
        <f t="shared" si="6"/>
        <v>0.123371237082486</v>
      </c>
      <c r="F10" s="9" t="s">
        <v>31</v>
      </c>
      <c r="G10" s="9" t="s">
        <v>32</v>
      </c>
      <c r="H10" s="9">
        <v>44.8</v>
      </c>
      <c r="I10" s="19">
        <f t="shared" si="0"/>
        <v>43.921568627451</v>
      </c>
      <c r="J10" s="19">
        <f t="shared" si="1"/>
        <v>38.868644803054</v>
      </c>
      <c r="K10" s="19">
        <v>43.26</v>
      </c>
      <c r="L10" s="10">
        <f t="shared" si="2"/>
        <v>48.8838</v>
      </c>
      <c r="M10" s="10">
        <f t="shared" si="3"/>
        <v>4.39135519694599</v>
      </c>
      <c r="N10" s="20">
        <f t="shared" si="4"/>
        <v>0.10151075351239</v>
      </c>
    </row>
    <row r="11" ht="19" customHeight="1" spans="1:14">
      <c r="A11" s="8">
        <v>8</v>
      </c>
      <c r="B11" s="9" t="s">
        <v>33</v>
      </c>
      <c r="C11" s="9">
        <v>21.7</v>
      </c>
      <c r="D11" s="10">
        <f t="shared" si="5"/>
        <v>1.4650182196773</v>
      </c>
      <c r="E11" s="11">
        <f t="shared" si="6"/>
        <v>0.0675123603537926</v>
      </c>
      <c r="F11" s="9" t="s">
        <v>34</v>
      </c>
      <c r="G11" s="9" t="s">
        <v>35</v>
      </c>
      <c r="H11" s="9">
        <v>26.7</v>
      </c>
      <c r="I11" s="19">
        <f t="shared" si="0"/>
        <v>26.1764705882353</v>
      </c>
      <c r="J11" s="19">
        <f t="shared" si="1"/>
        <v>23.1650182196773</v>
      </c>
      <c r="K11" s="19">
        <v>26.5</v>
      </c>
      <c r="L11" s="10">
        <f t="shared" si="2"/>
        <v>29.945</v>
      </c>
      <c r="M11" s="10">
        <f t="shared" si="3"/>
        <v>3.3349817803227</v>
      </c>
      <c r="N11" s="20">
        <f t="shared" si="4"/>
        <v>0.125848369068781</v>
      </c>
    </row>
    <row r="12" ht="19" customHeight="1" spans="1:14">
      <c r="A12" s="8">
        <v>9</v>
      </c>
      <c r="B12" s="9" t="s">
        <v>36</v>
      </c>
      <c r="C12" s="9">
        <v>17.9</v>
      </c>
      <c r="D12" s="10">
        <f t="shared" si="5"/>
        <v>5.6120596911331</v>
      </c>
      <c r="E12" s="11">
        <f t="shared" si="6"/>
        <v>0.313522887772799</v>
      </c>
      <c r="F12" s="9" t="s">
        <v>37</v>
      </c>
      <c r="G12" s="9" t="s">
        <v>38</v>
      </c>
      <c r="H12" s="9">
        <v>27.1</v>
      </c>
      <c r="I12" s="19">
        <f t="shared" si="0"/>
        <v>26.5686274509804</v>
      </c>
      <c r="J12" s="19">
        <f t="shared" si="1"/>
        <v>23.5120596911331</v>
      </c>
      <c r="K12" s="19">
        <v>26.1</v>
      </c>
      <c r="L12" s="10">
        <f t="shared" si="2"/>
        <v>29.493</v>
      </c>
      <c r="M12" s="10">
        <f t="shared" si="3"/>
        <v>2.5879403088669</v>
      </c>
      <c r="N12" s="20">
        <f t="shared" si="4"/>
        <v>0.0991548011060115</v>
      </c>
    </row>
    <row r="13" ht="19" customHeight="1" spans="1:14">
      <c r="A13" s="8">
        <v>10</v>
      </c>
      <c r="B13" s="9" t="s">
        <v>39</v>
      </c>
      <c r="C13" s="9">
        <v>38.45</v>
      </c>
      <c r="D13" s="10">
        <f t="shared" si="5"/>
        <v>-2.4444473364567</v>
      </c>
      <c r="E13" s="12">
        <f t="shared" si="6"/>
        <v>-0.0635747031588218</v>
      </c>
      <c r="F13" s="9" t="s">
        <v>40</v>
      </c>
      <c r="G13" s="9" t="s">
        <v>41</v>
      </c>
      <c r="H13" s="9">
        <v>41.5</v>
      </c>
      <c r="I13" s="19">
        <f t="shared" si="0"/>
        <v>40.6862745098039</v>
      </c>
      <c r="J13" s="19">
        <f t="shared" si="1"/>
        <v>36.0055526635433</v>
      </c>
      <c r="K13" s="19">
        <v>41</v>
      </c>
      <c r="L13" s="10">
        <f t="shared" si="2"/>
        <v>46.33</v>
      </c>
      <c r="M13" s="10">
        <f t="shared" si="3"/>
        <v>4.9944473364567</v>
      </c>
      <c r="N13" s="20">
        <f t="shared" si="4"/>
        <v>0.121815788694066</v>
      </c>
    </row>
    <row r="14" ht="19" customHeight="1" spans="1:14">
      <c r="A14" s="8">
        <v>11</v>
      </c>
      <c r="B14" s="9" t="s">
        <v>42</v>
      </c>
      <c r="C14" s="9">
        <v>36.02</v>
      </c>
      <c r="D14" s="10">
        <f t="shared" si="5"/>
        <v>4.1500503210134</v>
      </c>
      <c r="E14" s="11">
        <f t="shared" si="6"/>
        <v>0.115215167157507</v>
      </c>
      <c r="F14" s="9" t="s">
        <v>43</v>
      </c>
      <c r="G14" s="9" t="s">
        <v>44</v>
      </c>
      <c r="H14" s="9">
        <v>46.3</v>
      </c>
      <c r="I14" s="19">
        <f t="shared" si="0"/>
        <v>45.3921568627451</v>
      </c>
      <c r="J14" s="19">
        <f t="shared" si="1"/>
        <v>40.1700503210134</v>
      </c>
      <c r="K14" s="19">
        <v>53.12</v>
      </c>
      <c r="L14" s="10">
        <f t="shared" si="2"/>
        <v>60.0256</v>
      </c>
      <c r="M14" s="10">
        <f t="shared" si="3"/>
        <v>12.9499496789866</v>
      </c>
      <c r="N14" s="20">
        <f t="shared" si="4"/>
        <v>0.243786703294175</v>
      </c>
    </row>
    <row r="15" ht="19" customHeight="1" spans="1:14">
      <c r="A15" s="8">
        <v>12</v>
      </c>
      <c r="B15" s="9" t="s">
        <v>45</v>
      </c>
      <c r="C15" s="9">
        <v>34.27</v>
      </c>
      <c r="D15" s="10">
        <f t="shared" si="5"/>
        <v>2.8634374457748</v>
      </c>
      <c r="E15" s="11">
        <f t="shared" si="6"/>
        <v>0.083555221645019</v>
      </c>
      <c r="F15" s="9" t="s">
        <v>46</v>
      </c>
      <c r="G15" s="9" t="s">
        <v>47</v>
      </c>
      <c r="H15" s="9">
        <v>42.8</v>
      </c>
      <c r="I15" s="19">
        <f t="shared" si="0"/>
        <v>41.9607843137255</v>
      </c>
      <c r="J15" s="19">
        <f t="shared" si="1"/>
        <v>37.1334374457748</v>
      </c>
      <c r="K15" s="19">
        <v>42.6</v>
      </c>
      <c r="L15" s="10">
        <f t="shared" si="2"/>
        <v>48.138</v>
      </c>
      <c r="M15" s="10">
        <f t="shared" si="3"/>
        <v>5.4665625542252</v>
      </c>
      <c r="N15" s="20">
        <f t="shared" si="4"/>
        <v>0.128323064653174</v>
      </c>
    </row>
    <row r="16" ht="19" customHeight="1" spans="1:14">
      <c r="A16" s="8">
        <v>13</v>
      </c>
      <c r="B16" s="9" t="s">
        <v>48</v>
      </c>
      <c r="C16" s="9">
        <v>46.46</v>
      </c>
      <c r="D16" s="10">
        <f t="shared" si="5"/>
        <v>3.2536907860489</v>
      </c>
      <c r="E16" s="11">
        <f t="shared" si="6"/>
        <v>0.0700320875171954</v>
      </c>
      <c r="F16" s="9" t="s">
        <v>49</v>
      </c>
      <c r="G16" s="9" t="s">
        <v>50</v>
      </c>
      <c r="H16" s="9">
        <v>57.3</v>
      </c>
      <c r="I16" s="19">
        <f t="shared" si="0"/>
        <v>56.1764705882353</v>
      </c>
      <c r="J16" s="19">
        <f t="shared" si="1"/>
        <v>49.7136907860489</v>
      </c>
      <c r="K16" s="19">
        <v>58.28</v>
      </c>
      <c r="L16" s="10">
        <f t="shared" si="2"/>
        <v>65.8564</v>
      </c>
      <c r="M16" s="10">
        <f t="shared" si="3"/>
        <v>8.5663092139511</v>
      </c>
      <c r="N16" s="20">
        <f t="shared" si="4"/>
        <v>0.146985401749333</v>
      </c>
    </row>
    <row r="17" ht="19" customHeight="1" spans="1:14">
      <c r="A17" s="8">
        <v>14</v>
      </c>
      <c r="B17" s="9" t="s">
        <v>51</v>
      </c>
      <c r="C17" s="9">
        <v>47.86</v>
      </c>
      <c r="D17" s="10">
        <f t="shared" si="5"/>
        <v>-1.3564428249176</v>
      </c>
      <c r="E17" s="13">
        <f t="shared" si="6"/>
        <v>-0.0283418893630923</v>
      </c>
      <c r="F17" s="9" t="s">
        <v>52</v>
      </c>
      <c r="G17" s="9" t="s">
        <v>53</v>
      </c>
      <c r="H17" s="9">
        <v>53.6</v>
      </c>
      <c r="I17" s="19">
        <f t="shared" si="0"/>
        <v>52.5490196078431</v>
      </c>
      <c r="J17" s="19">
        <f t="shared" si="1"/>
        <v>46.5035571750824</v>
      </c>
      <c r="K17" s="19">
        <v>56</v>
      </c>
      <c r="L17" s="10">
        <f t="shared" si="2"/>
        <v>63.28</v>
      </c>
      <c r="M17" s="10">
        <f t="shared" si="3"/>
        <v>9.4964428249176</v>
      </c>
      <c r="N17" s="20">
        <f t="shared" si="4"/>
        <v>0.169579336159243</v>
      </c>
    </row>
    <row r="18" ht="19" customHeight="1" spans="1:14">
      <c r="A18" s="8">
        <v>15</v>
      </c>
      <c r="B18" s="9" t="s">
        <v>54</v>
      </c>
      <c r="C18" s="9">
        <v>55.39</v>
      </c>
      <c r="D18" s="10">
        <f t="shared" si="5"/>
        <v>-1.511811556481</v>
      </c>
      <c r="E18" s="13">
        <f t="shared" si="6"/>
        <v>-0.0272939439696877</v>
      </c>
      <c r="F18" s="9" t="s">
        <v>55</v>
      </c>
      <c r="G18" s="9" t="s">
        <v>56</v>
      </c>
      <c r="H18" s="9">
        <v>62.1</v>
      </c>
      <c r="I18" s="19">
        <f t="shared" si="0"/>
        <v>60.8823529411765</v>
      </c>
      <c r="J18" s="19">
        <f t="shared" si="1"/>
        <v>53.878188443519</v>
      </c>
      <c r="K18" s="19">
        <v>67.36</v>
      </c>
      <c r="L18" s="10">
        <f t="shared" si="2"/>
        <v>76.1168</v>
      </c>
      <c r="M18" s="10">
        <f t="shared" si="3"/>
        <v>13.481811556481</v>
      </c>
      <c r="N18" s="20">
        <f t="shared" si="4"/>
        <v>0.200145658498827</v>
      </c>
    </row>
    <row r="19" ht="19" customHeight="1" spans="1:14">
      <c r="A19" s="8">
        <v>16</v>
      </c>
      <c r="B19" s="9" t="s">
        <v>57</v>
      </c>
      <c r="C19" s="9">
        <v>54.89</v>
      </c>
      <c r="D19" s="10">
        <f t="shared" si="5"/>
        <v>-1.9661756029845</v>
      </c>
      <c r="E19" s="13">
        <f t="shared" si="6"/>
        <v>-0.0358202879027965</v>
      </c>
      <c r="F19" s="9" t="s">
        <v>58</v>
      </c>
      <c r="G19" s="9" t="s">
        <v>59</v>
      </c>
      <c r="H19" s="9">
        <v>61</v>
      </c>
      <c r="I19" s="19">
        <f t="shared" si="0"/>
        <v>59.8039215686275</v>
      </c>
      <c r="J19" s="19">
        <f t="shared" si="1"/>
        <v>52.9238243970155</v>
      </c>
      <c r="K19" s="19">
        <v>66.12</v>
      </c>
      <c r="L19" s="10">
        <f t="shared" si="2"/>
        <v>74.7156</v>
      </c>
      <c r="M19" s="10">
        <f t="shared" si="3"/>
        <v>13.1961756029845</v>
      </c>
      <c r="N19" s="20">
        <f t="shared" si="4"/>
        <v>0.199579183348223</v>
      </c>
    </row>
    <row r="20" ht="19" customHeight="1" spans="1:14">
      <c r="A20" s="8">
        <v>17</v>
      </c>
      <c r="B20" s="9" t="s">
        <v>60</v>
      </c>
      <c r="C20" s="9">
        <v>19.17</v>
      </c>
      <c r="D20" s="10">
        <f t="shared" si="5"/>
        <v>3.7347371160854</v>
      </c>
      <c r="E20" s="11">
        <f t="shared" si="6"/>
        <v>0.194821967453594</v>
      </c>
      <c r="F20" s="9" t="s">
        <v>61</v>
      </c>
      <c r="G20" s="9" t="s">
        <v>62</v>
      </c>
      <c r="H20" s="9">
        <v>26.4</v>
      </c>
      <c r="I20" s="19">
        <f t="shared" si="0"/>
        <v>25.8823529411765</v>
      </c>
      <c r="J20" s="19">
        <f t="shared" si="1"/>
        <v>22.9047371160854</v>
      </c>
      <c r="K20" s="19">
        <v>26.5</v>
      </c>
      <c r="L20" s="10">
        <f t="shared" si="2"/>
        <v>29.945</v>
      </c>
      <c r="M20" s="10">
        <f t="shared" si="3"/>
        <v>3.5952628839146</v>
      </c>
      <c r="N20" s="20">
        <f t="shared" si="4"/>
        <v>0.135670297506211</v>
      </c>
    </row>
    <row r="21" ht="19" customHeight="1" spans="1:16">
      <c r="A21" s="8">
        <v>18</v>
      </c>
      <c r="B21" s="9" t="s">
        <v>63</v>
      </c>
      <c r="C21" s="9">
        <v>23.13</v>
      </c>
      <c r="D21" s="10">
        <f t="shared" si="5"/>
        <v>-0.572304355370399</v>
      </c>
      <c r="E21" s="13">
        <f t="shared" si="6"/>
        <v>-0.024742946622153</v>
      </c>
      <c r="F21" s="9" t="s">
        <v>64</v>
      </c>
      <c r="G21" s="9" t="s">
        <v>65</v>
      </c>
      <c r="H21" s="9">
        <v>26</v>
      </c>
      <c r="I21" s="19">
        <f t="shared" si="0"/>
        <v>25.4901960784314</v>
      </c>
      <c r="J21" s="19">
        <f t="shared" si="1"/>
        <v>22.5576956446296</v>
      </c>
      <c r="K21" s="19">
        <v>26.1</v>
      </c>
      <c r="L21" s="10">
        <f t="shared" si="2"/>
        <v>29.493</v>
      </c>
      <c r="M21" s="10">
        <f t="shared" si="3"/>
        <v>3.5423043553704</v>
      </c>
      <c r="N21" s="20">
        <f t="shared" si="4"/>
        <v>0.135720473385839</v>
      </c>
      <c r="O21" s="21" t="s">
        <v>66</v>
      </c>
      <c r="P21" s="21"/>
    </row>
    <row r="22" ht="19" customHeight="1" spans="1:16">
      <c r="A22" s="8">
        <v>19</v>
      </c>
      <c r="B22" s="14" t="s">
        <v>67</v>
      </c>
      <c r="C22" s="9">
        <v>33.4281</v>
      </c>
      <c r="D22" s="10">
        <f>P22-C22</f>
        <v>15.0362414888079</v>
      </c>
      <c r="E22" s="11">
        <f t="shared" si="6"/>
        <v>0.449808439271388</v>
      </c>
      <c r="F22" s="14" t="s">
        <v>68</v>
      </c>
      <c r="G22" s="14" t="s">
        <v>69</v>
      </c>
      <c r="H22" s="9">
        <v>57.9</v>
      </c>
      <c r="I22" s="22">
        <f t="shared" si="0"/>
        <v>56.7647058823529</v>
      </c>
      <c r="J22" s="22">
        <f t="shared" si="1"/>
        <v>50.2342529932327</v>
      </c>
      <c r="K22" s="23">
        <v>51.3986613039502</v>
      </c>
      <c r="L22" s="10">
        <f t="shared" si="2"/>
        <v>58.0804872734637</v>
      </c>
      <c r="M22" s="10">
        <f t="shared" si="3"/>
        <v>1.1644083107175</v>
      </c>
      <c r="N22" s="20">
        <f t="shared" si="4"/>
        <v>0.0226544482127983</v>
      </c>
      <c r="O22" s="24">
        <f>I22-2</f>
        <v>54.7647058823529</v>
      </c>
      <c r="P22" s="25">
        <f>O22/1.13</f>
        <v>48.4643414888079</v>
      </c>
    </row>
    <row r="23" ht="19" customHeight="1" spans="1:16">
      <c r="A23" s="8">
        <v>20</v>
      </c>
      <c r="B23" s="14" t="s">
        <v>70</v>
      </c>
      <c r="C23" s="9">
        <v>33.4281</v>
      </c>
      <c r="D23" s="10">
        <f>P23-C23</f>
        <v>17.031729949679</v>
      </c>
      <c r="E23" s="11">
        <f t="shared" si="6"/>
        <v>0.509503380379951</v>
      </c>
      <c r="F23" s="14" t="s">
        <v>71</v>
      </c>
      <c r="G23" s="14" t="s">
        <v>72</v>
      </c>
      <c r="H23" s="9">
        <v>60.2</v>
      </c>
      <c r="I23" s="22">
        <f t="shared" si="0"/>
        <v>59.0196078431373</v>
      </c>
      <c r="J23" s="22">
        <f t="shared" si="1"/>
        <v>52.2297414541038</v>
      </c>
      <c r="K23" s="23">
        <v>54.444257297464</v>
      </c>
      <c r="L23" s="10">
        <f t="shared" si="2"/>
        <v>61.5220107461343</v>
      </c>
      <c r="M23" s="10">
        <f t="shared" si="3"/>
        <v>2.2145158433602</v>
      </c>
      <c r="N23" s="20">
        <f t="shared" si="4"/>
        <v>0.0406749206121202</v>
      </c>
      <c r="O23" s="24">
        <f>I23-2</f>
        <v>57.0196078431373</v>
      </c>
      <c r="P23" s="25">
        <f>O23/1.13</f>
        <v>50.459829949679</v>
      </c>
    </row>
    <row r="24" ht="19" customHeight="1" spans="1:16">
      <c r="A24" s="8">
        <v>21</v>
      </c>
      <c r="B24" s="14" t="s">
        <v>73</v>
      </c>
      <c r="C24" s="9">
        <v>31.5519</v>
      </c>
      <c r="D24" s="10">
        <f>P24-C24</f>
        <v>14.656671924345</v>
      </c>
      <c r="E24" s="11">
        <f t="shared" si="6"/>
        <v>0.464525810627726</v>
      </c>
      <c r="F24" s="14" t="s">
        <v>74</v>
      </c>
      <c r="G24" s="14" t="s">
        <v>75</v>
      </c>
      <c r="H24" s="9">
        <v>55.3</v>
      </c>
      <c r="I24" s="22">
        <f t="shared" si="0"/>
        <v>54.2156862745098</v>
      </c>
      <c r="J24" s="22">
        <f t="shared" si="1"/>
        <v>47.9784834287697</v>
      </c>
      <c r="K24" s="23">
        <v>51.461153112452</v>
      </c>
      <c r="L24" s="10">
        <f t="shared" si="2"/>
        <v>58.1511030170708</v>
      </c>
      <c r="M24" s="10">
        <f t="shared" si="3"/>
        <v>3.4826696836823</v>
      </c>
      <c r="N24" s="20">
        <f t="shared" si="4"/>
        <v>0.067675702409389</v>
      </c>
      <c r="O24" s="24">
        <f>I24-2</f>
        <v>52.2156862745098</v>
      </c>
      <c r="P24" s="25">
        <f>O24/1.13</f>
        <v>46.208571924345</v>
      </c>
    </row>
    <row r="25" ht="19" customHeight="1" spans="1:16">
      <c r="A25" s="8">
        <v>22</v>
      </c>
      <c r="B25" s="14" t="s">
        <v>76</v>
      </c>
      <c r="C25" s="9">
        <v>31.5519</v>
      </c>
      <c r="D25" s="10">
        <f>P25-C25</f>
        <v>14.4831511886171</v>
      </c>
      <c r="E25" s="11">
        <f t="shared" si="6"/>
        <v>0.459026276979107</v>
      </c>
      <c r="F25" s="14" t="s">
        <v>77</v>
      </c>
      <c r="G25" s="14" t="s">
        <v>78</v>
      </c>
      <c r="H25" s="9">
        <v>55.1</v>
      </c>
      <c r="I25" s="22">
        <f t="shared" si="0"/>
        <v>54.0196078431373</v>
      </c>
      <c r="J25" s="22">
        <f t="shared" si="1"/>
        <v>47.8049626930419</v>
      </c>
      <c r="K25" s="23">
        <v>50.179500554532</v>
      </c>
      <c r="L25" s="10">
        <f t="shared" si="2"/>
        <v>56.7028356266212</v>
      </c>
      <c r="M25" s="10">
        <f t="shared" si="3"/>
        <v>2.3745378614901</v>
      </c>
      <c r="N25" s="20">
        <f t="shared" si="4"/>
        <v>0.0473208747645783</v>
      </c>
      <c r="O25" s="24">
        <f>I25-2</f>
        <v>52.0196078431373</v>
      </c>
      <c r="P25" s="25">
        <f>O25/1.13</f>
        <v>46.0350511886171</v>
      </c>
    </row>
    <row r="54" customHeight="1" spans="8:8">
      <c r="H54">
        <v>1</v>
      </c>
    </row>
  </sheetData>
  <mergeCells count="6">
    <mergeCell ref="A2:G2"/>
    <mergeCell ref="I2:J2"/>
    <mergeCell ref="K2:L2"/>
    <mergeCell ref="O21:P21"/>
    <mergeCell ref="M2:M3"/>
    <mergeCell ref="N2:N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$A2:$XFD9"/>
    </sheetView>
  </sheetViews>
  <sheetFormatPr defaultColWidth="9" defaultRowHeight="13.5"/>
  <cols>
    <col min="4" max="4" width="24.625" customWidth="1"/>
    <col min="5" max="5" width="46" customWidth="1"/>
    <col min="6" max="6" width="12.625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6" sqref="I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2024-08-23T00:18:13Z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B8DF913B2C5F411B832B08D3E809FD11_12</vt:lpwstr>
  </property>
  <property fmtid="{D5CDD505-2E9C-101B-9397-08002B2CF9AE}" pid="4" name="KSOReadingLayout">
    <vt:bool>true</vt:bool>
  </property>
</Properties>
</file>