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D:\工作资料\金属件采购\付款计划\2024年8月付款计划\"/>
    </mc:Choice>
  </mc:AlternateContent>
  <xr:revisionPtr revIDLastSave="0" documentId="13_ncr:1_{E6A69064-8582-4C94-AE78-AF8E28E08E52}" xr6:coauthVersionLast="47" xr6:coauthVersionMax="47" xr10:uidLastSave="{00000000-0000-0000-0000-000000000000}"/>
  <bookViews>
    <workbookView xWindow="-108" yWindow="-108" windowWidth="23256" windowHeight="12456" tabRatio="598" firstSheet="2" activeTab="3" xr2:uid="{00000000-000D-0000-FFFF-FFFF00000000}"/>
  </bookViews>
  <sheets>
    <sheet name="8月付款计划分析" sheetId="21" state="hidden" r:id="rId1"/>
    <sheet name="8.23付款计划" sheetId="20" state="hidden" r:id="rId2"/>
    <sheet name="8月付款计划分析-保9月15日" sheetId="23" r:id="rId3"/>
    <sheet name="8.23付款计划 -保9月15日付款最低金额" sheetId="22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'8.23付款计划'!$A$3:$BA$201</definedName>
    <definedName name="_xlnm._FilterDatabase" localSheetId="3" hidden="1">'8.23付款计划 -保9月15日付款最低金额'!$A$3:$BA$210</definedName>
    <definedName name="_xlnm._FilterDatabase" localSheetId="0" hidden="1">'8月付款计划分析'!$A$2:$H$14</definedName>
    <definedName name="_xlnm._FilterDatabase" localSheetId="2" hidden="1">'8月付款计划分析-保9月15日'!$A$2:$H$23</definedName>
    <definedName name="_xlnm.Print_Area" localSheetId="1">'8.23付款计划'!$A$1:$AY$207</definedName>
    <definedName name="_xlnm.Print_Area" localSheetId="3">'8.23付款计划 -保9月15日付款最低金额'!$A$1:$AX$205</definedName>
    <definedName name="_xlnm.Print_Titles" localSheetId="1">'8.23付款计划'!$2:$3</definedName>
    <definedName name="_xlnm.Print_Titles" localSheetId="3">'8.23付款计划 -保9月15日付款最低金额'!$2:$3</definedName>
  </definedNames>
  <calcPr calcId="191029"/>
</workbook>
</file>

<file path=xl/calcChain.xml><?xml version="1.0" encoding="utf-8"?>
<calcChain xmlns="http://schemas.openxmlformats.org/spreadsheetml/2006/main">
  <c r="AU196" i="22" l="1"/>
  <c r="AO196" i="22"/>
  <c r="AJ196" i="22"/>
  <c r="AI196" i="22"/>
  <c r="AF196" i="22"/>
  <c r="AC196" i="22"/>
  <c r="A196" i="22"/>
  <c r="AU195" i="22"/>
  <c r="AI195" i="22"/>
  <c r="AQ195" i="22" s="1"/>
  <c r="AR195" i="22" s="1"/>
  <c r="AC195" i="22"/>
  <c r="A195" i="22"/>
  <c r="AW194" i="22"/>
  <c r="AI194" i="22"/>
  <c r="AR194" i="22" s="1"/>
  <c r="Z194" i="22"/>
  <c r="T194" i="22"/>
  <c r="R194" i="22"/>
  <c r="Q194" i="22"/>
  <c r="P194" i="22"/>
  <c r="O194" i="22"/>
  <c r="N194" i="22"/>
  <c r="M194" i="22"/>
  <c r="L194" i="22"/>
  <c r="K194" i="22"/>
  <c r="J194" i="22"/>
  <c r="AE194" i="22" s="1"/>
  <c r="I194" i="22"/>
  <c r="A194" i="22"/>
  <c r="AU193" i="22"/>
  <c r="AO193" i="22"/>
  <c r="AQ193" i="22" s="1"/>
  <c r="AR193" i="22" s="1"/>
  <c r="AI193" i="22"/>
  <c r="Z193" i="22"/>
  <c r="T193" i="22"/>
  <c r="R193" i="22"/>
  <c r="Q193" i="22"/>
  <c r="P193" i="22"/>
  <c r="O193" i="22"/>
  <c r="N193" i="22"/>
  <c r="M193" i="22"/>
  <c r="L193" i="22"/>
  <c r="K193" i="22"/>
  <c r="J193" i="22"/>
  <c r="AE193" i="22" s="1"/>
  <c r="I193" i="22"/>
  <c r="A193" i="22"/>
  <c r="AU192" i="22"/>
  <c r="AO192" i="22"/>
  <c r="AI192" i="22"/>
  <c r="AG192" i="22"/>
  <c r="AJ192" i="22" s="1"/>
  <c r="Z192" i="22"/>
  <c r="Y192" i="22"/>
  <c r="T192" i="22"/>
  <c r="R192" i="22"/>
  <c r="Q192" i="22"/>
  <c r="P192" i="22"/>
  <c r="O192" i="22"/>
  <c r="N192" i="22"/>
  <c r="M192" i="22"/>
  <c r="L192" i="22"/>
  <c r="K192" i="22"/>
  <c r="J192" i="22"/>
  <c r="AE192" i="22" s="1"/>
  <c r="I192" i="22"/>
  <c r="A192" i="22"/>
  <c r="AU191" i="22"/>
  <c r="AO191" i="22"/>
  <c r="AI191" i="22"/>
  <c r="Z191" i="22"/>
  <c r="T191" i="22"/>
  <c r="R191" i="22"/>
  <c r="Q191" i="22"/>
  <c r="P191" i="22"/>
  <c r="O191" i="22"/>
  <c r="N191" i="22"/>
  <c r="M191" i="22"/>
  <c r="L191" i="22"/>
  <c r="K191" i="22"/>
  <c r="J191" i="22"/>
  <c r="AE191" i="22" s="1"/>
  <c r="AF191" i="22" s="1"/>
  <c r="AG191" i="22" s="1"/>
  <c r="AJ191" i="22" s="1"/>
  <c r="I191" i="22"/>
  <c r="A191" i="22"/>
  <c r="AU190" i="22"/>
  <c r="AO190" i="22"/>
  <c r="AI190" i="22"/>
  <c r="Z190" i="22"/>
  <c r="AC190" i="22" s="1"/>
  <c r="R190" i="22"/>
  <c r="Q190" i="22"/>
  <c r="P190" i="22"/>
  <c r="O190" i="22"/>
  <c r="N190" i="22"/>
  <c r="M190" i="22"/>
  <c r="L190" i="22"/>
  <c r="K190" i="22"/>
  <c r="J190" i="22"/>
  <c r="AE190" i="22" s="1"/>
  <c r="AF190" i="22" s="1"/>
  <c r="AG190" i="22" s="1"/>
  <c r="AJ190" i="22" s="1"/>
  <c r="I190" i="22"/>
  <c r="A190" i="22"/>
  <c r="AU189" i="22"/>
  <c r="AO189" i="22"/>
  <c r="AI189" i="22"/>
  <c r="AQ189" i="22" s="1"/>
  <c r="AR189" i="22" s="1"/>
  <c r="Z189" i="22"/>
  <c r="T189" i="22"/>
  <c r="R189" i="22"/>
  <c r="Q189" i="22"/>
  <c r="P189" i="22"/>
  <c r="O189" i="22"/>
  <c r="N189" i="22"/>
  <c r="M189" i="22"/>
  <c r="L189" i="22"/>
  <c r="K189" i="22"/>
  <c r="J189" i="22"/>
  <c r="AE189" i="22" s="1"/>
  <c r="AF189" i="22" s="1"/>
  <c r="AG189" i="22" s="1"/>
  <c r="AJ189" i="22" s="1"/>
  <c r="I189" i="22"/>
  <c r="A189" i="22"/>
  <c r="AU188" i="22"/>
  <c r="AO188" i="22"/>
  <c r="AI188" i="22"/>
  <c r="Z188" i="22"/>
  <c r="AC188" i="22" s="1"/>
  <c r="R188" i="22"/>
  <c r="Q188" i="22"/>
  <c r="P188" i="22"/>
  <c r="O188" i="22"/>
  <c r="N188" i="22"/>
  <c r="M188" i="22"/>
  <c r="L188" i="22"/>
  <c r="K188" i="22"/>
  <c r="J188" i="22"/>
  <c r="AE188" i="22" s="1"/>
  <c r="AF188" i="22" s="1"/>
  <c r="AG188" i="22" s="1"/>
  <c r="AJ188" i="22" s="1"/>
  <c r="I188" i="22"/>
  <c r="A188" i="22"/>
  <c r="AU187" i="22"/>
  <c r="AO187" i="22"/>
  <c r="AI187" i="22"/>
  <c r="Z187" i="22"/>
  <c r="AC187" i="22" s="1"/>
  <c r="R187" i="22"/>
  <c r="Q187" i="22"/>
  <c r="P187" i="22"/>
  <c r="O187" i="22"/>
  <c r="N187" i="22"/>
  <c r="M187" i="22"/>
  <c r="L187" i="22"/>
  <c r="K187" i="22"/>
  <c r="J187" i="22"/>
  <c r="AE187" i="22" s="1"/>
  <c r="AF187" i="22" s="1"/>
  <c r="AG187" i="22" s="1"/>
  <c r="AJ187" i="22" s="1"/>
  <c r="I187" i="22"/>
  <c r="A187" i="22"/>
  <c r="AU186" i="22"/>
  <c r="AO186" i="22"/>
  <c r="AI186" i="22"/>
  <c r="AQ186" i="22" s="1"/>
  <c r="Z186" i="22"/>
  <c r="T186" i="22"/>
  <c r="R186" i="22"/>
  <c r="Q186" i="22"/>
  <c r="P186" i="22"/>
  <c r="O186" i="22"/>
  <c r="N186" i="22"/>
  <c r="M186" i="22"/>
  <c r="L186" i="22"/>
  <c r="K186" i="22"/>
  <c r="J186" i="22"/>
  <c r="AE186" i="22" s="1"/>
  <c r="AF186" i="22" s="1"/>
  <c r="AG186" i="22" s="1"/>
  <c r="AJ186" i="22" s="1"/>
  <c r="I186" i="22"/>
  <c r="A186" i="22"/>
  <c r="AU185" i="22"/>
  <c r="AO185" i="22"/>
  <c r="AI185" i="22"/>
  <c r="AQ185" i="22" s="1"/>
  <c r="AR185" i="22" s="1"/>
  <c r="Z185" i="22"/>
  <c r="T185" i="22"/>
  <c r="R185" i="22"/>
  <c r="Q185" i="22"/>
  <c r="P185" i="22"/>
  <c r="O185" i="22"/>
  <c r="N185" i="22"/>
  <c r="M185" i="22"/>
  <c r="L185" i="22"/>
  <c r="K185" i="22"/>
  <c r="J185" i="22"/>
  <c r="AE185" i="22" s="1"/>
  <c r="AF185" i="22" s="1"/>
  <c r="AG185" i="22" s="1"/>
  <c r="AJ185" i="22" s="1"/>
  <c r="I185" i="22"/>
  <c r="A185" i="22"/>
  <c r="AO184" i="22"/>
  <c r="AI184" i="22"/>
  <c r="Z184" i="22"/>
  <c r="T184" i="22"/>
  <c r="R184" i="22"/>
  <c r="Q184" i="22"/>
  <c r="P184" i="22"/>
  <c r="O184" i="22"/>
  <c r="N184" i="22"/>
  <c r="M184" i="22"/>
  <c r="L184" i="22"/>
  <c r="K184" i="22"/>
  <c r="J184" i="22"/>
  <c r="AE184" i="22" s="1"/>
  <c r="AF184" i="22" s="1"/>
  <c r="AG184" i="22" s="1"/>
  <c r="AJ184" i="22" s="1"/>
  <c r="I184" i="22"/>
  <c r="A184" i="22"/>
  <c r="AO183" i="22"/>
  <c r="AI183" i="22"/>
  <c r="AQ183" i="22" s="1"/>
  <c r="AR183" i="22" s="1"/>
  <c r="Z183" i="22"/>
  <c r="Y183" i="22"/>
  <c r="T183" i="22"/>
  <c r="R183" i="22"/>
  <c r="Q183" i="22"/>
  <c r="P183" i="22"/>
  <c r="O183" i="22"/>
  <c r="N183" i="22"/>
  <c r="M183" i="22"/>
  <c r="L183" i="22"/>
  <c r="K183" i="22"/>
  <c r="J183" i="22"/>
  <c r="AE183" i="22" s="1"/>
  <c r="AF183" i="22" s="1"/>
  <c r="AG183" i="22" s="1"/>
  <c r="AJ183" i="22" s="1"/>
  <c r="I183" i="22"/>
  <c r="A183" i="22"/>
  <c r="AO182" i="22"/>
  <c r="AI182" i="22"/>
  <c r="AQ182" i="22" s="1"/>
  <c r="AR182" i="22" s="1"/>
  <c r="Z182" i="22"/>
  <c r="Y182" i="22"/>
  <c r="T182" i="22"/>
  <c r="R182" i="22"/>
  <c r="Q182" i="22"/>
  <c r="P182" i="22"/>
  <c r="O182" i="22"/>
  <c r="N182" i="22"/>
  <c r="M182" i="22"/>
  <c r="L182" i="22"/>
  <c r="K182" i="22"/>
  <c r="J182" i="22"/>
  <c r="AE182" i="22" s="1"/>
  <c r="AF182" i="22" s="1"/>
  <c r="AG182" i="22" s="1"/>
  <c r="AJ182" i="22" s="1"/>
  <c r="I182" i="22"/>
  <c r="A182" i="22"/>
  <c r="AO181" i="22"/>
  <c r="AI181" i="22"/>
  <c r="Z181" i="22"/>
  <c r="Y181" i="22"/>
  <c r="T181" i="22"/>
  <c r="R181" i="22"/>
  <c r="Q181" i="22"/>
  <c r="P181" i="22"/>
  <c r="O181" i="22"/>
  <c r="N181" i="22"/>
  <c r="M181" i="22"/>
  <c r="L181" i="22"/>
  <c r="K181" i="22"/>
  <c r="J181" i="22"/>
  <c r="AE181" i="22" s="1"/>
  <c r="AF181" i="22" s="1"/>
  <c r="AG181" i="22" s="1"/>
  <c r="AJ181" i="22" s="1"/>
  <c r="I181" i="22"/>
  <c r="A181" i="22"/>
  <c r="AO180" i="22"/>
  <c r="AI180" i="22"/>
  <c r="AQ180" i="22" s="1"/>
  <c r="AR180" i="22" s="1"/>
  <c r="Z180" i="22"/>
  <c r="Y180" i="22"/>
  <c r="T180" i="22"/>
  <c r="R180" i="22"/>
  <c r="Q180" i="22"/>
  <c r="P180" i="22"/>
  <c r="O180" i="22"/>
  <c r="N180" i="22"/>
  <c r="M180" i="22"/>
  <c r="L180" i="22"/>
  <c r="K180" i="22"/>
  <c r="J180" i="22"/>
  <c r="AE180" i="22" s="1"/>
  <c r="AF180" i="22" s="1"/>
  <c r="AG180" i="22" s="1"/>
  <c r="AJ180" i="22" s="1"/>
  <c r="I180" i="22"/>
  <c r="A180" i="22"/>
  <c r="AW179" i="22"/>
  <c r="AU179" i="22"/>
  <c r="AO179" i="22"/>
  <c r="AI179" i="22"/>
  <c r="Z179" i="22"/>
  <c r="Y179" i="22"/>
  <c r="W179" i="22"/>
  <c r="T179" i="22"/>
  <c r="R179" i="22"/>
  <c r="Q179" i="22"/>
  <c r="P179" i="22"/>
  <c r="O179" i="22"/>
  <c r="N179" i="22"/>
  <c r="M179" i="22"/>
  <c r="L179" i="22"/>
  <c r="K179" i="22"/>
  <c r="J179" i="22"/>
  <c r="AE179" i="22" s="1"/>
  <c r="AF179" i="22" s="1"/>
  <c r="AG179" i="22" s="1"/>
  <c r="AJ179" i="22" s="1"/>
  <c r="I179" i="22"/>
  <c r="A179" i="22"/>
  <c r="AU178" i="22"/>
  <c r="AO178" i="22"/>
  <c r="AI178" i="22"/>
  <c r="AG178" i="22"/>
  <c r="AJ178" i="22" s="1"/>
  <c r="Z178" i="22"/>
  <c r="Y178" i="22"/>
  <c r="T178" i="22"/>
  <c r="R178" i="22"/>
  <c r="Q178" i="22"/>
  <c r="P178" i="22"/>
  <c r="O178" i="22"/>
  <c r="N178" i="22"/>
  <c r="M178" i="22"/>
  <c r="L178" i="22"/>
  <c r="K178" i="22"/>
  <c r="J178" i="22"/>
  <c r="AE178" i="22" s="1"/>
  <c r="I178" i="22"/>
  <c r="A178" i="22"/>
  <c r="AU177" i="22"/>
  <c r="AO177" i="22"/>
  <c r="AI177" i="22"/>
  <c r="AG177" i="22"/>
  <c r="AJ177" i="22" s="1"/>
  <c r="Z177" i="22"/>
  <c r="Y177" i="22"/>
  <c r="T177" i="22"/>
  <c r="R177" i="22"/>
  <c r="Q177" i="22"/>
  <c r="P177" i="22"/>
  <c r="O177" i="22"/>
  <c r="N177" i="22"/>
  <c r="M177" i="22"/>
  <c r="L177" i="22"/>
  <c r="K177" i="22"/>
  <c r="J177" i="22"/>
  <c r="AE177" i="22" s="1"/>
  <c r="I177" i="22"/>
  <c r="A177" i="22"/>
  <c r="AU176" i="22"/>
  <c r="AO176" i="22"/>
  <c r="AI176" i="22"/>
  <c r="Z176" i="22"/>
  <c r="Y176" i="22"/>
  <c r="R176" i="22"/>
  <c r="Q176" i="22"/>
  <c r="P176" i="22"/>
  <c r="O176" i="22"/>
  <c r="N176" i="22"/>
  <c r="M176" i="22"/>
  <c r="L176" i="22"/>
  <c r="K176" i="22"/>
  <c r="J176" i="22"/>
  <c r="AE176" i="22" s="1"/>
  <c r="I176" i="22"/>
  <c r="A176" i="22"/>
  <c r="AU175" i="22"/>
  <c r="AO175" i="22"/>
  <c r="AI175" i="22"/>
  <c r="Z175" i="22"/>
  <c r="Y175" i="22"/>
  <c r="T175" i="22"/>
  <c r="R175" i="22"/>
  <c r="Q175" i="22"/>
  <c r="P175" i="22"/>
  <c r="O175" i="22"/>
  <c r="N175" i="22"/>
  <c r="M175" i="22"/>
  <c r="L175" i="22"/>
  <c r="K175" i="22"/>
  <c r="J175" i="22"/>
  <c r="AE175" i="22" s="1"/>
  <c r="I175" i="22"/>
  <c r="A175" i="22"/>
  <c r="AU174" i="22"/>
  <c r="AO174" i="22"/>
  <c r="AI174" i="22"/>
  <c r="Z174" i="22"/>
  <c r="Y174" i="22"/>
  <c r="T174" i="22"/>
  <c r="R174" i="22"/>
  <c r="Q174" i="22"/>
  <c r="P174" i="22"/>
  <c r="O174" i="22"/>
  <c r="N174" i="22"/>
  <c r="M174" i="22"/>
  <c r="L174" i="22"/>
  <c r="K174" i="22"/>
  <c r="J174" i="22"/>
  <c r="AE174" i="22" s="1"/>
  <c r="I174" i="22"/>
  <c r="A174" i="22"/>
  <c r="AU173" i="22"/>
  <c r="AO173" i="22"/>
  <c r="AI173" i="22"/>
  <c r="Z173" i="22"/>
  <c r="Y173" i="22"/>
  <c r="T173" i="22"/>
  <c r="R173" i="22"/>
  <c r="Q173" i="22"/>
  <c r="P173" i="22"/>
  <c r="O173" i="22"/>
  <c r="N173" i="22"/>
  <c r="M173" i="22"/>
  <c r="L173" i="22"/>
  <c r="K173" i="22"/>
  <c r="J173" i="22"/>
  <c r="AE173" i="22" s="1"/>
  <c r="I173" i="22"/>
  <c r="A173" i="22"/>
  <c r="AU172" i="22"/>
  <c r="AO172" i="22"/>
  <c r="AI172" i="22"/>
  <c r="Z172" i="22"/>
  <c r="Y172" i="22"/>
  <c r="R172" i="22"/>
  <c r="Q172" i="22"/>
  <c r="P172" i="22"/>
  <c r="O172" i="22"/>
  <c r="N172" i="22"/>
  <c r="M172" i="22"/>
  <c r="L172" i="22"/>
  <c r="K172" i="22"/>
  <c r="J172" i="22"/>
  <c r="AE172" i="22" s="1"/>
  <c r="I172" i="22"/>
  <c r="A172" i="22"/>
  <c r="AW171" i="22"/>
  <c r="AU171" i="22"/>
  <c r="AO171" i="22"/>
  <c r="AI171" i="22"/>
  <c r="Z171" i="22"/>
  <c r="Y171" i="22"/>
  <c r="T171" i="22"/>
  <c r="R171" i="22"/>
  <c r="Q171" i="22"/>
  <c r="P171" i="22"/>
  <c r="O171" i="22"/>
  <c r="N171" i="22"/>
  <c r="M171" i="22"/>
  <c r="L171" i="22"/>
  <c r="K171" i="22"/>
  <c r="J171" i="22"/>
  <c r="AE171" i="22" s="1"/>
  <c r="I171" i="22"/>
  <c r="A171" i="22"/>
  <c r="AU170" i="22"/>
  <c r="AO170" i="22"/>
  <c r="AI170" i="22"/>
  <c r="Z170" i="22"/>
  <c r="Y170" i="22"/>
  <c r="T170" i="22"/>
  <c r="R170" i="22"/>
  <c r="Q170" i="22"/>
  <c r="P170" i="22"/>
  <c r="O170" i="22"/>
  <c r="N170" i="22"/>
  <c r="M170" i="22"/>
  <c r="L170" i="22"/>
  <c r="K170" i="22"/>
  <c r="J170" i="22"/>
  <c r="AE170" i="22" s="1"/>
  <c r="I170" i="22"/>
  <c r="A170" i="22"/>
  <c r="AU169" i="22"/>
  <c r="AO169" i="22"/>
  <c r="AI169" i="22"/>
  <c r="AQ169" i="22" s="1"/>
  <c r="AR169" i="22" s="1"/>
  <c r="Z169" i="22"/>
  <c r="Y169" i="22"/>
  <c r="T169" i="22"/>
  <c r="R169" i="22"/>
  <c r="Q169" i="22"/>
  <c r="P169" i="22"/>
  <c r="O169" i="22"/>
  <c r="N169" i="22"/>
  <c r="M169" i="22"/>
  <c r="L169" i="22"/>
  <c r="K169" i="22"/>
  <c r="J169" i="22"/>
  <c r="AE169" i="22" s="1"/>
  <c r="I169" i="22"/>
  <c r="A169" i="22"/>
  <c r="AU168" i="22"/>
  <c r="AO168" i="22"/>
  <c r="AI168" i="22"/>
  <c r="Z168" i="22"/>
  <c r="Y168" i="22"/>
  <c r="T168" i="22"/>
  <c r="R168" i="22"/>
  <c r="Q168" i="22"/>
  <c r="P168" i="22"/>
  <c r="O168" i="22"/>
  <c r="N168" i="22"/>
  <c r="M168" i="22"/>
  <c r="L168" i="22"/>
  <c r="K168" i="22"/>
  <c r="J168" i="22"/>
  <c r="AE168" i="22" s="1"/>
  <c r="I168" i="22"/>
  <c r="A168" i="22"/>
  <c r="AU167" i="22"/>
  <c r="AO167" i="22"/>
  <c r="AI167" i="22"/>
  <c r="AQ167" i="22" s="1"/>
  <c r="Z167" i="22"/>
  <c r="Y167" i="22"/>
  <c r="T167" i="22"/>
  <c r="R167" i="22"/>
  <c r="Q167" i="22"/>
  <c r="P167" i="22"/>
  <c r="O167" i="22"/>
  <c r="N167" i="22"/>
  <c r="M167" i="22"/>
  <c r="L167" i="22"/>
  <c r="K167" i="22"/>
  <c r="J167" i="22"/>
  <c r="AE167" i="22" s="1"/>
  <c r="I167" i="22"/>
  <c r="A167" i="22"/>
  <c r="AU166" i="22"/>
  <c r="AO166" i="22"/>
  <c r="AI166" i="22"/>
  <c r="Z166" i="22"/>
  <c r="Y166" i="22"/>
  <c r="T166" i="22"/>
  <c r="R166" i="22"/>
  <c r="Q166" i="22"/>
  <c r="P166" i="22"/>
  <c r="O166" i="22"/>
  <c r="N166" i="22"/>
  <c r="M166" i="22"/>
  <c r="L166" i="22"/>
  <c r="K166" i="22"/>
  <c r="J166" i="22"/>
  <c r="AE166" i="22" s="1"/>
  <c r="I166" i="22"/>
  <c r="A166" i="22"/>
  <c r="AU165" i="22"/>
  <c r="AO165" i="22"/>
  <c r="AI165" i="22"/>
  <c r="AQ165" i="22" s="1"/>
  <c r="AR165" i="22" s="1"/>
  <c r="Z165" i="22"/>
  <c r="Y165" i="22"/>
  <c r="T165" i="22"/>
  <c r="R165" i="22"/>
  <c r="Q165" i="22"/>
  <c r="P165" i="22"/>
  <c r="O165" i="22"/>
  <c r="N165" i="22"/>
  <c r="M165" i="22"/>
  <c r="L165" i="22"/>
  <c r="K165" i="22"/>
  <c r="J165" i="22"/>
  <c r="AE165" i="22" s="1"/>
  <c r="I165" i="22"/>
  <c r="A165" i="22"/>
  <c r="AU164" i="22"/>
  <c r="AO164" i="22"/>
  <c r="AI164" i="22"/>
  <c r="Z164" i="22"/>
  <c r="Y164" i="22"/>
  <c r="T164" i="22"/>
  <c r="R164" i="22"/>
  <c r="Q164" i="22"/>
  <c r="P164" i="22"/>
  <c r="O164" i="22"/>
  <c r="N164" i="22"/>
  <c r="M164" i="22"/>
  <c r="L164" i="22"/>
  <c r="K164" i="22"/>
  <c r="J164" i="22"/>
  <c r="AE164" i="22" s="1"/>
  <c r="I164" i="22"/>
  <c r="A164" i="22"/>
  <c r="AU163" i="22"/>
  <c r="AO163" i="22"/>
  <c r="AI163" i="22"/>
  <c r="Z163" i="22"/>
  <c r="Y163" i="22"/>
  <c r="T163" i="22"/>
  <c r="R163" i="22"/>
  <c r="Q163" i="22"/>
  <c r="P163" i="22"/>
  <c r="O163" i="22"/>
  <c r="N163" i="22"/>
  <c r="M163" i="22"/>
  <c r="L163" i="22"/>
  <c r="K163" i="22"/>
  <c r="J163" i="22"/>
  <c r="AE163" i="22" s="1"/>
  <c r="I163" i="22"/>
  <c r="A163" i="22"/>
  <c r="AU162" i="22"/>
  <c r="AO162" i="22"/>
  <c r="AI162" i="22"/>
  <c r="Z162" i="22"/>
  <c r="Y162" i="22"/>
  <c r="T162" i="22"/>
  <c r="R162" i="22"/>
  <c r="Q162" i="22"/>
  <c r="P162" i="22"/>
  <c r="O162" i="22"/>
  <c r="N162" i="22"/>
  <c r="M162" i="22"/>
  <c r="L162" i="22"/>
  <c r="K162" i="22"/>
  <c r="J162" i="22"/>
  <c r="AE162" i="22" s="1"/>
  <c r="I162" i="22"/>
  <c r="A162" i="22"/>
  <c r="AU161" i="22"/>
  <c r="AO161" i="22"/>
  <c r="AI161" i="22"/>
  <c r="Z161" i="22"/>
  <c r="Y161" i="22"/>
  <c r="T161" i="22"/>
  <c r="R161" i="22"/>
  <c r="Q161" i="22"/>
  <c r="P161" i="22"/>
  <c r="O161" i="22"/>
  <c r="N161" i="22"/>
  <c r="M161" i="22"/>
  <c r="L161" i="22"/>
  <c r="K161" i="22"/>
  <c r="J161" i="22"/>
  <c r="AE161" i="22" s="1"/>
  <c r="I161" i="22"/>
  <c r="A161" i="22"/>
  <c r="AO160" i="22"/>
  <c r="AI160" i="22"/>
  <c r="Z160" i="22"/>
  <c r="Y160" i="22"/>
  <c r="T160" i="22"/>
  <c r="R160" i="22"/>
  <c r="Q160" i="22"/>
  <c r="P160" i="22"/>
  <c r="O160" i="22"/>
  <c r="N160" i="22"/>
  <c r="M160" i="22"/>
  <c r="L160" i="22"/>
  <c r="K160" i="22"/>
  <c r="J160" i="22"/>
  <c r="AE160" i="22" s="1"/>
  <c r="I160" i="22"/>
  <c r="A160" i="22"/>
  <c r="AU159" i="22"/>
  <c r="AO159" i="22"/>
  <c r="AI159" i="22"/>
  <c r="Z159" i="22"/>
  <c r="Y159" i="22"/>
  <c r="T159" i="22"/>
  <c r="R159" i="22"/>
  <c r="Q159" i="22"/>
  <c r="P159" i="22"/>
  <c r="O159" i="22"/>
  <c r="N159" i="22"/>
  <c r="M159" i="22"/>
  <c r="L159" i="22"/>
  <c r="K159" i="22"/>
  <c r="J159" i="22"/>
  <c r="AE159" i="22" s="1"/>
  <c r="I159" i="22"/>
  <c r="A159" i="22"/>
  <c r="AU158" i="22"/>
  <c r="AO158" i="22"/>
  <c r="AI158" i="22"/>
  <c r="AQ158" i="22" s="1"/>
  <c r="Z158" i="22"/>
  <c r="Y158" i="22"/>
  <c r="T158" i="22"/>
  <c r="R158" i="22"/>
  <c r="Q158" i="22"/>
  <c r="P158" i="22"/>
  <c r="O158" i="22"/>
  <c r="N158" i="22"/>
  <c r="M158" i="22"/>
  <c r="L158" i="22"/>
  <c r="K158" i="22"/>
  <c r="J158" i="22"/>
  <c r="AE158" i="22" s="1"/>
  <c r="I158" i="22"/>
  <c r="A158" i="22"/>
  <c r="AU157" i="22"/>
  <c r="AO157" i="22"/>
  <c r="AI157" i="22"/>
  <c r="AQ157" i="22" s="1"/>
  <c r="Z157" i="22"/>
  <c r="Y157" i="22"/>
  <c r="T157" i="22"/>
  <c r="R157" i="22"/>
  <c r="Q157" i="22"/>
  <c r="P157" i="22"/>
  <c r="O157" i="22"/>
  <c r="N157" i="22"/>
  <c r="M157" i="22"/>
  <c r="L157" i="22"/>
  <c r="K157" i="22"/>
  <c r="J157" i="22"/>
  <c r="AE157" i="22" s="1"/>
  <c r="I157" i="22"/>
  <c r="A157" i="22"/>
  <c r="AU156" i="22"/>
  <c r="AO156" i="22"/>
  <c r="AI156" i="22"/>
  <c r="AQ156" i="22" s="1"/>
  <c r="Z156" i="22"/>
  <c r="Y156" i="22"/>
  <c r="T156" i="22"/>
  <c r="R156" i="22"/>
  <c r="Q156" i="22"/>
  <c r="P156" i="22"/>
  <c r="O156" i="22"/>
  <c r="N156" i="22"/>
  <c r="M156" i="22"/>
  <c r="L156" i="22"/>
  <c r="K156" i="22"/>
  <c r="J156" i="22"/>
  <c r="AE156" i="22" s="1"/>
  <c r="I156" i="22"/>
  <c r="A156" i="22"/>
  <c r="AU155" i="22"/>
  <c r="AO155" i="22"/>
  <c r="AI155" i="22"/>
  <c r="Z155" i="22"/>
  <c r="Y155" i="22"/>
  <c r="R155" i="22"/>
  <c r="Q155" i="22"/>
  <c r="P155" i="22"/>
  <c r="O155" i="22"/>
  <c r="N155" i="22"/>
  <c r="M155" i="22"/>
  <c r="L155" i="22"/>
  <c r="K155" i="22"/>
  <c r="J155" i="22"/>
  <c r="AE155" i="22" s="1"/>
  <c r="AF155" i="22" s="1"/>
  <c r="AG155" i="22" s="1"/>
  <c r="AJ155" i="22" s="1"/>
  <c r="I155" i="22"/>
  <c r="A155" i="22"/>
  <c r="AU154" i="22"/>
  <c r="AO154" i="22"/>
  <c r="AI154" i="22"/>
  <c r="AQ154" i="22" s="1"/>
  <c r="Z154" i="22"/>
  <c r="Y154" i="22"/>
  <c r="T154" i="22"/>
  <c r="R154" i="22"/>
  <c r="Q154" i="22"/>
  <c r="P154" i="22"/>
  <c r="O154" i="22"/>
  <c r="N154" i="22"/>
  <c r="M154" i="22"/>
  <c r="L154" i="22"/>
  <c r="K154" i="22"/>
  <c r="J154" i="22"/>
  <c r="AE154" i="22" s="1"/>
  <c r="I154" i="22"/>
  <c r="A154" i="22"/>
  <c r="AW153" i="22"/>
  <c r="AU153" i="22"/>
  <c r="AO153" i="22"/>
  <c r="AI153" i="22"/>
  <c r="Z153" i="22"/>
  <c r="Y153" i="22"/>
  <c r="T153" i="22"/>
  <c r="R153" i="22"/>
  <c r="Q153" i="22"/>
  <c r="P153" i="22"/>
  <c r="O153" i="22"/>
  <c r="N153" i="22"/>
  <c r="M153" i="22"/>
  <c r="L153" i="22"/>
  <c r="K153" i="22"/>
  <c r="J153" i="22"/>
  <c r="AE153" i="22" s="1"/>
  <c r="AF153" i="22" s="1"/>
  <c r="AG153" i="22" s="1"/>
  <c r="AJ153" i="22" s="1"/>
  <c r="I153" i="22"/>
  <c r="A153" i="22"/>
  <c r="AU152" i="22"/>
  <c r="AO152" i="22"/>
  <c r="AI152" i="22"/>
  <c r="AQ152" i="22" s="1"/>
  <c r="Z152" i="22"/>
  <c r="Y152" i="22"/>
  <c r="T152" i="22"/>
  <c r="R152" i="22"/>
  <c r="Q152" i="22"/>
  <c r="P152" i="22"/>
  <c r="O152" i="22"/>
  <c r="N152" i="22"/>
  <c r="M152" i="22"/>
  <c r="L152" i="22"/>
  <c r="K152" i="22"/>
  <c r="J152" i="22"/>
  <c r="AE152" i="22" s="1"/>
  <c r="I152" i="22"/>
  <c r="A152" i="22"/>
  <c r="AU151" i="22"/>
  <c r="AO151" i="22"/>
  <c r="AI151" i="22"/>
  <c r="AG151" i="22"/>
  <c r="AJ151" i="22" s="1"/>
  <c r="Z151" i="22"/>
  <c r="Y151" i="22"/>
  <c r="T151" i="22"/>
  <c r="R151" i="22"/>
  <c r="Q151" i="22"/>
  <c r="P151" i="22"/>
  <c r="O151" i="22"/>
  <c r="N151" i="22"/>
  <c r="M151" i="22"/>
  <c r="L151" i="22"/>
  <c r="K151" i="22"/>
  <c r="J151" i="22"/>
  <c r="AE151" i="22" s="1"/>
  <c r="I151" i="22"/>
  <c r="A151" i="22"/>
  <c r="AU150" i="22"/>
  <c r="AO150" i="22"/>
  <c r="AI150" i="22"/>
  <c r="AQ150" i="22" s="1"/>
  <c r="AR150" i="22" s="1"/>
  <c r="Z150" i="22"/>
  <c r="Y150" i="22"/>
  <c r="R150" i="22"/>
  <c r="Q150" i="22"/>
  <c r="P150" i="22"/>
  <c r="O150" i="22"/>
  <c r="N150" i="22"/>
  <c r="M150" i="22"/>
  <c r="L150" i="22"/>
  <c r="K150" i="22"/>
  <c r="J150" i="22"/>
  <c r="AE150" i="22" s="1"/>
  <c r="I150" i="22"/>
  <c r="A150" i="22"/>
  <c r="AU149" i="22"/>
  <c r="AO149" i="22"/>
  <c r="AI149" i="22"/>
  <c r="Z149" i="22"/>
  <c r="Y149" i="22"/>
  <c r="T149" i="22"/>
  <c r="R149" i="22"/>
  <c r="Q149" i="22"/>
  <c r="P149" i="22"/>
  <c r="O149" i="22"/>
  <c r="N149" i="22"/>
  <c r="M149" i="22"/>
  <c r="L149" i="22"/>
  <c r="K149" i="22"/>
  <c r="J149" i="22"/>
  <c r="AE149" i="22" s="1"/>
  <c r="I149" i="22"/>
  <c r="A149" i="22"/>
  <c r="AU148" i="22"/>
  <c r="AO148" i="22"/>
  <c r="AI148" i="22"/>
  <c r="Z148" i="22"/>
  <c r="Y148" i="22"/>
  <c r="T148" i="22"/>
  <c r="R148" i="22"/>
  <c r="Q148" i="22"/>
  <c r="P148" i="22"/>
  <c r="O148" i="22"/>
  <c r="N148" i="22"/>
  <c r="M148" i="22"/>
  <c r="L148" i="22"/>
  <c r="K148" i="22"/>
  <c r="J148" i="22"/>
  <c r="AE148" i="22" s="1"/>
  <c r="I148" i="22"/>
  <c r="A148" i="22"/>
  <c r="AU147" i="22"/>
  <c r="AO147" i="22"/>
  <c r="AI147" i="22"/>
  <c r="Z147" i="22"/>
  <c r="Y147" i="22"/>
  <c r="T147" i="22"/>
  <c r="R147" i="22"/>
  <c r="Q147" i="22"/>
  <c r="P147" i="22"/>
  <c r="O147" i="22"/>
  <c r="N147" i="22"/>
  <c r="M147" i="22"/>
  <c r="L147" i="22"/>
  <c r="K147" i="22"/>
  <c r="J147" i="22"/>
  <c r="AE147" i="22" s="1"/>
  <c r="I147" i="22"/>
  <c r="A147" i="22"/>
  <c r="AW146" i="22"/>
  <c r="AU146" i="22"/>
  <c r="AO146" i="22"/>
  <c r="AI146" i="22"/>
  <c r="Z146" i="22"/>
  <c r="Y146" i="22"/>
  <c r="T146" i="22"/>
  <c r="R146" i="22"/>
  <c r="Q146" i="22"/>
  <c r="P146" i="22"/>
  <c r="O146" i="22"/>
  <c r="N146" i="22"/>
  <c r="M146" i="22"/>
  <c r="L146" i="22"/>
  <c r="K146" i="22"/>
  <c r="J146" i="22"/>
  <c r="AE146" i="22" s="1"/>
  <c r="AF146" i="22" s="1"/>
  <c r="AG146" i="22" s="1"/>
  <c r="AJ146" i="22" s="1"/>
  <c r="I146" i="22"/>
  <c r="A146" i="22"/>
  <c r="AW145" i="22"/>
  <c r="AU145" i="22"/>
  <c r="AO145" i="22"/>
  <c r="AI145" i="22"/>
  <c r="Z145" i="22"/>
  <c r="Y145" i="22"/>
  <c r="T145" i="22"/>
  <c r="R145" i="22"/>
  <c r="Q145" i="22"/>
  <c r="P145" i="22"/>
  <c r="O145" i="22"/>
  <c r="N145" i="22"/>
  <c r="M145" i="22"/>
  <c r="L145" i="22"/>
  <c r="K145" i="22"/>
  <c r="J145" i="22"/>
  <c r="AE145" i="22" s="1"/>
  <c r="AF145" i="22" s="1"/>
  <c r="AG145" i="22" s="1"/>
  <c r="AJ145" i="22" s="1"/>
  <c r="I145" i="22"/>
  <c r="A145" i="22"/>
  <c r="AU144" i="22"/>
  <c r="AO144" i="22"/>
  <c r="AI144" i="22"/>
  <c r="AQ144" i="22" s="1"/>
  <c r="AR144" i="22" s="1"/>
  <c r="Z144" i="22"/>
  <c r="Y144" i="22"/>
  <c r="T144" i="22"/>
  <c r="R144" i="22"/>
  <c r="Q144" i="22"/>
  <c r="P144" i="22"/>
  <c r="O144" i="22"/>
  <c r="N144" i="22"/>
  <c r="M144" i="22"/>
  <c r="L144" i="22"/>
  <c r="K144" i="22"/>
  <c r="J144" i="22"/>
  <c r="AE144" i="22" s="1"/>
  <c r="I144" i="22"/>
  <c r="A144" i="22"/>
  <c r="AU143" i="22"/>
  <c r="AO143" i="22"/>
  <c r="AI143" i="22"/>
  <c r="Z143" i="22"/>
  <c r="Y143" i="22"/>
  <c r="T143" i="22"/>
  <c r="R143" i="22"/>
  <c r="Q143" i="22"/>
  <c r="P143" i="22"/>
  <c r="O143" i="22"/>
  <c r="N143" i="22"/>
  <c r="M143" i="22"/>
  <c r="L143" i="22"/>
  <c r="K143" i="22"/>
  <c r="J143" i="22"/>
  <c r="AE143" i="22" s="1"/>
  <c r="I143" i="22"/>
  <c r="A143" i="22"/>
  <c r="AU142" i="22"/>
  <c r="AO142" i="22"/>
  <c r="AI142" i="22"/>
  <c r="AQ142" i="22" s="1"/>
  <c r="Z142" i="22"/>
  <c r="Y142" i="22"/>
  <c r="R142" i="22"/>
  <c r="Q142" i="22"/>
  <c r="P142" i="22"/>
  <c r="O142" i="22"/>
  <c r="N142" i="22"/>
  <c r="M142" i="22"/>
  <c r="L142" i="22"/>
  <c r="K142" i="22"/>
  <c r="J142" i="22"/>
  <c r="AE142" i="22" s="1"/>
  <c r="I142" i="22"/>
  <c r="A142" i="22"/>
  <c r="AU141" i="22"/>
  <c r="AO141" i="22"/>
  <c r="AI141" i="22"/>
  <c r="AQ141" i="22" s="1"/>
  <c r="AR141" i="22" s="1"/>
  <c r="Z141" i="22"/>
  <c r="Y141" i="22"/>
  <c r="T141" i="22"/>
  <c r="R141" i="22"/>
  <c r="Q141" i="22"/>
  <c r="P141" i="22"/>
  <c r="O141" i="22"/>
  <c r="N141" i="22"/>
  <c r="M141" i="22"/>
  <c r="L141" i="22"/>
  <c r="K141" i="22"/>
  <c r="J141" i="22"/>
  <c r="AE141" i="22" s="1"/>
  <c r="I141" i="22"/>
  <c r="A141" i="22"/>
  <c r="AU140" i="22"/>
  <c r="AO140" i="22"/>
  <c r="AI140" i="22"/>
  <c r="Z140" i="22"/>
  <c r="Y140" i="22"/>
  <c r="T140" i="22"/>
  <c r="R140" i="22"/>
  <c r="Q140" i="22"/>
  <c r="P140" i="22"/>
  <c r="O140" i="22"/>
  <c r="N140" i="22"/>
  <c r="M140" i="22"/>
  <c r="L140" i="22"/>
  <c r="K140" i="22"/>
  <c r="J140" i="22"/>
  <c r="AE140" i="22" s="1"/>
  <c r="I140" i="22"/>
  <c r="A140" i="22"/>
  <c r="AU139" i="22"/>
  <c r="AO139" i="22"/>
  <c r="AI139" i="22"/>
  <c r="AQ139" i="22" s="1"/>
  <c r="Z139" i="22"/>
  <c r="Y139" i="22"/>
  <c r="T139" i="22"/>
  <c r="R139" i="22"/>
  <c r="Q139" i="22"/>
  <c r="P139" i="22"/>
  <c r="O139" i="22"/>
  <c r="N139" i="22"/>
  <c r="M139" i="22"/>
  <c r="L139" i="22"/>
  <c r="K139" i="22"/>
  <c r="J139" i="22"/>
  <c r="AE139" i="22" s="1"/>
  <c r="I139" i="22"/>
  <c r="A139" i="22"/>
  <c r="AO138" i="22"/>
  <c r="AI138" i="22"/>
  <c r="AQ138" i="22" s="1"/>
  <c r="AR138" i="22" s="1"/>
  <c r="Z138" i="22"/>
  <c r="Y138" i="22"/>
  <c r="W138" i="22"/>
  <c r="R138" i="22"/>
  <c r="Q138" i="22"/>
  <c r="P138" i="22"/>
  <c r="O138" i="22"/>
  <c r="N138" i="22"/>
  <c r="M138" i="22"/>
  <c r="L138" i="22"/>
  <c r="K138" i="22"/>
  <c r="J138" i="22"/>
  <c r="AE138" i="22" s="1"/>
  <c r="I138" i="22"/>
  <c r="A138" i="22"/>
  <c r="AW137" i="22"/>
  <c r="AU137" i="22"/>
  <c r="AO137" i="22"/>
  <c r="AI137" i="22"/>
  <c r="Z137" i="22"/>
  <c r="Y137" i="22"/>
  <c r="T137" i="22"/>
  <c r="R137" i="22"/>
  <c r="Q137" i="22"/>
  <c r="P137" i="22"/>
  <c r="O137" i="22"/>
  <c r="N137" i="22"/>
  <c r="M137" i="22"/>
  <c r="L137" i="22"/>
  <c r="K137" i="22"/>
  <c r="J137" i="22"/>
  <c r="AE137" i="22" s="1"/>
  <c r="AF137" i="22" s="1"/>
  <c r="AG137" i="22" s="1"/>
  <c r="AJ137" i="22" s="1"/>
  <c r="I137" i="22"/>
  <c r="A137" i="22"/>
  <c r="AU136" i="22"/>
  <c r="AO136" i="22"/>
  <c r="AI136" i="22"/>
  <c r="Z136" i="22"/>
  <c r="Y136" i="22"/>
  <c r="T136" i="22"/>
  <c r="R136" i="22"/>
  <c r="Q136" i="22"/>
  <c r="P136" i="22"/>
  <c r="O136" i="22"/>
  <c r="N136" i="22"/>
  <c r="M136" i="22"/>
  <c r="L136" i="22"/>
  <c r="K136" i="22"/>
  <c r="J136" i="22"/>
  <c r="AE136" i="22" s="1"/>
  <c r="I136" i="22"/>
  <c r="A136" i="22"/>
  <c r="AU135" i="22"/>
  <c r="AO135" i="22"/>
  <c r="AI135" i="22"/>
  <c r="Z135" i="22"/>
  <c r="Y135" i="22"/>
  <c r="W135" i="22"/>
  <c r="T135" i="22"/>
  <c r="R135" i="22"/>
  <c r="Q135" i="22"/>
  <c r="P135" i="22"/>
  <c r="O135" i="22"/>
  <c r="N135" i="22"/>
  <c r="M135" i="22"/>
  <c r="L135" i="22"/>
  <c r="K135" i="22"/>
  <c r="J135" i="22"/>
  <c r="AE135" i="22" s="1"/>
  <c r="AF135" i="22" s="1"/>
  <c r="AG135" i="22" s="1"/>
  <c r="AJ135" i="22" s="1"/>
  <c r="I135" i="22"/>
  <c r="A135" i="22"/>
  <c r="AU134" i="22"/>
  <c r="AO134" i="22"/>
  <c r="AI134" i="22"/>
  <c r="Z134" i="22"/>
  <c r="Y134" i="22"/>
  <c r="T134" i="22"/>
  <c r="R134" i="22"/>
  <c r="Q134" i="22"/>
  <c r="P134" i="22"/>
  <c r="O134" i="22"/>
  <c r="N134" i="22"/>
  <c r="M134" i="22"/>
  <c r="L134" i="22"/>
  <c r="K134" i="22"/>
  <c r="J134" i="22"/>
  <c r="AE134" i="22" s="1"/>
  <c r="I134" i="22"/>
  <c r="A134" i="22"/>
  <c r="AU133" i="22"/>
  <c r="AO133" i="22"/>
  <c r="AI133" i="22"/>
  <c r="AQ133" i="22" s="1"/>
  <c r="Z133" i="22"/>
  <c r="Y133" i="22"/>
  <c r="R133" i="22"/>
  <c r="Q133" i="22"/>
  <c r="P133" i="22"/>
  <c r="O133" i="22"/>
  <c r="N133" i="22"/>
  <c r="M133" i="22"/>
  <c r="L133" i="22"/>
  <c r="K133" i="22"/>
  <c r="J133" i="22"/>
  <c r="AE133" i="22" s="1"/>
  <c r="I133" i="22"/>
  <c r="A133" i="22"/>
  <c r="AU132" i="22"/>
  <c r="AO132" i="22"/>
  <c r="AI132" i="22"/>
  <c r="Z132" i="22"/>
  <c r="Y132" i="22"/>
  <c r="R132" i="22"/>
  <c r="Q132" i="22"/>
  <c r="P132" i="22"/>
  <c r="O132" i="22"/>
  <c r="N132" i="22"/>
  <c r="M132" i="22"/>
  <c r="L132" i="22"/>
  <c r="K132" i="22"/>
  <c r="J132" i="22"/>
  <c r="AE132" i="22" s="1"/>
  <c r="I132" i="22"/>
  <c r="A132" i="22"/>
  <c r="AU131" i="22"/>
  <c r="AO131" i="22"/>
  <c r="AI131" i="22"/>
  <c r="AQ131" i="22" s="1"/>
  <c r="Z131" i="22"/>
  <c r="U131" i="22"/>
  <c r="T131" i="22"/>
  <c r="R131" i="22"/>
  <c r="Q131" i="22"/>
  <c r="P131" i="22"/>
  <c r="O131" i="22"/>
  <c r="N131" i="22"/>
  <c r="M131" i="22"/>
  <c r="L131" i="22"/>
  <c r="K131" i="22"/>
  <c r="J131" i="22"/>
  <c r="AE131" i="22" s="1"/>
  <c r="AF131" i="22" s="1"/>
  <c r="AG131" i="22" s="1"/>
  <c r="AJ131" i="22" s="1"/>
  <c r="I131" i="22"/>
  <c r="A131" i="22"/>
  <c r="AW130" i="22"/>
  <c r="AU130" i="22"/>
  <c r="AO130" i="22"/>
  <c r="AI130" i="22"/>
  <c r="Z130" i="22"/>
  <c r="Y130" i="22"/>
  <c r="W130" i="22"/>
  <c r="T130" i="22"/>
  <c r="R130" i="22"/>
  <c r="Q130" i="22"/>
  <c r="P130" i="22"/>
  <c r="O130" i="22"/>
  <c r="N130" i="22"/>
  <c r="M130" i="22"/>
  <c r="L130" i="22"/>
  <c r="K130" i="22"/>
  <c r="J130" i="22"/>
  <c r="AE130" i="22" s="1"/>
  <c r="I130" i="22"/>
  <c r="A130" i="22"/>
  <c r="AU129" i="22"/>
  <c r="AO129" i="22"/>
  <c r="AI129" i="22"/>
  <c r="AQ129" i="22" s="1"/>
  <c r="Z129" i="22"/>
  <c r="Y129" i="22"/>
  <c r="T129" i="22"/>
  <c r="R129" i="22"/>
  <c r="Q129" i="22"/>
  <c r="P129" i="22"/>
  <c r="O129" i="22"/>
  <c r="N129" i="22"/>
  <c r="M129" i="22"/>
  <c r="L129" i="22"/>
  <c r="K129" i="22"/>
  <c r="J129" i="22"/>
  <c r="AE129" i="22" s="1"/>
  <c r="I129" i="22"/>
  <c r="A129" i="22"/>
  <c r="AU128" i="22"/>
  <c r="AO128" i="22"/>
  <c r="AI128" i="22"/>
  <c r="AQ128" i="22" s="1"/>
  <c r="AE128" i="22"/>
  <c r="Z128" i="22"/>
  <c r="Y128" i="22"/>
  <c r="S128" i="22"/>
  <c r="A128" i="22"/>
  <c r="AW127" i="22"/>
  <c r="AU127" i="22"/>
  <c r="AO127" i="22"/>
  <c r="AI127" i="22"/>
  <c r="Z127" i="22"/>
  <c r="Y127" i="22"/>
  <c r="W127" i="22"/>
  <c r="T127" i="22"/>
  <c r="R127" i="22"/>
  <c r="Q127" i="22"/>
  <c r="P127" i="22"/>
  <c r="O127" i="22"/>
  <c r="N127" i="22"/>
  <c r="M127" i="22"/>
  <c r="L127" i="22"/>
  <c r="K127" i="22"/>
  <c r="J127" i="22"/>
  <c r="AE127" i="22" s="1"/>
  <c r="I127" i="22"/>
  <c r="A127" i="22"/>
  <c r="AW126" i="22"/>
  <c r="AU126" i="22"/>
  <c r="AO126" i="22"/>
  <c r="AI126" i="22"/>
  <c r="Z126" i="22"/>
  <c r="Y126" i="22"/>
  <c r="W126" i="22"/>
  <c r="T126" i="22"/>
  <c r="R126" i="22"/>
  <c r="Q126" i="22"/>
  <c r="P126" i="22"/>
  <c r="O126" i="22"/>
  <c r="N126" i="22"/>
  <c r="M126" i="22"/>
  <c r="L126" i="22"/>
  <c r="K126" i="22"/>
  <c r="J126" i="22"/>
  <c r="AE126" i="22" s="1"/>
  <c r="I126" i="22"/>
  <c r="A126" i="22"/>
  <c r="AW125" i="22"/>
  <c r="AU125" i="22"/>
  <c r="AO125" i="22"/>
  <c r="AI125" i="22"/>
  <c r="Z125" i="22"/>
  <c r="Y125" i="22"/>
  <c r="T125" i="22"/>
  <c r="R125" i="22"/>
  <c r="Q125" i="22"/>
  <c r="P125" i="22"/>
  <c r="O125" i="22"/>
  <c r="N125" i="22"/>
  <c r="M125" i="22"/>
  <c r="L125" i="22"/>
  <c r="K125" i="22"/>
  <c r="J125" i="22"/>
  <c r="AE125" i="22" s="1"/>
  <c r="I125" i="22"/>
  <c r="A125" i="22"/>
  <c r="AW124" i="22"/>
  <c r="AU124" i="22"/>
  <c r="AO124" i="22"/>
  <c r="AI124" i="22"/>
  <c r="Z124" i="22"/>
  <c r="Y124" i="22"/>
  <c r="W124" i="22"/>
  <c r="T124" i="22"/>
  <c r="R124" i="22"/>
  <c r="Q124" i="22"/>
  <c r="P124" i="22"/>
  <c r="O124" i="22"/>
  <c r="N124" i="22"/>
  <c r="M124" i="22"/>
  <c r="L124" i="22"/>
  <c r="K124" i="22"/>
  <c r="J124" i="22"/>
  <c r="AE124" i="22" s="1"/>
  <c r="AF124" i="22" s="1"/>
  <c r="AG124" i="22" s="1"/>
  <c r="AJ124" i="22" s="1"/>
  <c r="I124" i="22"/>
  <c r="A124" i="22"/>
  <c r="AU123" i="22"/>
  <c r="AO123" i="22"/>
  <c r="AI123" i="22"/>
  <c r="Z123" i="22"/>
  <c r="Y123" i="22"/>
  <c r="W123" i="22"/>
  <c r="T123" i="22"/>
  <c r="R123" i="22"/>
  <c r="Q123" i="22"/>
  <c r="P123" i="22"/>
  <c r="O123" i="22"/>
  <c r="N123" i="22"/>
  <c r="M123" i="22"/>
  <c r="L123" i="22"/>
  <c r="K123" i="22"/>
  <c r="J123" i="22"/>
  <c r="AE123" i="22" s="1"/>
  <c r="I123" i="22"/>
  <c r="A123" i="22"/>
  <c r="AU122" i="22"/>
  <c r="AO122" i="22"/>
  <c r="AI122" i="22"/>
  <c r="AQ122" i="22" s="1"/>
  <c r="AR122" i="22" s="1"/>
  <c r="Z122" i="22"/>
  <c r="Y122" i="22"/>
  <c r="T122" i="22"/>
  <c r="R122" i="22"/>
  <c r="Q122" i="22"/>
  <c r="P122" i="22"/>
  <c r="O122" i="22"/>
  <c r="N122" i="22"/>
  <c r="M122" i="22"/>
  <c r="L122" i="22"/>
  <c r="K122" i="22"/>
  <c r="J122" i="22"/>
  <c r="AE122" i="22" s="1"/>
  <c r="I122" i="22"/>
  <c r="A122" i="22"/>
  <c r="AW121" i="22"/>
  <c r="AU121" i="22"/>
  <c r="AO121" i="22"/>
  <c r="AI121" i="22"/>
  <c r="Z121" i="22"/>
  <c r="Y121" i="22"/>
  <c r="W121" i="22"/>
  <c r="T121" i="22"/>
  <c r="R121" i="22"/>
  <c r="Q121" i="22"/>
  <c r="P121" i="22"/>
  <c r="O121" i="22"/>
  <c r="N121" i="22"/>
  <c r="M121" i="22"/>
  <c r="L121" i="22"/>
  <c r="K121" i="22"/>
  <c r="J121" i="22"/>
  <c r="AE121" i="22" s="1"/>
  <c r="AF121" i="22" s="1"/>
  <c r="AG121" i="22" s="1"/>
  <c r="AJ121" i="22" s="1"/>
  <c r="I121" i="22"/>
  <c r="A121" i="22"/>
  <c r="AU120" i="22"/>
  <c r="AO120" i="22"/>
  <c r="AI120" i="22"/>
  <c r="AQ120" i="22" s="1"/>
  <c r="AR120" i="22" s="1"/>
  <c r="AG120" i="22"/>
  <c r="AJ120" i="22" s="1"/>
  <c r="Z120" i="22"/>
  <c r="Y120" i="22"/>
  <c r="T120" i="22"/>
  <c r="R120" i="22"/>
  <c r="Q120" i="22"/>
  <c r="P120" i="22"/>
  <c r="O120" i="22"/>
  <c r="N120" i="22"/>
  <c r="M120" i="22"/>
  <c r="L120" i="22"/>
  <c r="K120" i="22"/>
  <c r="J120" i="22"/>
  <c r="AE120" i="22" s="1"/>
  <c r="I120" i="22"/>
  <c r="A120" i="22"/>
  <c r="AU119" i="22"/>
  <c r="AO119" i="22"/>
  <c r="AI119" i="22"/>
  <c r="AG119" i="22"/>
  <c r="AJ119" i="22" s="1"/>
  <c r="Z119" i="22"/>
  <c r="Y119" i="22"/>
  <c r="U119" i="22"/>
  <c r="T119" i="22"/>
  <c r="R119" i="22"/>
  <c r="Q119" i="22"/>
  <c r="P119" i="22"/>
  <c r="O119" i="22"/>
  <c r="N119" i="22"/>
  <c r="M119" i="22"/>
  <c r="L119" i="22"/>
  <c r="K119" i="22"/>
  <c r="J119" i="22"/>
  <c r="AE119" i="22" s="1"/>
  <c r="I119" i="22"/>
  <c r="A119" i="22"/>
  <c r="AU118" i="22"/>
  <c r="AO118" i="22"/>
  <c r="AI118" i="22"/>
  <c r="Z118" i="22"/>
  <c r="Y118" i="22"/>
  <c r="W118" i="22"/>
  <c r="T118" i="22"/>
  <c r="R118" i="22"/>
  <c r="Q118" i="22"/>
  <c r="P118" i="22"/>
  <c r="O118" i="22"/>
  <c r="N118" i="22"/>
  <c r="M118" i="22"/>
  <c r="L118" i="22"/>
  <c r="K118" i="22"/>
  <c r="J118" i="22"/>
  <c r="AE118" i="22" s="1"/>
  <c r="AF118" i="22" s="1"/>
  <c r="AG118" i="22" s="1"/>
  <c r="AJ118" i="22" s="1"/>
  <c r="I118" i="22"/>
  <c r="A118" i="22"/>
  <c r="AU117" i="22"/>
  <c r="AO117" i="22"/>
  <c r="AI117" i="22"/>
  <c r="AQ117" i="22" s="1"/>
  <c r="Z117" i="22"/>
  <c r="Y117" i="22"/>
  <c r="W117" i="22"/>
  <c r="T117" i="22"/>
  <c r="R117" i="22"/>
  <c r="Q117" i="22"/>
  <c r="P117" i="22"/>
  <c r="O117" i="22"/>
  <c r="N117" i="22"/>
  <c r="M117" i="22"/>
  <c r="L117" i="22"/>
  <c r="K117" i="22"/>
  <c r="J117" i="22"/>
  <c r="AE117" i="22" s="1"/>
  <c r="I117" i="22"/>
  <c r="A117" i="22"/>
  <c r="AU116" i="22"/>
  <c r="AO116" i="22"/>
  <c r="AI116" i="22"/>
  <c r="Z116" i="22"/>
  <c r="Y116" i="22"/>
  <c r="W116" i="22"/>
  <c r="T116" i="22"/>
  <c r="R116" i="22"/>
  <c r="Q116" i="22"/>
  <c r="P116" i="22"/>
  <c r="O116" i="22"/>
  <c r="N116" i="22"/>
  <c r="M116" i="22"/>
  <c r="L116" i="22"/>
  <c r="K116" i="22"/>
  <c r="J116" i="22"/>
  <c r="AE116" i="22" s="1"/>
  <c r="AF116" i="22" s="1"/>
  <c r="AG116" i="22" s="1"/>
  <c r="AJ116" i="22" s="1"/>
  <c r="I116" i="22"/>
  <c r="A116" i="22"/>
  <c r="AU115" i="22"/>
  <c r="AO115" i="22"/>
  <c r="AI115" i="22"/>
  <c r="Z115" i="22"/>
  <c r="Y115" i="22"/>
  <c r="W115" i="22"/>
  <c r="T115" i="22"/>
  <c r="R115" i="22"/>
  <c r="Q115" i="22"/>
  <c r="P115" i="22"/>
  <c r="O115" i="22"/>
  <c r="N115" i="22"/>
  <c r="M115" i="22"/>
  <c r="L115" i="22"/>
  <c r="K115" i="22"/>
  <c r="J115" i="22"/>
  <c r="AE115" i="22" s="1"/>
  <c r="AF115" i="22" s="1"/>
  <c r="AG115" i="22" s="1"/>
  <c r="AJ115" i="22" s="1"/>
  <c r="I115" i="22"/>
  <c r="A115" i="22"/>
  <c r="AU114" i="22"/>
  <c r="AO114" i="22"/>
  <c r="AI114" i="22"/>
  <c r="Z114" i="22"/>
  <c r="Y114" i="22"/>
  <c r="T114" i="22"/>
  <c r="R114" i="22"/>
  <c r="Q114" i="22"/>
  <c r="P114" i="22"/>
  <c r="O114" i="22"/>
  <c r="N114" i="22"/>
  <c r="M114" i="22"/>
  <c r="L114" i="22"/>
  <c r="K114" i="22"/>
  <c r="J114" i="22"/>
  <c r="AE114" i="22" s="1"/>
  <c r="AF114" i="22" s="1"/>
  <c r="AG114" i="22" s="1"/>
  <c r="AJ114" i="22" s="1"/>
  <c r="I114" i="22"/>
  <c r="A114" i="22"/>
  <c r="AW113" i="22"/>
  <c r="AU113" i="22"/>
  <c r="AO113" i="22"/>
  <c r="AI113" i="22"/>
  <c r="Z113" i="22"/>
  <c r="Y113" i="22"/>
  <c r="W113" i="22"/>
  <c r="T113" i="22"/>
  <c r="R113" i="22"/>
  <c r="Q113" i="22"/>
  <c r="P113" i="22"/>
  <c r="O113" i="22"/>
  <c r="N113" i="22"/>
  <c r="M113" i="22"/>
  <c r="L113" i="22"/>
  <c r="K113" i="22"/>
  <c r="J113" i="22"/>
  <c r="AE113" i="22" s="1"/>
  <c r="I113" i="22"/>
  <c r="A113" i="22"/>
  <c r="AU112" i="22"/>
  <c r="AO112" i="22"/>
  <c r="AI112" i="22"/>
  <c r="Z112" i="22"/>
  <c r="Y112" i="22"/>
  <c r="W112" i="22"/>
  <c r="R112" i="22"/>
  <c r="Q112" i="22"/>
  <c r="P112" i="22"/>
  <c r="O112" i="22"/>
  <c r="N112" i="22"/>
  <c r="M112" i="22"/>
  <c r="L112" i="22"/>
  <c r="K112" i="22"/>
  <c r="J112" i="22"/>
  <c r="AE112" i="22" s="1"/>
  <c r="I112" i="22"/>
  <c r="A112" i="22"/>
  <c r="AU111" i="22"/>
  <c r="AO111" i="22"/>
  <c r="AI111" i="22"/>
  <c r="Z111" i="22"/>
  <c r="Y111" i="22"/>
  <c r="R111" i="22"/>
  <c r="Q111" i="22"/>
  <c r="P111" i="22"/>
  <c r="O111" i="22"/>
  <c r="N111" i="22"/>
  <c r="M111" i="22"/>
  <c r="L111" i="22"/>
  <c r="K111" i="22"/>
  <c r="J111" i="22"/>
  <c r="AE111" i="22" s="1"/>
  <c r="AF111" i="22" s="1"/>
  <c r="AG111" i="22" s="1"/>
  <c r="AJ111" i="22" s="1"/>
  <c r="I111" i="22"/>
  <c r="A111" i="22"/>
  <c r="AW110" i="22"/>
  <c r="AU110" i="22"/>
  <c r="AO110" i="22"/>
  <c r="AI110" i="22"/>
  <c r="Z110" i="22"/>
  <c r="Y110" i="22"/>
  <c r="W110" i="22"/>
  <c r="T110" i="22"/>
  <c r="R110" i="22"/>
  <c r="Q110" i="22"/>
  <c r="P110" i="22"/>
  <c r="O110" i="22"/>
  <c r="N110" i="22"/>
  <c r="M110" i="22"/>
  <c r="L110" i="22"/>
  <c r="K110" i="22"/>
  <c r="J110" i="22"/>
  <c r="AE110" i="22" s="1"/>
  <c r="I110" i="22"/>
  <c r="A110" i="22"/>
  <c r="AU109" i="22"/>
  <c r="AO109" i="22"/>
  <c r="AI109" i="22"/>
  <c r="Y109" i="22"/>
  <c r="W109" i="22"/>
  <c r="T109" i="22"/>
  <c r="R109" i="22"/>
  <c r="Q109" i="22"/>
  <c r="P109" i="22"/>
  <c r="O109" i="22"/>
  <c r="N109" i="22"/>
  <c r="M109" i="22"/>
  <c r="L109" i="22"/>
  <c r="K109" i="22"/>
  <c r="J109" i="22"/>
  <c r="AE109" i="22" s="1"/>
  <c r="AF109" i="22" s="1"/>
  <c r="AG109" i="22" s="1"/>
  <c r="AJ109" i="22" s="1"/>
  <c r="I109" i="22"/>
  <c r="A109" i="22"/>
  <c r="AU108" i="22"/>
  <c r="AO108" i="22"/>
  <c r="AI108" i="22"/>
  <c r="Z108" i="22"/>
  <c r="Y108" i="22"/>
  <c r="W108" i="22"/>
  <c r="T108" i="22"/>
  <c r="R108" i="22"/>
  <c r="Q108" i="22"/>
  <c r="P108" i="22"/>
  <c r="O108" i="22"/>
  <c r="N108" i="22"/>
  <c r="M108" i="22"/>
  <c r="L108" i="22"/>
  <c r="K108" i="22"/>
  <c r="J108" i="22"/>
  <c r="AE108" i="22" s="1"/>
  <c r="I108" i="22"/>
  <c r="A108" i="22"/>
  <c r="AU107" i="22"/>
  <c r="AO107" i="22"/>
  <c r="AI107" i="22"/>
  <c r="Z107" i="22"/>
  <c r="Y107" i="22"/>
  <c r="W107" i="22"/>
  <c r="T107" i="22"/>
  <c r="R107" i="22"/>
  <c r="Q107" i="22"/>
  <c r="P107" i="22"/>
  <c r="O107" i="22"/>
  <c r="N107" i="22"/>
  <c r="M107" i="22"/>
  <c r="L107" i="22"/>
  <c r="K107" i="22"/>
  <c r="J107" i="22"/>
  <c r="AE107" i="22" s="1"/>
  <c r="I107" i="22"/>
  <c r="A107" i="22"/>
  <c r="AU106" i="22"/>
  <c r="AO106" i="22"/>
  <c r="AI106" i="22"/>
  <c r="Z106" i="22"/>
  <c r="Y106" i="22"/>
  <c r="W106" i="22"/>
  <c r="T106" i="22"/>
  <c r="R106" i="22"/>
  <c r="Q106" i="22"/>
  <c r="P106" i="22"/>
  <c r="O106" i="22"/>
  <c r="N106" i="22"/>
  <c r="M106" i="22"/>
  <c r="L106" i="22"/>
  <c r="K106" i="22"/>
  <c r="J106" i="22"/>
  <c r="AE106" i="22" s="1"/>
  <c r="AF106" i="22" s="1"/>
  <c r="AG106" i="22" s="1"/>
  <c r="AJ106" i="22" s="1"/>
  <c r="I106" i="22"/>
  <c r="A106" i="22"/>
  <c r="AU105" i="22"/>
  <c r="AO105" i="22"/>
  <c r="AI105" i="22"/>
  <c r="Z105" i="22"/>
  <c r="T105" i="22"/>
  <c r="R105" i="22"/>
  <c r="Q105" i="22"/>
  <c r="P105" i="22"/>
  <c r="O105" i="22"/>
  <c r="N105" i="22"/>
  <c r="M105" i="22"/>
  <c r="L105" i="22"/>
  <c r="K105" i="22"/>
  <c r="J105" i="22"/>
  <c r="AE105" i="22" s="1"/>
  <c r="I105" i="22"/>
  <c r="A105" i="22"/>
  <c r="AO104" i="22"/>
  <c r="AI104" i="22"/>
  <c r="Z104" i="22"/>
  <c r="Y104" i="22"/>
  <c r="W104" i="22"/>
  <c r="T104" i="22"/>
  <c r="R104" i="22"/>
  <c r="Q104" i="22"/>
  <c r="P104" i="22"/>
  <c r="O104" i="22"/>
  <c r="N104" i="22"/>
  <c r="M104" i="22"/>
  <c r="L104" i="22"/>
  <c r="K104" i="22"/>
  <c r="J104" i="22"/>
  <c r="AE104" i="22" s="1"/>
  <c r="AF104" i="22" s="1"/>
  <c r="AG104" i="22" s="1"/>
  <c r="AJ104" i="22" s="1"/>
  <c r="I104" i="22"/>
  <c r="A104" i="22"/>
  <c r="AW103" i="22"/>
  <c r="AU103" i="22"/>
  <c r="AO103" i="22"/>
  <c r="AI103" i="22"/>
  <c r="Z103" i="22"/>
  <c r="Y103" i="22"/>
  <c r="W103" i="22"/>
  <c r="T103" i="22"/>
  <c r="R103" i="22"/>
  <c r="Q103" i="22"/>
  <c r="P103" i="22"/>
  <c r="O103" i="22"/>
  <c r="N103" i="22"/>
  <c r="M103" i="22"/>
  <c r="L103" i="22"/>
  <c r="K103" i="22"/>
  <c r="J103" i="22"/>
  <c r="AE103" i="22" s="1"/>
  <c r="I103" i="22"/>
  <c r="A103" i="22"/>
  <c r="AW102" i="22"/>
  <c r="AU102" i="22"/>
  <c r="AO102" i="22"/>
  <c r="AI102" i="22"/>
  <c r="Z102" i="22"/>
  <c r="Y102" i="22"/>
  <c r="T102" i="22"/>
  <c r="R102" i="22"/>
  <c r="Q102" i="22"/>
  <c r="P102" i="22"/>
  <c r="O102" i="22"/>
  <c r="N102" i="22"/>
  <c r="M102" i="22"/>
  <c r="L102" i="22"/>
  <c r="K102" i="22"/>
  <c r="J102" i="22"/>
  <c r="AE102" i="22" s="1"/>
  <c r="I102" i="22"/>
  <c r="A102" i="22"/>
  <c r="AW101" i="22"/>
  <c r="AU101" i="22"/>
  <c r="AO101" i="22"/>
  <c r="AI101" i="22"/>
  <c r="Z101" i="22"/>
  <c r="Y101" i="22"/>
  <c r="W101" i="22"/>
  <c r="T101" i="22"/>
  <c r="R101" i="22"/>
  <c r="Q101" i="22"/>
  <c r="P101" i="22"/>
  <c r="O101" i="22"/>
  <c r="N101" i="22"/>
  <c r="M101" i="22"/>
  <c r="L101" i="22"/>
  <c r="K101" i="22"/>
  <c r="J101" i="22"/>
  <c r="AE101" i="22" s="1"/>
  <c r="I101" i="22"/>
  <c r="A101" i="22"/>
  <c r="AO100" i="22"/>
  <c r="AI100" i="22"/>
  <c r="Z100" i="22"/>
  <c r="Y100" i="22"/>
  <c r="W100" i="22"/>
  <c r="T100" i="22"/>
  <c r="R100" i="22"/>
  <c r="Q100" i="22"/>
  <c r="P100" i="22"/>
  <c r="O100" i="22"/>
  <c r="N100" i="22"/>
  <c r="M100" i="22"/>
  <c r="L100" i="22"/>
  <c r="K100" i="22"/>
  <c r="J100" i="22"/>
  <c r="AE100" i="22" s="1"/>
  <c r="AF100" i="22" s="1"/>
  <c r="AG100" i="22" s="1"/>
  <c r="AJ100" i="22" s="1"/>
  <c r="I100" i="22"/>
  <c r="A100" i="22"/>
  <c r="AU99" i="22"/>
  <c r="AO99" i="22"/>
  <c r="AI99" i="22"/>
  <c r="Z99" i="22"/>
  <c r="Y99" i="22"/>
  <c r="R99" i="22"/>
  <c r="Q99" i="22"/>
  <c r="P99" i="22"/>
  <c r="O99" i="22"/>
  <c r="N99" i="22"/>
  <c r="M99" i="22"/>
  <c r="L99" i="22"/>
  <c r="K99" i="22"/>
  <c r="J99" i="22"/>
  <c r="AE99" i="22" s="1"/>
  <c r="AF99" i="22" s="1"/>
  <c r="AG99" i="22" s="1"/>
  <c r="AJ99" i="22" s="1"/>
  <c r="I99" i="22"/>
  <c r="A99" i="22"/>
  <c r="AU98" i="22"/>
  <c r="AO98" i="22"/>
  <c r="AI98" i="22"/>
  <c r="Z98" i="22"/>
  <c r="Y98" i="22"/>
  <c r="W98" i="22"/>
  <c r="T98" i="22"/>
  <c r="R98" i="22"/>
  <c r="Q98" i="22"/>
  <c r="P98" i="22"/>
  <c r="O98" i="22"/>
  <c r="N98" i="22"/>
  <c r="M98" i="22"/>
  <c r="L98" i="22"/>
  <c r="K98" i="22"/>
  <c r="J98" i="22"/>
  <c r="AE98" i="22" s="1"/>
  <c r="AF98" i="22" s="1"/>
  <c r="AG98" i="22" s="1"/>
  <c r="AJ98" i="22" s="1"/>
  <c r="I98" i="22"/>
  <c r="A98" i="22"/>
  <c r="AO97" i="22"/>
  <c r="AI97" i="22"/>
  <c r="Z97" i="22"/>
  <c r="Y97" i="22"/>
  <c r="W97" i="22"/>
  <c r="T97" i="22"/>
  <c r="R97" i="22"/>
  <c r="Q97" i="22"/>
  <c r="P97" i="22"/>
  <c r="O97" i="22"/>
  <c r="N97" i="22"/>
  <c r="M97" i="22"/>
  <c r="L97" i="22"/>
  <c r="K97" i="22"/>
  <c r="J97" i="22"/>
  <c r="AE97" i="22" s="1"/>
  <c r="I97" i="22"/>
  <c r="A97" i="22"/>
  <c r="AU96" i="22"/>
  <c r="AO96" i="22"/>
  <c r="AI96" i="22"/>
  <c r="Z96" i="22"/>
  <c r="Y96" i="22"/>
  <c r="W96" i="22"/>
  <c r="T96" i="22"/>
  <c r="R96" i="22"/>
  <c r="Q96" i="22"/>
  <c r="P96" i="22"/>
  <c r="O96" i="22"/>
  <c r="N96" i="22"/>
  <c r="M96" i="22"/>
  <c r="L96" i="22"/>
  <c r="K96" i="22"/>
  <c r="J96" i="22"/>
  <c r="AE96" i="22" s="1"/>
  <c r="AF96" i="22" s="1"/>
  <c r="AG96" i="22" s="1"/>
  <c r="AJ96" i="22" s="1"/>
  <c r="I96" i="22"/>
  <c r="A96" i="22"/>
  <c r="AW95" i="22"/>
  <c r="AU95" i="22"/>
  <c r="AO95" i="22"/>
  <c r="AI95" i="22"/>
  <c r="Z95" i="22"/>
  <c r="Y95" i="22"/>
  <c r="T95" i="22"/>
  <c r="R95" i="22"/>
  <c r="Q95" i="22"/>
  <c r="P95" i="22"/>
  <c r="O95" i="22"/>
  <c r="N95" i="22"/>
  <c r="M95" i="22"/>
  <c r="L95" i="22"/>
  <c r="K95" i="22"/>
  <c r="J95" i="22"/>
  <c r="AE95" i="22" s="1"/>
  <c r="I95" i="22"/>
  <c r="A95" i="22"/>
  <c r="AW94" i="22"/>
  <c r="AU94" i="22"/>
  <c r="AO94" i="22"/>
  <c r="AI94" i="22"/>
  <c r="Z94" i="22"/>
  <c r="Y94" i="22"/>
  <c r="T94" i="22"/>
  <c r="R94" i="22"/>
  <c r="Q94" i="22"/>
  <c r="P94" i="22"/>
  <c r="O94" i="22"/>
  <c r="N94" i="22"/>
  <c r="M94" i="22"/>
  <c r="L94" i="22"/>
  <c r="K94" i="22"/>
  <c r="J94" i="22"/>
  <c r="AE94" i="22" s="1"/>
  <c r="I94" i="22"/>
  <c r="A94" i="22"/>
  <c r="AW93" i="22"/>
  <c r="AU93" i="22"/>
  <c r="AO93" i="22"/>
  <c r="AI93" i="22"/>
  <c r="Z93" i="22"/>
  <c r="Y93" i="22"/>
  <c r="T93" i="22"/>
  <c r="R93" i="22"/>
  <c r="Q93" i="22"/>
  <c r="P93" i="22"/>
  <c r="O93" i="22"/>
  <c r="N93" i="22"/>
  <c r="M93" i="22"/>
  <c r="L93" i="22"/>
  <c r="K93" i="22"/>
  <c r="J93" i="22"/>
  <c r="AE93" i="22" s="1"/>
  <c r="I93" i="22"/>
  <c r="A93" i="22"/>
  <c r="AW92" i="22"/>
  <c r="AU92" i="22"/>
  <c r="AO92" i="22"/>
  <c r="AI92" i="22"/>
  <c r="Z92" i="22"/>
  <c r="Y92" i="22"/>
  <c r="W92" i="22"/>
  <c r="T92" i="22"/>
  <c r="R92" i="22"/>
  <c r="Q92" i="22"/>
  <c r="P92" i="22"/>
  <c r="O92" i="22"/>
  <c r="N92" i="22"/>
  <c r="M92" i="22"/>
  <c r="L92" i="22"/>
  <c r="K92" i="22"/>
  <c r="J92" i="22"/>
  <c r="AE92" i="22" s="1"/>
  <c r="I92" i="22"/>
  <c r="A92" i="22"/>
  <c r="AW91" i="22"/>
  <c r="AU91" i="22"/>
  <c r="AO91" i="22"/>
  <c r="AI91" i="22"/>
  <c r="Z91" i="22"/>
  <c r="Y91" i="22"/>
  <c r="W91" i="22"/>
  <c r="T91" i="22"/>
  <c r="R91" i="22"/>
  <c r="Q91" i="22"/>
  <c r="P91" i="22"/>
  <c r="O91" i="22"/>
  <c r="N91" i="22"/>
  <c r="M91" i="22"/>
  <c r="L91" i="22"/>
  <c r="K91" i="22"/>
  <c r="J91" i="22"/>
  <c r="AE91" i="22" s="1"/>
  <c r="I91" i="22"/>
  <c r="A91" i="22"/>
  <c r="AW90" i="22"/>
  <c r="AU90" i="22"/>
  <c r="AO90" i="22"/>
  <c r="AI90" i="22"/>
  <c r="Z90" i="22"/>
  <c r="Y90" i="22"/>
  <c r="T90" i="22"/>
  <c r="R90" i="22"/>
  <c r="Q90" i="22"/>
  <c r="P90" i="22"/>
  <c r="O90" i="22"/>
  <c r="N90" i="22"/>
  <c r="M90" i="22"/>
  <c r="L90" i="22"/>
  <c r="K90" i="22"/>
  <c r="J90" i="22"/>
  <c r="AE90" i="22" s="1"/>
  <c r="I90" i="22"/>
  <c r="A90" i="22"/>
  <c r="AW89" i="22"/>
  <c r="AU89" i="22"/>
  <c r="AO89" i="22"/>
  <c r="AI89" i="22"/>
  <c r="Z89" i="22"/>
  <c r="Y89" i="22"/>
  <c r="T89" i="22"/>
  <c r="R89" i="22"/>
  <c r="Q89" i="22"/>
  <c r="P89" i="22"/>
  <c r="O89" i="22"/>
  <c r="N89" i="22"/>
  <c r="M89" i="22"/>
  <c r="L89" i="22"/>
  <c r="K89" i="22"/>
  <c r="J89" i="22"/>
  <c r="AE89" i="22" s="1"/>
  <c r="AF89" i="22" s="1"/>
  <c r="AG89" i="22" s="1"/>
  <c r="AJ89" i="22" s="1"/>
  <c r="I89" i="22"/>
  <c r="A89" i="22"/>
  <c r="AW88" i="22"/>
  <c r="AU88" i="22"/>
  <c r="AO88" i="22"/>
  <c r="AQ88" i="22" s="1"/>
  <c r="AI88" i="22"/>
  <c r="Z88" i="22"/>
  <c r="Y88" i="22"/>
  <c r="W88" i="22"/>
  <c r="T88" i="22"/>
  <c r="R88" i="22"/>
  <c r="Q88" i="22"/>
  <c r="P88" i="22"/>
  <c r="O88" i="22"/>
  <c r="N88" i="22"/>
  <c r="M88" i="22"/>
  <c r="L88" i="22"/>
  <c r="K88" i="22"/>
  <c r="J88" i="22"/>
  <c r="AE88" i="22" s="1"/>
  <c r="I88" i="22"/>
  <c r="A88" i="22"/>
  <c r="AW87" i="22"/>
  <c r="AU87" i="22"/>
  <c r="AO87" i="22"/>
  <c r="AI87" i="22"/>
  <c r="Z87" i="22"/>
  <c r="Y87" i="22"/>
  <c r="W87" i="22"/>
  <c r="T87" i="22"/>
  <c r="R87" i="22"/>
  <c r="Q87" i="22"/>
  <c r="P87" i="22"/>
  <c r="O87" i="22"/>
  <c r="N87" i="22"/>
  <c r="M87" i="22"/>
  <c r="L87" i="22"/>
  <c r="K87" i="22"/>
  <c r="J87" i="22"/>
  <c r="AE87" i="22" s="1"/>
  <c r="I87" i="22"/>
  <c r="A87" i="22"/>
  <c r="AU86" i="22"/>
  <c r="AO86" i="22"/>
  <c r="AI86" i="22"/>
  <c r="Z86" i="22"/>
  <c r="Y86" i="22"/>
  <c r="W86" i="22"/>
  <c r="T86" i="22"/>
  <c r="R86" i="22"/>
  <c r="Q86" i="22"/>
  <c r="P86" i="22"/>
  <c r="O86" i="22"/>
  <c r="N86" i="22"/>
  <c r="M86" i="22"/>
  <c r="L86" i="22"/>
  <c r="K86" i="22"/>
  <c r="J86" i="22"/>
  <c r="AE86" i="22" s="1"/>
  <c r="I86" i="22"/>
  <c r="A86" i="22"/>
  <c r="AW85" i="22"/>
  <c r="AU85" i="22"/>
  <c r="AO85" i="22"/>
  <c r="AI85" i="22"/>
  <c r="Z85" i="22"/>
  <c r="Y85" i="22"/>
  <c r="W85" i="22"/>
  <c r="T85" i="22"/>
  <c r="R85" i="22"/>
  <c r="Q85" i="22"/>
  <c r="P85" i="22"/>
  <c r="O85" i="22"/>
  <c r="N85" i="22"/>
  <c r="M85" i="22"/>
  <c r="L85" i="22"/>
  <c r="K85" i="22"/>
  <c r="J85" i="22"/>
  <c r="AE85" i="22" s="1"/>
  <c r="I85" i="22"/>
  <c r="A85" i="22"/>
  <c r="AW84" i="22"/>
  <c r="AU84" i="22"/>
  <c r="AO84" i="22"/>
  <c r="AI84" i="22"/>
  <c r="Z84" i="22"/>
  <c r="Y84" i="22"/>
  <c r="W84" i="22"/>
  <c r="T84" i="22"/>
  <c r="R84" i="22"/>
  <c r="Q84" i="22"/>
  <c r="P84" i="22"/>
  <c r="O84" i="22"/>
  <c r="N84" i="22"/>
  <c r="M84" i="22"/>
  <c r="L84" i="22"/>
  <c r="K84" i="22"/>
  <c r="J84" i="22"/>
  <c r="AE84" i="22" s="1"/>
  <c r="AF84" i="22" s="1"/>
  <c r="AG84" i="22" s="1"/>
  <c r="AJ84" i="22" s="1"/>
  <c r="I84" i="22"/>
  <c r="A84" i="22"/>
  <c r="AW83" i="22"/>
  <c r="AU83" i="22"/>
  <c r="AO83" i="22"/>
  <c r="AI83" i="22"/>
  <c r="Z83" i="22"/>
  <c r="Y83" i="22"/>
  <c r="W83" i="22"/>
  <c r="T83" i="22"/>
  <c r="R83" i="22"/>
  <c r="Q83" i="22"/>
  <c r="P83" i="22"/>
  <c r="O83" i="22"/>
  <c r="N83" i="22"/>
  <c r="M83" i="22"/>
  <c r="L83" i="22"/>
  <c r="K83" i="22"/>
  <c r="J83" i="22"/>
  <c r="AE83" i="22" s="1"/>
  <c r="AF83" i="22" s="1"/>
  <c r="AG83" i="22" s="1"/>
  <c r="AJ83" i="22" s="1"/>
  <c r="I83" i="22"/>
  <c r="A83" i="22"/>
  <c r="AU82" i="22"/>
  <c r="AO82" i="22"/>
  <c r="AI82" i="22"/>
  <c r="Z82" i="22"/>
  <c r="Y82" i="22"/>
  <c r="W82" i="22"/>
  <c r="T82" i="22"/>
  <c r="R82" i="22"/>
  <c r="Q82" i="22"/>
  <c r="P82" i="22"/>
  <c r="O82" i="22"/>
  <c r="N82" i="22"/>
  <c r="M82" i="22"/>
  <c r="L82" i="22"/>
  <c r="K82" i="22"/>
  <c r="J82" i="22"/>
  <c r="AE82" i="22" s="1"/>
  <c r="I82" i="22"/>
  <c r="A82" i="22"/>
  <c r="AU81" i="22"/>
  <c r="AO81" i="22"/>
  <c r="AI81" i="22"/>
  <c r="Z81" i="22"/>
  <c r="Y81" i="22"/>
  <c r="W81" i="22"/>
  <c r="T81" i="22"/>
  <c r="R81" i="22"/>
  <c r="Q81" i="22"/>
  <c r="P81" i="22"/>
  <c r="O81" i="22"/>
  <c r="N81" i="22"/>
  <c r="M81" i="22"/>
  <c r="L81" i="22"/>
  <c r="K81" i="22"/>
  <c r="J81" i="22"/>
  <c r="AE81" i="22" s="1"/>
  <c r="I81" i="22"/>
  <c r="A81" i="22"/>
  <c r="AU80" i="22"/>
  <c r="AO80" i="22"/>
  <c r="AI80" i="22"/>
  <c r="Z80" i="22"/>
  <c r="Y80" i="22"/>
  <c r="W80" i="22"/>
  <c r="T80" i="22"/>
  <c r="R80" i="22"/>
  <c r="Q80" i="22"/>
  <c r="P80" i="22"/>
  <c r="O80" i="22"/>
  <c r="N80" i="22"/>
  <c r="M80" i="22"/>
  <c r="L80" i="22"/>
  <c r="K80" i="22"/>
  <c r="J80" i="22"/>
  <c r="AE80" i="22" s="1"/>
  <c r="I80" i="22"/>
  <c r="A80" i="22"/>
  <c r="AW79" i="22"/>
  <c r="AU79" i="22"/>
  <c r="AO79" i="22"/>
  <c r="AI79" i="22"/>
  <c r="Z79" i="22"/>
  <c r="Y79" i="22"/>
  <c r="W79" i="22"/>
  <c r="T79" i="22"/>
  <c r="R79" i="22"/>
  <c r="Q79" i="22"/>
  <c r="P79" i="22"/>
  <c r="O79" i="22"/>
  <c r="N79" i="22"/>
  <c r="M79" i="22"/>
  <c r="L79" i="22"/>
  <c r="K79" i="22"/>
  <c r="J79" i="22"/>
  <c r="AE79" i="22" s="1"/>
  <c r="AF79" i="22" s="1"/>
  <c r="AG79" i="22" s="1"/>
  <c r="AJ79" i="22" s="1"/>
  <c r="I79" i="22"/>
  <c r="A79" i="22"/>
  <c r="AU78" i="22"/>
  <c r="AO78" i="22"/>
  <c r="AI78" i="22"/>
  <c r="Z78" i="22"/>
  <c r="Y78" i="22"/>
  <c r="W78" i="22"/>
  <c r="T78" i="22"/>
  <c r="R78" i="22"/>
  <c r="Q78" i="22"/>
  <c r="P78" i="22"/>
  <c r="O78" i="22"/>
  <c r="N78" i="22"/>
  <c r="M78" i="22"/>
  <c r="L78" i="22"/>
  <c r="K78" i="22"/>
  <c r="J78" i="22"/>
  <c r="AE78" i="22" s="1"/>
  <c r="AF78" i="22" s="1"/>
  <c r="AG78" i="22" s="1"/>
  <c r="AJ78" i="22" s="1"/>
  <c r="I78" i="22"/>
  <c r="A78" i="22"/>
  <c r="AW77" i="22"/>
  <c r="AU77" i="22"/>
  <c r="AO77" i="22"/>
  <c r="AI77" i="22"/>
  <c r="Z77" i="22"/>
  <c r="Y77" i="22"/>
  <c r="W77" i="22"/>
  <c r="T77" i="22"/>
  <c r="R77" i="22"/>
  <c r="Q77" i="22"/>
  <c r="P77" i="22"/>
  <c r="O77" i="22"/>
  <c r="N77" i="22"/>
  <c r="M77" i="22"/>
  <c r="L77" i="22"/>
  <c r="K77" i="22"/>
  <c r="J77" i="22"/>
  <c r="AE77" i="22" s="1"/>
  <c r="AF77" i="22" s="1"/>
  <c r="AG77" i="22" s="1"/>
  <c r="AJ77" i="22" s="1"/>
  <c r="I77" i="22"/>
  <c r="A77" i="22"/>
  <c r="AW76" i="22"/>
  <c r="AU76" i="22"/>
  <c r="AO76" i="22"/>
  <c r="AH76" i="22"/>
  <c r="AI76" i="22" s="1"/>
  <c r="Z76" i="22"/>
  <c r="Y76" i="22"/>
  <c r="W76" i="22"/>
  <c r="T76" i="22"/>
  <c r="R76" i="22"/>
  <c r="Q76" i="22"/>
  <c r="P76" i="22"/>
  <c r="O76" i="22"/>
  <c r="N76" i="22"/>
  <c r="M76" i="22"/>
  <c r="L76" i="22"/>
  <c r="K76" i="22"/>
  <c r="J76" i="22"/>
  <c r="AE76" i="22" s="1"/>
  <c r="AF76" i="22" s="1"/>
  <c r="AG76" i="22" s="1"/>
  <c r="AJ76" i="22" s="1"/>
  <c r="I76" i="22"/>
  <c r="A76" i="22"/>
  <c r="AU75" i="22"/>
  <c r="AO75" i="22"/>
  <c r="AI75" i="22"/>
  <c r="Z75" i="22"/>
  <c r="Y75" i="22"/>
  <c r="W75" i="22"/>
  <c r="T75" i="22"/>
  <c r="R75" i="22"/>
  <c r="Q75" i="22"/>
  <c r="P75" i="22"/>
  <c r="O75" i="22"/>
  <c r="N75" i="22"/>
  <c r="M75" i="22"/>
  <c r="L75" i="22"/>
  <c r="K75" i="22"/>
  <c r="J75" i="22"/>
  <c r="AE75" i="22" s="1"/>
  <c r="AF75" i="22" s="1"/>
  <c r="AG75" i="22" s="1"/>
  <c r="AJ75" i="22" s="1"/>
  <c r="I75" i="22"/>
  <c r="A75" i="22"/>
  <c r="AW74" i="22"/>
  <c r="AU74" i="22"/>
  <c r="AO74" i="22"/>
  <c r="AI74" i="22"/>
  <c r="Z74" i="22"/>
  <c r="Y74" i="22"/>
  <c r="T74" i="22"/>
  <c r="R74" i="22"/>
  <c r="Q74" i="22"/>
  <c r="P74" i="22"/>
  <c r="O74" i="22"/>
  <c r="N74" i="22"/>
  <c r="M74" i="22"/>
  <c r="L74" i="22"/>
  <c r="K74" i="22"/>
  <c r="J74" i="22"/>
  <c r="AE74" i="22" s="1"/>
  <c r="I74" i="22"/>
  <c r="A74" i="22"/>
  <c r="AW73" i="22"/>
  <c r="AU73" i="22"/>
  <c r="AO73" i="22"/>
  <c r="AI73" i="22"/>
  <c r="Z73" i="22"/>
  <c r="W73" i="22"/>
  <c r="T73" i="22"/>
  <c r="R73" i="22"/>
  <c r="Q73" i="22"/>
  <c r="P73" i="22"/>
  <c r="O73" i="22"/>
  <c r="N73" i="22"/>
  <c r="M73" i="22"/>
  <c r="L73" i="22"/>
  <c r="K73" i="22"/>
  <c r="J73" i="22"/>
  <c r="AE73" i="22" s="1"/>
  <c r="AF73" i="22" s="1"/>
  <c r="AG73" i="22" s="1"/>
  <c r="AJ73" i="22" s="1"/>
  <c r="I73" i="22"/>
  <c r="A73" i="22"/>
  <c r="AW72" i="22"/>
  <c r="AU72" i="22"/>
  <c r="AO72" i="22"/>
  <c r="AI72" i="22"/>
  <c r="Z72" i="22"/>
  <c r="Y72" i="22"/>
  <c r="T72" i="22"/>
  <c r="R72" i="22"/>
  <c r="Q72" i="22"/>
  <c r="P72" i="22"/>
  <c r="O72" i="22"/>
  <c r="N72" i="22"/>
  <c r="M72" i="22"/>
  <c r="L72" i="22"/>
  <c r="K72" i="22"/>
  <c r="J72" i="22"/>
  <c r="AE72" i="22" s="1"/>
  <c r="AF72" i="22" s="1"/>
  <c r="AG72" i="22" s="1"/>
  <c r="AJ72" i="22" s="1"/>
  <c r="I72" i="22"/>
  <c r="A72" i="22"/>
  <c r="AW71" i="22"/>
  <c r="AU71" i="22"/>
  <c r="AO71" i="22"/>
  <c r="AI71" i="22"/>
  <c r="Z71" i="22"/>
  <c r="Y71" i="22"/>
  <c r="T71" i="22"/>
  <c r="R71" i="22"/>
  <c r="Q71" i="22"/>
  <c r="P71" i="22"/>
  <c r="O71" i="22"/>
  <c r="N71" i="22"/>
  <c r="M71" i="22"/>
  <c r="L71" i="22"/>
  <c r="K71" i="22"/>
  <c r="J71" i="22"/>
  <c r="AE71" i="22" s="1"/>
  <c r="AF71" i="22" s="1"/>
  <c r="AG71" i="22" s="1"/>
  <c r="AJ71" i="22" s="1"/>
  <c r="I71" i="22"/>
  <c r="A71" i="22"/>
  <c r="AW70" i="22"/>
  <c r="AU70" i="22"/>
  <c r="AO70" i="22"/>
  <c r="AN70" i="22"/>
  <c r="AI70" i="22"/>
  <c r="Z70" i="22"/>
  <c r="Y70" i="22"/>
  <c r="T70" i="22"/>
  <c r="R70" i="22"/>
  <c r="Q70" i="22"/>
  <c r="P70" i="22"/>
  <c r="O70" i="22"/>
  <c r="N70" i="22"/>
  <c r="M70" i="22"/>
  <c r="L70" i="22"/>
  <c r="K70" i="22"/>
  <c r="J70" i="22"/>
  <c r="AE70" i="22" s="1"/>
  <c r="AF70" i="22" s="1"/>
  <c r="AG70" i="22" s="1"/>
  <c r="AJ70" i="22" s="1"/>
  <c r="I70" i="22"/>
  <c r="A70" i="22"/>
  <c r="AU69" i="22"/>
  <c r="AO69" i="22"/>
  <c r="AI69" i="22"/>
  <c r="Z69" i="22"/>
  <c r="Y69" i="22"/>
  <c r="W69" i="22"/>
  <c r="T69" i="22"/>
  <c r="R69" i="22"/>
  <c r="Q69" i="22"/>
  <c r="P69" i="22"/>
  <c r="O69" i="22"/>
  <c r="N69" i="22"/>
  <c r="M69" i="22"/>
  <c r="L69" i="22"/>
  <c r="K69" i="22"/>
  <c r="J69" i="22"/>
  <c r="AE69" i="22" s="1"/>
  <c r="AF69" i="22" s="1"/>
  <c r="AG69" i="22" s="1"/>
  <c r="AJ69" i="22" s="1"/>
  <c r="I69" i="22"/>
  <c r="A69" i="22"/>
  <c r="AW68" i="22"/>
  <c r="AU68" i="22"/>
  <c r="AO68" i="22"/>
  <c r="AI68" i="22"/>
  <c r="Z68" i="22"/>
  <c r="Y68" i="22"/>
  <c r="W68" i="22"/>
  <c r="T68" i="22"/>
  <c r="R68" i="22"/>
  <c r="Q68" i="22"/>
  <c r="P68" i="22"/>
  <c r="O68" i="22"/>
  <c r="N68" i="22"/>
  <c r="M68" i="22"/>
  <c r="L68" i="22"/>
  <c r="K68" i="22"/>
  <c r="J68" i="22"/>
  <c r="AE68" i="22" s="1"/>
  <c r="AF68" i="22" s="1"/>
  <c r="AG68" i="22" s="1"/>
  <c r="AJ68" i="22" s="1"/>
  <c r="I68" i="22"/>
  <c r="A68" i="22"/>
  <c r="AW67" i="22"/>
  <c r="AU67" i="22"/>
  <c r="AO67" i="22"/>
  <c r="AI67" i="22"/>
  <c r="Z67" i="22"/>
  <c r="Y67" i="22"/>
  <c r="W67" i="22"/>
  <c r="T67" i="22"/>
  <c r="R67" i="22"/>
  <c r="Q67" i="22"/>
  <c r="P67" i="22"/>
  <c r="O67" i="22"/>
  <c r="N67" i="22"/>
  <c r="M67" i="22"/>
  <c r="L67" i="22"/>
  <c r="K67" i="22"/>
  <c r="J67" i="22"/>
  <c r="AE67" i="22" s="1"/>
  <c r="I67" i="22"/>
  <c r="A67" i="22"/>
  <c r="AW66" i="22"/>
  <c r="AU66" i="22"/>
  <c r="AO66" i="22"/>
  <c r="AI66" i="22"/>
  <c r="Z66" i="22"/>
  <c r="Y66" i="22"/>
  <c r="W66" i="22"/>
  <c r="T66" i="22"/>
  <c r="R66" i="22"/>
  <c r="Q66" i="22"/>
  <c r="P66" i="22"/>
  <c r="O66" i="22"/>
  <c r="N66" i="22"/>
  <c r="M66" i="22"/>
  <c r="L66" i="22"/>
  <c r="K66" i="22"/>
  <c r="J66" i="22"/>
  <c r="AE66" i="22" s="1"/>
  <c r="I66" i="22"/>
  <c r="A66" i="22"/>
  <c r="AO65" i="22"/>
  <c r="AI65" i="22"/>
  <c r="Z65" i="22"/>
  <c r="Y65" i="22"/>
  <c r="W65" i="22"/>
  <c r="T65" i="22"/>
  <c r="R65" i="22"/>
  <c r="Q65" i="22"/>
  <c r="P65" i="22"/>
  <c r="O65" i="22"/>
  <c r="N65" i="22"/>
  <c r="M65" i="22"/>
  <c r="L65" i="22"/>
  <c r="K65" i="22"/>
  <c r="J65" i="22"/>
  <c r="AE65" i="22" s="1"/>
  <c r="I65" i="22"/>
  <c r="A65" i="22"/>
  <c r="AU64" i="22"/>
  <c r="AO64" i="22"/>
  <c r="AI64" i="22"/>
  <c r="Z64" i="22"/>
  <c r="Y64" i="22"/>
  <c r="W64" i="22"/>
  <c r="T64" i="22"/>
  <c r="R64" i="22"/>
  <c r="Q64" i="22"/>
  <c r="P64" i="22"/>
  <c r="O64" i="22"/>
  <c r="N64" i="22"/>
  <c r="M64" i="22"/>
  <c r="L64" i="22"/>
  <c r="K64" i="22"/>
  <c r="J64" i="22"/>
  <c r="AE64" i="22" s="1"/>
  <c r="I64" i="22"/>
  <c r="A64" i="22"/>
  <c r="AW63" i="22"/>
  <c r="AU63" i="22"/>
  <c r="AO63" i="22"/>
  <c r="AI63" i="22"/>
  <c r="AQ63" i="22" s="1"/>
  <c r="Z63" i="22"/>
  <c r="Y63" i="22"/>
  <c r="W63" i="22"/>
  <c r="T63" i="22"/>
  <c r="R63" i="22"/>
  <c r="Q63" i="22"/>
  <c r="P63" i="22"/>
  <c r="O63" i="22"/>
  <c r="N63" i="22"/>
  <c r="M63" i="22"/>
  <c r="L63" i="22"/>
  <c r="K63" i="22"/>
  <c r="J63" i="22"/>
  <c r="AE63" i="22" s="1"/>
  <c r="I63" i="22"/>
  <c r="A63" i="22"/>
  <c r="AW62" i="22"/>
  <c r="AU62" i="22"/>
  <c r="AO62" i="22"/>
  <c r="AI62" i="22"/>
  <c r="Z62" i="22"/>
  <c r="Y62" i="22"/>
  <c r="W62" i="22"/>
  <c r="T62" i="22"/>
  <c r="R62" i="22"/>
  <c r="Q62" i="22"/>
  <c r="P62" i="22"/>
  <c r="O62" i="22"/>
  <c r="N62" i="22"/>
  <c r="M62" i="22"/>
  <c r="L62" i="22"/>
  <c r="K62" i="22"/>
  <c r="J62" i="22"/>
  <c r="AE62" i="22" s="1"/>
  <c r="I62" i="22"/>
  <c r="A62" i="22"/>
  <c r="AW61" i="22"/>
  <c r="AU61" i="22"/>
  <c r="AO61" i="22"/>
  <c r="AI61" i="22"/>
  <c r="Z61" i="22"/>
  <c r="Y61" i="22"/>
  <c r="W61" i="22"/>
  <c r="T61" i="22"/>
  <c r="R61" i="22"/>
  <c r="Q61" i="22"/>
  <c r="P61" i="22"/>
  <c r="O61" i="22"/>
  <c r="N61" i="22"/>
  <c r="M61" i="22"/>
  <c r="L61" i="22"/>
  <c r="K61" i="22"/>
  <c r="J61" i="22"/>
  <c r="AE61" i="22" s="1"/>
  <c r="I61" i="22"/>
  <c r="A61" i="22"/>
  <c r="AW60" i="22"/>
  <c r="AU60" i="22"/>
  <c r="AO60" i="22"/>
  <c r="AI60" i="22"/>
  <c r="Z60" i="22"/>
  <c r="Y60" i="22"/>
  <c r="W60" i="22"/>
  <c r="T60" i="22"/>
  <c r="R60" i="22"/>
  <c r="Q60" i="22"/>
  <c r="P60" i="22"/>
  <c r="O60" i="22"/>
  <c r="N60" i="22"/>
  <c r="M60" i="22"/>
  <c r="L60" i="22"/>
  <c r="K60" i="22"/>
  <c r="J60" i="22"/>
  <c r="AE60" i="22" s="1"/>
  <c r="I60" i="22"/>
  <c r="A60" i="22"/>
  <c r="AW59" i="22"/>
  <c r="AU59" i="22"/>
  <c r="AO59" i="22"/>
  <c r="AI59" i="22"/>
  <c r="Z59" i="22"/>
  <c r="Y59" i="22"/>
  <c r="W59" i="22"/>
  <c r="T59" i="22"/>
  <c r="R59" i="22"/>
  <c r="Q59" i="22"/>
  <c r="P59" i="22"/>
  <c r="O59" i="22"/>
  <c r="N59" i="22"/>
  <c r="M59" i="22"/>
  <c r="L59" i="22"/>
  <c r="K59" i="22"/>
  <c r="J59" i="22"/>
  <c r="AE59" i="22" s="1"/>
  <c r="I59" i="22"/>
  <c r="A59" i="22"/>
  <c r="AW58" i="22"/>
  <c r="AU58" i="22"/>
  <c r="AO58" i="22"/>
  <c r="AI58" i="22"/>
  <c r="Z58" i="22"/>
  <c r="Y58" i="22"/>
  <c r="T58" i="22"/>
  <c r="R58" i="22"/>
  <c r="Q58" i="22"/>
  <c r="P58" i="22"/>
  <c r="O58" i="22"/>
  <c r="N58" i="22"/>
  <c r="M58" i="22"/>
  <c r="L58" i="22"/>
  <c r="K58" i="22"/>
  <c r="J58" i="22"/>
  <c r="AE58" i="22" s="1"/>
  <c r="I58" i="22"/>
  <c r="A58" i="22"/>
  <c r="AU57" i="22"/>
  <c r="AO57" i="22"/>
  <c r="AI57" i="22"/>
  <c r="Z57" i="22"/>
  <c r="Y57" i="22"/>
  <c r="W57" i="22"/>
  <c r="T57" i="22"/>
  <c r="R57" i="22"/>
  <c r="Q57" i="22"/>
  <c r="P57" i="22"/>
  <c r="O57" i="22"/>
  <c r="N57" i="22"/>
  <c r="M57" i="22"/>
  <c r="L57" i="22"/>
  <c r="K57" i="22"/>
  <c r="J57" i="22"/>
  <c r="AE57" i="22" s="1"/>
  <c r="AF57" i="22" s="1"/>
  <c r="AG57" i="22" s="1"/>
  <c r="AJ57" i="22" s="1"/>
  <c r="I57" i="22"/>
  <c r="A57" i="22"/>
  <c r="AW56" i="22"/>
  <c r="AU56" i="22"/>
  <c r="AO56" i="22"/>
  <c r="AI56" i="22"/>
  <c r="Z56" i="22"/>
  <c r="Y56" i="22"/>
  <c r="W56" i="22"/>
  <c r="T56" i="22"/>
  <c r="R56" i="22"/>
  <c r="Q56" i="22"/>
  <c r="P56" i="22"/>
  <c r="O56" i="22"/>
  <c r="N56" i="22"/>
  <c r="M56" i="22"/>
  <c r="L56" i="22"/>
  <c r="K56" i="22"/>
  <c r="J56" i="22"/>
  <c r="AE56" i="22" s="1"/>
  <c r="I56" i="22"/>
  <c r="A56" i="22"/>
  <c r="AW55" i="22"/>
  <c r="AU55" i="22"/>
  <c r="AO55" i="22"/>
  <c r="AI55" i="22"/>
  <c r="Z55" i="22"/>
  <c r="Y55" i="22"/>
  <c r="W55" i="22"/>
  <c r="T55" i="22"/>
  <c r="R55" i="22"/>
  <c r="Q55" i="22"/>
  <c r="P55" i="22"/>
  <c r="O55" i="22"/>
  <c r="N55" i="22"/>
  <c r="M55" i="22"/>
  <c r="L55" i="22"/>
  <c r="K55" i="22"/>
  <c r="J55" i="22"/>
  <c r="AE55" i="22" s="1"/>
  <c r="I55" i="22"/>
  <c r="A55" i="22"/>
  <c r="AW54" i="22"/>
  <c r="AU54" i="22"/>
  <c r="AO54" i="22"/>
  <c r="AI54" i="22"/>
  <c r="Z54" i="22"/>
  <c r="Y54" i="22"/>
  <c r="W54" i="22"/>
  <c r="T54" i="22"/>
  <c r="R54" i="22"/>
  <c r="Q54" i="22"/>
  <c r="P54" i="22"/>
  <c r="O54" i="22"/>
  <c r="N54" i="22"/>
  <c r="M54" i="22"/>
  <c r="L54" i="22"/>
  <c r="K54" i="22"/>
  <c r="J54" i="22"/>
  <c r="AE54" i="22" s="1"/>
  <c r="I54" i="22"/>
  <c r="A54" i="22"/>
  <c r="AW53" i="22"/>
  <c r="AU53" i="22"/>
  <c r="AO53" i="22"/>
  <c r="AI53" i="22"/>
  <c r="Z53" i="22"/>
  <c r="Y53" i="22"/>
  <c r="W53" i="22"/>
  <c r="T53" i="22"/>
  <c r="R53" i="22"/>
  <c r="Q53" i="22"/>
  <c r="P53" i="22"/>
  <c r="O53" i="22"/>
  <c r="N53" i="22"/>
  <c r="M53" i="22"/>
  <c r="L53" i="22"/>
  <c r="K53" i="22"/>
  <c r="J53" i="22"/>
  <c r="AE53" i="22" s="1"/>
  <c r="I53" i="22"/>
  <c r="A53" i="22"/>
  <c r="AW52" i="22"/>
  <c r="AU52" i="22"/>
  <c r="AO52" i="22"/>
  <c r="AI52" i="22"/>
  <c r="Z52" i="22"/>
  <c r="Y52" i="22"/>
  <c r="W52" i="22"/>
  <c r="T52" i="22"/>
  <c r="R52" i="22"/>
  <c r="Q52" i="22"/>
  <c r="P52" i="22"/>
  <c r="O52" i="22"/>
  <c r="N52" i="22"/>
  <c r="M52" i="22"/>
  <c r="L52" i="22"/>
  <c r="K52" i="22"/>
  <c r="J52" i="22"/>
  <c r="AE52" i="22" s="1"/>
  <c r="I52" i="22"/>
  <c r="A52" i="22"/>
  <c r="AW51" i="22"/>
  <c r="AU51" i="22"/>
  <c r="AO51" i="22"/>
  <c r="AI51" i="22"/>
  <c r="Z51" i="22"/>
  <c r="Y51" i="22"/>
  <c r="W51" i="22"/>
  <c r="T51" i="22"/>
  <c r="R51" i="22"/>
  <c r="Q51" i="22"/>
  <c r="P51" i="22"/>
  <c r="O51" i="22"/>
  <c r="N51" i="22"/>
  <c r="M51" i="22"/>
  <c r="L51" i="22"/>
  <c r="K51" i="22"/>
  <c r="J51" i="22"/>
  <c r="AE51" i="22" s="1"/>
  <c r="I51" i="22"/>
  <c r="A51" i="22"/>
  <c r="AU50" i="22"/>
  <c r="AO50" i="22"/>
  <c r="AI50" i="22"/>
  <c r="Z50" i="22"/>
  <c r="Y50" i="22"/>
  <c r="T50" i="22"/>
  <c r="R50" i="22"/>
  <c r="Q50" i="22"/>
  <c r="P50" i="22"/>
  <c r="O50" i="22"/>
  <c r="N50" i="22"/>
  <c r="M50" i="22"/>
  <c r="L50" i="22"/>
  <c r="K50" i="22"/>
  <c r="J50" i="22"/>
  <c r="AE50" i="22" s="1"/>
  <c r="I50" i="22"/>
  <c r="A50" i="22"/>
  <c r="AW49" i="22"/>
  <c r="AU49" i="22"/>
  <c r="AO49" i="22"/>
  <c r="AI49" i="22"/>
  <c r="Z49" i="22"/>
  <c r="Y49" i="22"/>
  <c r="W49" i="22"/>
  <c r="T49" i="22"/>
  <c r="R49" i="22"/>
  <c r="Q49" i="22"/>
  <c r="P49" i="22"/>
  <c r="O49" i="22"/>
  <c r="N49" i="22"/>
  <c r="M49" i="22"/>
  <c r="L49" i="22"/>
  <c r="K49" i="22"/>
  <c r="J49" i="22"/>
  <c r="AE49" i="22" s="1"/>
  <c r="I49" i="22"/>
  <c r="A49" i="22"/>
  <c r="AW48" i="22"/>
  <c r="AU48" i="22"/>
  <c r="AO48" i="22"/>
  <c r="AI48" i="22"/>
  <c r="Z48" i="22"/>
  <c r="Y48" i="22"/>
  <c r="W48" i="22"/>
  <c r="T48" i="22"/>
  <c r="R48" i="22"/>
  <c r="Q48" i="22"/>
  <c r="P48" i="22"/>
  <c r="O48" i="22"/>
  <c r="N48" i="22"/>
  <c r="M48" i="22"/>
  <c r="L48" i="22"/>
  <c r="K48" i="22"/>
  <c r="J48" i="22"/>
  <c r="AE48" i="22" s="1"/>
  <c r="I48" i="22"/>
  <c r="A48" i="22"/>
  <c r="AU47" i="22"/>
  <c r="AO47" i="22"/>
  <c r="AI47" i="22"/>
  <c r="Z47" i="22"/>
  <c r="Y47" i="22"/>
  <c r="W47" i="22"/>
  <c r="T47" i="22"/>
  <c r="R47" i="22"/>
  <c r="Q47" i="22"/>
  <c r="P47" i="22"/>
  <c r="O47" i="22"/>
  <c r="N47" i="22"/>
  <c r="M47" i="22"/>
  <c r="L47" i="22"/>
  <c r="K47" i="22"/>
  <c r="J47" i="22"/>
  <c r="AE47" i="22" s="1"/>
  <c r="I47" i="22"/>
  <c r="A47" i="22"/>
  <c r="AW46" i="22"/>
  <c r="AU46" i="22"/>
  <c r="AO46" i="22"/>
  <c r="AI46" i="22"/>
  <c r="Z46" i="22"/>
  <c r="Y46" i="22"/>
  <c r="W46" i="22"/>
  <c r="T46" i="22"/>
  <c r="R46" i="22"/>
  <c r="Q46" i="22"/>
  <c r="P46" i="22"/>
  <c r="O46" i="22"/>
  <c r="N46" i="22"/>
  <c r="M46" i="22"/>
  <c r="L46" i="22"/>
  <c r="K46" i="22"/>
  <c r="J46" i="22"/>
  <c r="AE46" i="22" s="1"/>
  <c r="I46" i="22"/>
  <c r="A46" i="22"/>
  <c r="AW45" i="22"/>
  <c r="AU45" i="22"/>
  <c r="AO45" i="22"/>
  <c r="AI45" i="22"/>
  <c r="Z45" i="22"/>
  <c r="Y45" i="22"/>
  <c r="T45" i="22"/>
  <c r="R45" i="22"/>
  <c r="Q45" i="22"/>
  <c r="P45" i="22"/>
  <c r="O45" i="22"/>
  <c r="N45" i="22"/>
  <c r="M45" i="22"/>
  <c r="L45" i="22"/>
  <c r="K45" i="22"/>
  <c r="J45" i="22"/>
  <c r="AE45" i="22" s="1"/>
  <c r="I45" i="22"/>
  <c r="A45" i="22"/>
  <c r="AW44" i="22"/>
  <c r="AU44" i="22"/>
  <c r="AO44" i="22"/>
  <c r="AI44" i="22"/>
  <c r="Z44" i="22"/>
  <c r="Y44" i="22"/>
  <c r="W44" i="22"/>
  <c r="U44" i="22"/>
  <c r="T44" i="22"/>
  <c r="R44" i="22"/>
  <c r="Q44" i="22"/>
  <c r="P44" i="22"/>
  <c r="O44" i="22"/>
  <c r="N44" i="22"/>
  <c r="M44" i="22"/>
  <c r="L44" i="22"/>
  <c r="K44" i="22"/>
  <c r="J44" i="22"/>
  <c r="AE44" i="22" s="1"/>
  <c r="I44" i="22"/>
  <c r="A44" i="22"/>
  <c r="AW43" i="22"/>
  <c r="AU43" i="22"/>
  <c r="AO43" i="22"/>
  <c r="AI43" i="22"/>
  <c r="Z43" i="22"/>
  <c r="Y43" i="22"/>
  <c r="W43" i="22"/>
  <c r="T43" i="22"/>
  <c r="R43" i="22"/>
  <c r="Q43" i="22"/>
  <c r="P43" i="22"/>
  <c r="O43" i="22"/>
  <c r="N43" i="22"/>
  <c r="M43" i="22"/>
  <c r="L43" i="22"/>
  <c r="K43" i="22"/>
  <c r="J43" i="22"/>
  <c r="AE43" i="22" s="1"/>
  <c r="I43" i="22"/>
  <c r="A43" i="22"/>
  <c r="AW42" i="22"/>
  <c r="AU42" i="22"/>
  <c r="AO42" i="22"/>
  <c r="AI42" i="22"/>
  <c r="Z42" i="22"/>
  <c r="W42" i="22"/>
  <c r="T42" i="22"/>
  <c r="R42" i="22"/>
  <c r="Q42" i="22"/>
  <c r="P42" i="22"/>
  <c r="O42" i="22"/>
  <c r="N42" i="22"/>
  <c r="M42" i="22"/>
  <c r="L42" i="22"/>
  <c r="K42" i="22"/>
  <c r="J42" i="22"/>
  <c r="AE42" i="22" s="1"/>
  <c r="AF42" i="22" s="1"/>
  <c r="AG42" i="22" s="1"/>
  <c r="AJ42" i="22" s="1"/>
  <c r="I42" i="22"/>
  <c r="A42" i="22"/>
  <c r="AU41" i="22"/>
  <c r="AO41" i="22"/>
  <c r="AI41" i="22"/>
  <c r="Z41" i="22"/>
  <c r="Y41" i="22"/>
  <c r="T41" i="22"/>
  <c r="R41" i="22"/>
  <c r="Q41" i="22"/>
  <c r="P41" i="22"/>
  <c r="O41" i="22"/>
  <c r="N41" i="22"/>
  <c r="M41" i="22"/>
  <c r="L41" i="22"/>
  <c r="K41" i="22"/>
  <c r="J41" i="22"/>
  <c r="AE41" i="22" s="1"/>
  <c r="AF41" i="22" s="1"/>
  <c r="AG41" i="22" s="1"/>
  <c r="AJ41" i="22" s="1"/>
  <c r="I41" i="22"/>
  <c r="A41" i="22"/>
  <c r="AU40" i="22"/>
  <c r="AO40" i="22"/>
  <c r="AI40" i="22"/>
  <c r="Z40" i="22"/>
  <c r="Y40" i="22"/>
  <c r="W40" i="22"/>
  <c r="T40" i="22"/>
  <c r="R40" i="22"/>
  <c r="Q40" i="22"/>
  <c r="P40" i="22"/>
  <c r="O40" i="22"/>
  <c r="N40" i="22"/>
  <c r="M40" i="22"/>
  <c r="L40" i="22"/>
  <c r="K40" i="22"/>
  <c r="J40" i="22"/>
  <c r="AE40" i="22" s="1"/>
  <c r="AF40" i="22" s="1"/>
  <c r="AG40" i="22" s="1"/>
  <c r="AJ40" i="22" s="1"/>
  <c r="I40" i="22"/>
  <c r="A40" i="22"/>
  <c r="AU39" i="22"/>
  <c r="AO39" i="22"/>
  <c r="AI39" i="22"/>
  <c r="Z39" i="22"/>
  <c r="Y39" i="22"/>
  <c r="W39" i="22"/>
  <c r="T39" i="22"/>
  <c r="R39" i="22"/>
  <c r="Q39" i="22"/>
  <c r="P39" i="22"/>
  <c r="O39" i="22"/>
  <c r="N39" i="22"/>
  <c r="M39" i="22"/>
  <c r="L39" i="22"/>
  <c r="K39" i="22"/>
  <c r="J39" i="22"/>
  <c r="AE39" i="22" s="1"/>
  <c r="AF39" i="22" s="1"/>
  <c r="AG39" i="22" s="1"/>
  <c r="AJ39" i="22" s="1"/>
  <c r="I39" i="22"/>
  <c r="A39" i="22"/>
  <c r="AO38" i="22"/>
  <c r="AI38" i="22"/>
  <c r="Z38" i="22"/>
  <c r="Y38" i="22"/>
  <c r="T38" i="22"/>
  <c r="R38" i="22"/>
  <c r="Q38" i="22"/>
  <c r="P38" i="22"/>
  <c r="O38" i="22"/>
  <c r="N38" i="22"/>
  <c r="M38" i="22"/>
  <c r="L38" i="22"/>
  <c r="K38" i="22"/>
  <c r="J38" i="22"/>
  <c r="AE38" i="22" s="1"/>
  <c r="AF38" i="22" s="1"/>
  <c r="AG38" i="22" s="1"/>
  <c r="AJ38" i="22" s="1"/>
  <c r="I38" i="22"/>
  <c r="A38" i="22"/>
  <c r="AO37" i="22"/>
  <c r="AI37" i="22"/>
  <c r="Z37" i="22"/>
  <c r="Y37" i="22"/>
  <c r="T37" i="22"/>
  <c r="R37" i="22"/>
  <c r="Q37" i="22"/>
  <c r="P37" i="22"/>
  <c r="O37" i="22"/>
  <c r="N37" i="22"/>
  <c r="M37" i="22"/>
  <c r="L37" i="22"/>
  <c r="K37" i="22"/>
  <c r="J37" i="22"/>
  <c r="AE37" i="22" s="1"/>
  <c r="AF37" i="22" s="1"/>
  <c r="AG37" i="22" s="1"/>
  <c r="AJ37" i="22" s="1"/>
  <c r="I37" i="22"/>
  <c r="A37" i="22"/>
  <c r="AO36" i="22"/>
  <c r="AI36" i="22"/>
  <c r="Z36" i="22"/>
  <c r="Y36" i="22"/>
  <c r="W36" i="22"/>
  <c r="T36" i="22"/>
  <c r="R36" i="22"/>
  <c r="Q36" i="22"/>
  <c r="P36" i="22"/>
  <c r="O36" i="22"/>
  <c r="N36" i="22"/>
  <c r="M36" i="22"/>
  <c r="L36" i="22"/>
  <c r="K36" i="22"/>
  <c r="J36" i="22"/>
  <c r="AE36" i="22" s="1"/>
  <c r="AF36" i="22" s="1"/>
  <c r="AG36" i="22" s="1"/>
  <c r="AJ36" i="22" s="1"/>
  <c r="I36" i="22"/>
  <c r="A36" i="22"/>
  <c r="AO35" i="22"/>
  <c r="AI35" i="22"/>
  <c r="Z35" i="22"/>
  <c r="Y35" i="22"/>
  <c r="W35" i="22"/>
  <c r="T35" i="22"/>
  <c r="R35" i="22"/>
  <c r="Q35" i="22"/>
  <c r="P35" i="22"/>
  <c r="O35" i="22"/>
  <c r="N35" i="22"/>
  <c r="M35" i="22"/>
  <c r="L35" i="22"/>
  <c r="K35" i="22"/>
  <c r="J35" i="22"/>
  <c r="AE35" i="22" s="1"/>
  <c r="AF35" i="22" s="1"/>
  <c r="AG35" i="22" s="1"/>
  <c r="AJ35" i="22" s="1"/>
  <c r="I35" i="22"/>
  <c r="A35" i="22"/>
  <c r="AO34" i="22"/>
  <c r="AI34" i="22"/>
  <c r="Z34" i="22"/>
  <c r="Y34" i="22"/>
  <c r="W34" i="22"/>
  <c r="T34" i="22"/>
  <c r="R34" i="22"/>
  <c r="Q34" i="22"/>
  <c r="P34" i="22"/>
  <c r="O34" i="22"/>
  <c r="N34" i="22"/>
  <c r="M34" i="22"/>
  <c r="L34" i="22"/>
  <c r="K34" i="22"/>
  <c r="J34" i="22"/>
  <c r="AE34" i="22" s="1"/>
  <c r="AF34" i="22" s="1"/>
  <c r="AG34" i="22" s="1"/>
  <c r="AJ34" i="22" s="1"/>
  <c r="I34" i="22"/>
  <c r="A34" i="22"/>
  <c r="AO33" i="22"/>
  <c r="AI33" i="22"/>
  <c r="Z33" i="22"/>
  <c r="Y33" i="22"/>
  <c r="W33" i="22"/>
  <c r="T33" i="22"/>
  <c r="R33" i="22"/>
  <c r="Q33" i="22"/>
  <c r="P33" i="22"/>
  <c r="O33" i="22"/>
  <c r="N33" i="22"/>
  <c r="M33" i="22"/>
  <c r="L33" i="22"/>
  <c r="K33" i="22"/>
  <c r="J33" i="22"/>
  <c r="AE33" i="22" s="1"/>
  <c r="AF33" i="22" s="1"/>
  <c r="AG33" i="22" s="1"/>
  <c r="AJ33" i="22" s="1"/>
  <c r="I33" i="22"/>
  <c r="A33" i="22"/>
  <c r="AO32" i="22"/>
  <c r="AI32" i="22"/>
  <c r="Z32" i="22"/>
  <c r="Y32" i="22"/>
  <c r="W32" i="22"/>
  <c r="T32" i="22"/>
  <c r="R32" i="22"/>
  <c r="Q32" i="22"/>
  <c r="P32" i="22"/>
  <c r="O32" i="22"/>
  <c r="N32" i="22"/>
  <c r="M32" i="22"/>
  <c r="L32" i="22"/>
  <c r="K32" i="22"/>
  <c r="J32" i="22"/>
  <c r="AE32" i="22" s="1"/>
  <c r="AF32" i="22" s="1"/>
  <c r="AG32" i="22" s="1"/>
  <c r="AJ32" i="22" s="1"/>
  <c r="I32" i="22"/>
  <c r="A32" i="22"/>
  <c r="AO31" i="22"/>
  <c r="AI31" i="22"/>
  <c r="Z31" i="22"/>
  <c r="Y31" i="22"/>
  <c r="W31" i="22"/>
  <c r="T31" i="22"/>
  <c r="R31" i="22"/>
  <c r="Q31" i="22"/>
  <c r="P31" i="22"/>
  <c r="O31" i="22"/>
  <c r="N31" i="22"/>
  <c r="M31" i="22"/>
  <c r="L31" i="22"/>
  <c r="K31" i="22"/>
  <c r="J31" i="22"/>
  <c r="AE31" i="22" s="1"/>
  <c r="AF31" i="22" s="1"/>
  <c r="AG31" i="22" s="1"/>
  <c r="AJ31" i="22" s="1"/>
  <c r="I31" i="22"/>
  <c r="A31" i="22"/>
  <c r="AO30" i="22"/>
  <c r="AI30" i="22"/>
  <c r="AE30" i="22"/>
  <c r="Z30" i="22"/>
  <c r="Y30" i="22"/>
  <c r="S30" i="22"/>
  <c r="A30" i="22"/>
  <c r="AO29" i="22"/>
  <c r="AI29" i="22"/>
  <c r="Z29" i="22"/>
  <c r="Y29" i="22"/>
  <c r="R29" i="22"/>
  <c r="Q29" i="22"/>
  <c r="P29" i="22"/>
  <c r="O29" i="22"/>
  <c r="N29" i="22"/>
  <c r="M29" i="22"/>
  <c r="L29" i="22"/>
  <c r="K29" i="22"/>
  <c r="J29" i="22"/>
  <c r="AE29" i="22" s="1"/>
  <c r="I29" i="22"/>
  <c r="A29" i="22"/>
  <c r="AO28" i="22"/>
  <c r="AI28" i="22"/>
  <c r="Z28" i="22"/>
  <c r="Y28" i="22"/>
  <c r="W28" i="22"/>
  <c r="R28" i="22"/>
  <c r="Q28" i="22"/>
  <c r="P28" i="22"/>
  <c r="O28" i="22"/>
  <c r="N28" i="22"/>
  <c r="M28" i="22"/>
  <c r="L28" i="22"/>
  <c r="K28" i="22"/>
  <c r="J28" i="22"/>
  <c r="AE28" i="22" s="1"/>
  <c r="I28" i="22"/>
  <c r="A28" i="22"/>
  <c r="AO27" i="22"/>
  <c r="AI27" i="22"/>
  <c r="Z27" i="22"/>
  <c r="Y27" i="22"/>
  <c r="W27" i="22"/>
  <c r="R27" i="22"/>
  <c r="Q27" i="22"/>
  <c r="P27" i="22"/>
  <c r="O27" i="22"/>
  <c r="N27" i="22"/>
  <c r="M27" i="22"/>
  <c r="L27" i="22"/>
  <c r="K27" i="22"/>
  <c r="J27" i="22"/>
  <c r="AE27" i="22" s="1"/>
  <c r="I27" i="22"/>
  <c r="A27" i="22"/>
  <c r="AO26" i="22"/>
  <c r="AI26" i="22"/>
  <c r="Z26" i="22"/>
  <c r="Y26" i="22"/>
  <c r="T26" i="22"/>
  <c r="R26" i="22"/>
  <c r="Q26" i="22"/>
  <c r="P26" i="22"/>
  <c r="O26" i="22"/>
  <c r="N26" i="22"/>
  <c r="M26" i="22"/>
  <c r="L26" i="22"/>
  <c r="K26" i="22"/>
  <c r="J26" i="22"/>
  <c r="AE26" i="22" s="1"/>
  <c r="I26" i="22"/>
  <c r="A26" i="22"/>
  <c r="AO25" i="22"/>
  <c r="AI25" i="22"/>
  <c r="Z25" i="22"/>
  <c r="Y25" i="22"/>
  <c r="W25" i="22"/>
  <c r="R25" i="22"/>
  <c r="Q25" i="22"/>
  <c r="P25" i="22"/>
  <c r="O25" i="22"/>
  <c r="N25" i="22"/>
  <c r="M25" i="22"/>
  <c r="L25" i="22"/>
  <c r="K25" i="22"/>
  <c r="J25" i="22"/>
  <c r="AE25" i="22" s="1"/>
  <c r="I25" i="22"/>
  <c r="A25" i="22"/>
  <c r="AO24" i="22"/>
  <c r="AI24" i="22"/>
  <c r="Z24" i="22"/>
  <c r="Y24" i="22"/>
  <c r="W24" i="22"/>
  <c r="R24" i="22"/>
  <c r="Q24" i="22"/>
  <c r="P24" i="22"/>
  <c r="O24" i="22"/>
  <c r="N24" i="22"/>
  <c r="M24" i="22"/>
  <c r="L24" i="22"/>
  <c r="K24" i="22"/>
  <c r="J24" i="22"/>
  <c r="AE24" i="22" s="1"/>
  <c r="I24" i="22"/>
  <c r="A24" i="22"/>
  <c r="AW23" i="22"/>
  <c r="AO23" i="22"/>
  <c r="AI23" i="22"/>
  <c r="Z23" i="22"/>
  <c r="Y23" i="22"/>
  <c r="W23" i="22"/>
  <c r="R23" i="22"/>
  <c r="Q23" i="22"/>
  <c r="P23" i="22"/>
  <c r="O23" i="22"/>
  <c r="N23" i="22"/>
  <c r="M23" i="22"/>
  <c r="L23" i="22"/>
  <c r="K23" i="22"/>
  <c r="J23" i="22"/>
  <c r="AE23" i="22" s="1"/>
  <c r="I23" i="22"/>
  <c r="A23" i="22"/>
  <c r="AW22" i="22"/>
  <c r="AO22" i="22"/>
  <c r="AI22" i="22"/>
  <c r="Z22" i="22"/>
  <c r="Y22" i="22"/>
  <c r="W22" i="22"/>
  <c r="T22" i="22"/>
  <c r="R22" i="22"/>
  <c r="Q22" i="22"/>
  <c r="P22" i="22"/>
  <c r="O22" i="22"/>
  <c r="N22" i="22"/>
  <c r="M22" i="22"/>
  <c r="L22" i="22"/>
  <c r="K22" i="22"/>
  <c r="J22" i="22"/>
  <c r="AE22" i="22" s="1"/>
  <c r="I22" i="22"/>
  <c r="A22" i="22"/>
  <c r="AU21" i="22"/>
  <c r="AO21" i="22"/>
  <c r="AI21" i="22"/>
  <c r="Z21" i="22"/>
  <c r="Y21" i="22"/>
  <c r="T21" i="22"/>
  <c r="R21" i="22"/>
  <c r="Q21" i="22"/>
  <c r="P21" i="22"/>
  <c r="O21" i="22"/>
  <c r="N21" i="22"/>
  <c r="M21" i="22"/>
  <c r="L21" i="22"/>
  <c r="K21" i="22"/>
  <c r="J21" i="22"/>
  <c r="AE21" i="22" s="1"/>
  <c r="AF21" i="22" s="1"/>
  <c r="AG21" i="22" s="1"/>
  <c r="AJ21" i="22" s="1"/>
  <c r="I21" i="22"/>
  <c r="A21" i="22"/>
  <c r="AO20" i="22"/>
  <c r="AI20" i="22"/>
  <c r="AQ20" i="22" s="1"/>
  <c r="AR20" i="22" s="1"/>
  <c r="Z20" i="22"/>
  <c r="Y20" i="22"/>
  <c r="R20" i="22"/>
  <c r="Q20" i="22"/>
  <c r="P20" i="22"/>
  <c r="O20" i="22"/>
  <c r="N20" i="22"/>
  <c r="M20" i="22"/>
  <c r="L20" i="22"/>
  <c r="K20" i="22"/>
  <c r="J20" i="22"/>
  <c r="AE20" i="22" s="1"/>
  <c r="AF20" i="22" s="1"/>
  <c r="AG20" i="22" s="1"/>
  <c r="AJ20" i="22" s="1"/>
  <c r="I20" i="22"/>
  <c r="A20" i="22"/>
  <c r="AW19" i="22"/>
  <c r="AU19" i="22"/>
  <c r="AO19" i="22"/>
  <c r="AI19" i="22"/>
  <c r="Z19" i="22"/>
  <c r="Y19" i="22"/>
  <c r="T19" i="22"/>
  <c r="R19" i="22"/>
  <c r="Q19" i="22"/>
  <c r="P19" i="22"/>
  <c r="O19" i="22"/>
  <c r="N19" i="22"/>
  <c r="M19" i="22"/>
  <c r="L19" i="22"/>
  <c r="K19" i="22"/>
  <c r="J19" i="22"/>
  <c r="AE19" i="22" s="1"/>
  <c r="AF19" i="22" s="1"/>
  <c r="AG19" i="22" s="1"/>
  <c r="AJ19" i="22" s="1"/>
  <c r="I19" i="22"/>
  <c r="A19" i="22"/>
  <c r="AU18" i="22"/>
  <c r="AO18" i="22"/>
  <c r="AI18" i="22"/>
  <c r="AQ18" i="22" s="1"/>
  <c r="AR18" i="22" s="1"/>
  <c r="Z18" i="22"/>
  <c r="Y18" i="22"/>
  <c r="T18" i="22"/>
  <c r="R18" i="22"/>
  <c r="Q18" i="22"/>
  <c r="P18" i="22"/>
  <c r="O18" i="22"/>
  <c r="N18" i="22"/>
  <c r="M18" i="22"/>
  <c r="L18" i="22"/>
  <c r="K18" i="22"/>
  <c r="J18" i="22"/>
  <c r="AE18" i="22" s="1"/>
  <c r="AF18" i="22" s="1"/>
  <c r="AG18" i="22" s="1"/>
  <c r="AJ18" i="22" s="1"/>
  <c r="I18" i="22"/>
  <c r="A18" i="22"/>
  <c r="AU17" i="22"/>
  <c r="AO17" i="22"/>
  <c r="AI17" i="22"/>
  <c r="Z17" i="22"/>
  <c r="Y17" i="22"/>
  <c r="T17" i="22"/>
  <c r="R17" i="22"/>
  <c r="Q17" i="22"/>
  <c r="P17" i="22"/>
  <c r="O17" i="22"/>
  <c r="N17" i="22"/>
  <c r="M17" i="22"/>
  <c r="L17" i="22"/>
  <c r="K17" i="22"/>
  <c r="J17" i="22"/>
  <c r="AE17" i="22" s="1"/>
  <c r="AF17" i="22" s="1"/>
  <c r="AG17" i="22" s="1"/>
  <c r="AJ17" i="22" s="1"/>
  <c r="I17" i="22"/>
  <c r="A17" i="22"/>
  <c r="AW16" i="22"/>
  <c r="AU16" i="22"/>
  <c r="AO16" i="22"/>
  <c r="AI16" i="22"/>
  <c r="Z16" i="22"/>
  <c r="Y16" i="22"/>
  <c r="T16" i="22"/>
  <c r="R16" i="22"/>
  <c r="Q16" i="22"/>
  <c r="P16" i="22"/>
  <c r="O16" i="22"/>
  <c r="N16" i="22"/>
  <c r="M16" i="22"/>
  <c r="L16" i="22"/>
  <c r="K16" i="22"/>
  <c r="J16" i="22"/>
  <c r="AE16" i="22" s="1"/>
  <c r="AF16" i="22" s="1"/>
  <c r="AG16" i="22" s="1"/>
  <c r="AJ16" i="22" s="1"/>
  <c r="I16" i="22"/>
  <c r="A16" i="22"/>
  <c r="AU15" i="22"/>
  <c r="AO15" i="22"/>
  <c r="AI15" i="22"/>
  <c r="AQ15" i="22" s="1"/>
  <c r="AR15" i="22" s="1"/>
  <c r="Z15" i="22"/>
  <c r="Y15" i="22"/>
  <c r="T15" i="22"/>
  <c r="R15" i="22"/>
  <c r="Q15" i="22"/>
  <c r="P15" i="22"/>
  <c r="O15" i="22"/>
  <c r="N15" i="22"/>
  <c r="M15" i="22"/>
  <c r="L15" i="22"/>
  <c r="K15" i="22"/>
  <c r="J15" i="22"/>
  <c r="AE15" i="22" s="1"/>
  <c r="AF15" i="22" s="1"/>
  <c r="AG15" i="22" s="1"/>
  <c r="AJ15" i="22" s="1"/>
  <c r="I15" i="22"/>
  <c r="A15" i="22"/>
  <c r="AU14" i="22"/>
  <c r="AO14" i="22"/>
  <c r="AI14" i="22"/>
  <c r="AQ14" i="22" s="1"/>
  <c r="Z14" i="22"/>
  <c r="Y14" i="22"/>
  <c r="R14" i="22"/>
  <c r="S14" i="22" s="1"/>
  <c r="J14" i="22"/>
  <c r="AE14" i="22" s="1"/>
  <c r="AF14" i="22" s="1"/>
  <c r="AG14" i="22" s="1"/>
  <c r="AJ14" i="22" s="1"/>
  <c r="I14" i="22"/>
  <c r="A14" i="22"/>
  <c r="AU13" i="22"/>
  <c r="AO13" i="22"/>
  <c r="AI13" i="22"/>
  <c r="Z13" i="22"/>
  <c r="Y13" i="22"/>
  <c r="W13" i="22"/>
  <c r="T13" i="22"/>
  <c r="R13" i="22"/>
  <c r="Q13" i="22"/>
  <c r="P13" i="22"/>
  <c r="O13" i="22"/>
  <c r="N13" i="22"/>
  <c r="M13" i="22"/>
  <c r="L13" i="22"/>
  <c r="K13" i="22"/>
  <c r="J13" i="22"/>
  <c r="AE13" i="22" s="1"/>
  <c r="AF13" i="22" s="1"/>
  <c r="AG13" i="22" s="1"/>
  <c r="AJ13" i="22" s="1"/>
  <c r="I13" i="22"/>
  <c r="A13" i="22"/>
  <c r="AU12" i="22"/>
  <c r="AO12" i="22"/>
  <c r="AI12" i="22"/>
  <c r="AC12" i="22"/>
  <c r="R12" i="22"/>
  <c r="Q12" i="22"/>
  <c r="J12" i="22"/>
  <c r="AE12" i="22" s="1"/>
  <c r="AF12" i="22" s="1"/>
  <c r="AG12" i="22" s="1"/>
  <c r="AJ12" i="22" s="1"/>
  <c r="I12" i="22"/>
  <c r="A12" i="22"/>
  <c r="AO11" i="22"/>
  <c r="AI11" i="22"/>
  <c r="Z11" i="22"/>
  <c r="T11" i="22"/>
  <c r="R11" i="22"/>
  <c r="Q11" i="22"/>
  <c r="P11" i="22"/>
  <c r="O11" i="22"/>
  <c r="N11" i="22"/>
  <c r="M11" i="22"/>
  <c r="L11" i="22"/>
  <c r="K11" i="22"/>
  <c r="J11" i="22"/>
  <c r="AE11" i="22" s="1"/>
  <c r="AF11" i="22" s="1"/>
  <c r="AG11" i="22" s="1"/>
  <c r="AJ11" i="22" s="1"/>
  <c r="I11" i="22"/>
  <c r="A11" i="22"/>
  <c r="AW10" i="22"/>
  <c r="AU10" i="22"/>
  <c r="AO10" i="22"/>
  <c r="AI10" i="22"/>
  <c r="Z10" i="22"/>
  <c r="Y10" i="22"/>
  <c r="W10" i="22"/>
  <c r="T10" i="22"/>
  <c r="R10" i="22"/>
  <c r="Q10" i="22"/>
  <c r="P10" i="22"/>
  <c r="O10" i="22"/>
  <c r="N10" i="22"/>
  <c r="M10" i="22"/>
  <c r="L10" i="22"/>
  <c r="K10" i="22"/>
  <c r="J10" i="22"/>
  <c r="AE10" i="22" s="1"/>
  <c r="AF10" i="22" s="1"/>
  <c r="AG10" i="22" s="1"/>
  <c r="AJ10" i="22" s="1"/>
  <c r="I10" i="22"/>
  <c r="A10" i="22"/>
  <c r="AU9" i="22"/>
  <c r="AO9" i="22"/>
  <c r="AI9" i="22"/>
  <c r="Z9" i="22"/>
  <c r="Y9" i="22"/>
  <c r="W9" i="22"/>
  <c r="T9" i="22"/>
  <c r="R9" i="22"/>
  <c r="Q9" i="22"/>
  <c r="P9" i="22"/>
  <c r="O9" i="22"/>
  <c r="N9" i="22"/>
  <c r="M9" i="22"/>
  <c r="L9" i="22"/>
  <c r="K9" i="22"/>
  <c r="J9" i="22"/>
  <c r="AE9" i="22" s="1"/>
  <c r="AF9" i="22" s="1"/>
  <c r="AG9" i="22" s="1"/>
  <c r="AJ9" i="22" s="1"/>
  <c r="I9" i="22"/>
  <c r="A9" i="22"/>
  <c r="AU8" i="22"/>
  <c r="AO8" i="22"/>
  <c r="AI8" i="22"/>
  <c r="AQ8" i="22" s="1"/>
  <c r="Y8" i="22"/>
  <c r="W8" i="22"/>
  <c r="T8" i="22"/>
  <c r="R8" i="22"/>
  <c r="Q8" i="22"/>
  <c r="P8" i="22"/>
  <c r="O8" i="22"/>
  <c r="N8" i="22"/>
  <c r="M8" i="22"/>
  <c r="L8" i="22"/>
  <c r="K8" i="22"/>
  <c r="J8" i="22"/>
  <c r="AE8" i="22" s="1"/>
  <c r="AF8" i="22" s="1"/>
  <c r="AG8" i="22" s="1"/>
  <c r="AJ8" i="22" s="1"/>
  <c r="I8" i="22"/>
  <c r="A8" i="22"/>
  <c r="AU7" i="22"/>
  <c r="AO7" i="22"/>
  <c r="AI7" i="22"/>
  <c r="Y7" i="22"/>
  <c r="W7" i="22"/>
  <c r="R7" i="22"/>
  <c r="Q7" i="22"/>
  <c r="P7" i="22"/>
  <c r="O7" i="22"/>
  <c r="N7" i="22"/>
  <c r="M7" i="22"/>
  <c r="L7" i="22"/>
  <c r="K7" i="22"/>
  <c r="J7" i="22"/>
  <c r="AE7" i="22" s="1"/>
  <c r="AF7" i="22" s="1"/>
  <c r="AG7" i="22" s="1"/>
  <c r="AJ7" i="22" s="1"/>
  <c r="I7" i="22"/>
  <c r="A7" i="22"/>
  <c r="AO6" i="22"/>
  <c r="AI6" i="22"/>
  <c r="AC6" i="22"/>
  <c r="R6" i="22"/>
  <c r="Q6" i="22"/>
  <c r="J6" i="22"/>
  <c r="AE6" i="22" s="1"/>
  <c r="AF6" i="22" s="1"/>
  <c r="AG6" i="22" s="1"/>
  <c r="AJ6" i="22" s="1"/>
  <c r="I6" i="22"/>
  <c r="A6" i="22"/>
  <c r="AU5" i="22"/>
  <c r="AO5" i="22"/>
  <c r="AI5" i="22"/>
  <c r="Y5" i="22"/>
  <c r="W5" i="22"/>
  <c r="T5" i="22"/>
  <c r="R5" i="22"/>
  <c r="Q5" i="22"/>
  <c r="P5" i="22"/>
  <c r="O5" i="22"/>
  <c r="N5" i="22"/>
  <c r="M5" i="22"/>
  <c r="L5" i="22"/>
  <c r="K5" i="22"/>
  <c r="J5" i="22"/>
  <c r="AE5" i="22" s="1"/>
  <c r="AF5" i="22" s="1"/>
  <c r="AG5" i="22" s="1"/>
  <c r="AJ5" i="22" s="1"/>
  <c r="I5" i="22"/>
  <c r="A5" i="22"/>
  <c r="AW4" i="22"/>
  <c r="AU4" i="22"/>
  <c r="AO4" i="22"/>
  <c r="AI4" i="22"/>
  <c r="Y4" i="22"/>
  <c r="W4" i="22"/>
  <c r="T4" i="22"/>
  <c r="R4" i="22"/>
  <c r="Q4" i="22"/>
  <c r="P4" i="22"/>
  <c r="O4" i="22"/>
  <c r="N4" i="22"/>
  <c r="M4" i="22"/>
  <c r="L4" i="22"/>
  <c r="K4" i="22"/>
  <c r="J4" i="22"/>
  <c r="I4" i="22"/>
  <c r="A4" i="22"/>
  <c r="AH1" i="22"/>
  <c r="AA1" i="22"/>
  <c r="V1" i="22"/>
  <c r="U1" i="22"/>
  <c r="D23" i="23"/>
  <c r="F22" i="23"/>
  <c r="E22" i="23"/>
  <c r="D22" i="23"/>
  <c r="G21" i="23"/>
  <c r="G20" i="23"/>
  <c r="G19" i="23"/>
  <c r="G18" i="23"/>
  <c r="G17" i="23"/>
  <c r="F16" i="23"/>
  <c r="G16" i="23" s="1"/>
  <c r="E16" i="23"/>
  <c r="D16" i="23"/>
  <c r="G15" i="23"/>
  <c r="G14" i="23"/>
  <c r="G13" i="23"/>
  <c r="G12" i="23"/>
  <c r="G11" i="23"/>
  <c r="G10" i="23"/>
  <c r="F10" i="23"/>
  <c r="E10" i="23"/>
  <c r="D10" i="23"/>
  <c r="G9" i="23"/>
  <c r="G8" i="23"/>
  <c r="G7" i="23"/>
  <c r="G6" i="23"/>
  <c r="G5" i="23"/>
  <c r="G4" i="23"/>
  <c r="G3" i="23"/>
  <c r="AU196" i="20"/>
  <c r="AO196" i="20"/>
  <c r="AJ196" i="20"/>
  <c r="AI196" i="20"/>
  <c r="AQ196" i="20" s="1"/>
  <c r="AF196" i="20"/>
  <c r="AC196" i="20"/>
  <c r="A196" i="20"/>
  <c r="AI195" i="20"/>
  <c r="AQ195" i="20" s="1"/>
  <c r="AC195" i="20"/>
  <c r="A195" i="20"/>
  <c r="AR194" i="20"/>
  <c r="AI194" i="20"/>
  <c r="Z194" i="20"/>
  <c r="T194" i="20"/>
  <c r="AC194" i="20" s="1"/>
  <c r="R194" i="20"/>
  <c r="Q194" i="20"/>
  <c r="P194" i="20"/>
  <c r="O194" i="20"/>
  <c r="N194" i="20"/>
  <c r="M194" i="20"/>
  <c r="L194" i="20"/>
  <c r="K194" i="20"/>
  <c r="J194" i="20"/>
  <c r="AE194" i="20" s="1"/>
  <c r="I194" i="20"/>
  <c r="A194" i="20"/>
  <c r="AU193" i="20"/>
  <c r="AO193" i="20"/>
  <c r="AI193" i="20"/>
  <c r="Z193" i="20"/>
  <c r="T193" i="20"/>
  <c r="AC193" i="20" s="1"/>
  <c r="R193" i="20"/>
  <c r="Q193" i="20"/>
  <c r="P193" i="20"/>
  <c r="O193" i="20"/>
  <c r="N193" i="20"/>
  <c r="M193" i="20"/>
  <c r="L193" i="20"/>
  <c r="K193" i="20"/>
  <c r="S193" i="20" s="1"/>
  <c r="AD193" i="20" s="1"/>
  <c r="AF193" i="20" s="1"/>
  <c r="AG193" i="20" s="1"/>
  <c r="AJ193" i="20" s="1"/>
  <c r="J193" i="20"/>
  <c r="AE193" i="20" s="1"/>
  <c r="I193" i="20"/>
  <c r="A193" i="20"/>
  <c r="AU192" i="20"/>
  <c r="AO192" i="20"/>
  <c r="AJ192" i="20"/>
  <c r="AI192" i="20"/>
  <c r="AG192" i="20"/>
  <c r="AF192" i="20"/>
  <c r="AE192" i="20"/>
  <c r="Z192" i="20"/>
  <c r="Y192" i="20"/>
  <c r="T192" i="20"/>
  <c r="R192" i="20"/>
  <c r="Q192" i="20"/>
  <c r="P192" i="20"/>
  <c r="O192" i="20"/>
  <c r="N192" i="20"/>
  <c r="M192" i="20"/>
  <c r="L192" i="20"/>
  <c r="K192" i="20"/>
  <c r="J192" i="20"/>
  <c r="I192" i="20"/>
  <c r="A192" i="20"/>
  <c r="AU191" i="20"/>
  <c r="AR191" i="20"/>
  <c r="AQ191" i="20"/>
  <c r="AO191" i="20"/>
  <c r="AI191" i="20"/>
  <c r="AE191" i="20"/>
  <c r="AF191" i="20" s="1"/>
  <c r="AG191" i="20" s="1"/>
  <c r="AJ191" i="20" s="1"/>
  <c r="Z191" i="20"/>
  <c r="AC191" i="20" s="1"/>
  <c r="T191" i="20"/>
  <c r="R191" i="20"/>
  <c r="Q191" i="20"/>
  <c r="P191" i="20"/>
  <c r="O191" i="20"/>
  <c r="N191" i="20"/>
  <c r="M191" i="20"/>
  <c r="L191" i="20"/>
  <c r="K191" i="20"/>
  <c r="J191" i="20"/>
  <c r="I191" i="20"/>
  <c r="A191" i="20"/>
  <c r="AU190" i="20"/>
  <c r="AQ190" i="20"/>
  <c r="AO190" i="20"/>
  <c r="AI190" i="20"/>
  <c r="Z190" i="20"/>
  <c r="AC190" i="20" s="1"/>
  <c r="R190" i="20"/>
  <c r="Q190" i="20"/>
  <c r="P190" i="20"/>
  <c r="O190" i="20"/>
  <c r="N190" i="20"/>
  <c r="M190" i="20"/>
  <c r="L190" i="20"/>
  <c r="K190" i="20"/>
  <c r="J190" i="20"/>
  <c r="AE190" i="20" s="1"/>
  <c r="AF190" i="20" s="1"/>
  <c r="AG190" i="20" s="1"/>
  <c r="AJ190" i="20" s="1"/>
  <c r="I190" i="20"/>
  <c r="A190" i="20"/>
  <c r="AU189" i="20"/>
  <c r="AO189" i="20"/>
  <c r="AI189" i="20"/>
  <c r="AG189" i="20"/>
  <c r="AJ189" i="20" s="1"/>
  <c r="Z189" i="20"/>
  <c r="T189" i="20"/>
  <c r="AC189" i="20" s="1"/>
  <c r="R189" i="20"/>
  <c r="Q189" i="20"/>
  <c r="P189" i="20"/>
  <c r="O189" i="20"/>
  <c r="N189" i="20"/>
  <c r="M189" i="20"/>
  <c r="L189" i="20"/>
  <c r="K189" i="20"/>
  <c r="J189" i="20"/>
  <c r="AE189" i="20" s="1"/>
  <c r="AF189" i="20" s="1"/>
  <c r="I189" i="20"/>
  <c r="A189" i="20"/>
  <c r="AU188" i="20"/>
  <c r="AO188" i="20"/>
  <c r="AI188" i="20"/>
  <c r="Z188" i="20"/>
  <c r="AC188" i="20" s="1"/>
  <c r="R188" i="20"/>
  <c r="Q188" i="20"/>
  <c r="P188" i="20"/>
  <c r="O188" i="20"/>
  <c r="N188" i="20"/>
  <c r="M188" i="20"/>
  <c r="L188" i="20"/>
  <c r="K188" i="20"/>
  <c r="J188" i="20"/>
  <c r="AE188" i="20" s="1"/>
  <c r="AF188" i="20" s="1"/>
  <c r="AG188" i="20" s="1"/>
  <c r="AJ188" i="20" s="1"/>
  <c r="I188" i="20"/>
  <c r="A188" i="20"/>
  <c r="AU187" i="20"/>
  <c r="AO187" i="20"/>
  <c r="AI187" i="20"/>
  <c r="Z187" i="20"/>
  <c r="AC187" i="20" s="1"/>
  <c r="R187" i="20"/>
  <c r="Q187" i="20"/>
  <c r="P187" i="20"/>
  <c r="O187" i="20"/>
  <c r="N187" i="20"/>
  <c r="M187" i="20"/>
  <c r="L187" i="20"/>
  <c r="K187" i="20"/>
  <c r="S187" i="20" s="1"/>
  <c r="AD187" i="20" s="1"/>
  <c r="J187" i="20"/>
  <c r="AE187" i="20" s="1"/>
  <c r="AF187" i="20" s="1"/>
  <c r="AG187" i="20" s="1"/>
  <c r="AJ187" i="20" s="1"/>
  <c r="I187" i="20"/>
  <c r="A187" i="20"/>
  <c r="AU186" i="20"/>
  <c r="AQ186" i="20"/>
  <c r="AR186" i="20" s="1"/>
  <c r="AO186" i="20"/>
  <c r="AI186" i="20"/>
  <c r="Z186" i="20"/>
  <c r="AC186" i="20" s="1"/>
  <c r="T186" i="20"/>
  <c r="R186" i="20"/>
  <c r="Q186" i="20"/>
  <c r="P186" i="20"/>
  <c r="O186" i="20"/>
  <c r="N186" i="20"/>
  <c r="M186" i="20"/>
  <c r="L186" i="20"/>
  <c r="K186" i="20"/>
  <c r="J186" i="20"/>
  <c r="AE186" i="20" s="1"/>
  <c r="AF186" i="20" s="1"/>
  <c r="AG186" i="20" s="1"/>
  <c r="AJ186" i="20" s="1"/>
  <c r="I186" i="20"/>
  <c r="A186" i="20"/>
  <c r="AU185" i="20"/>
  <c r="AO185" i="20"/>
  <c r="AI185" i="20"/>
  <c r="Z185" i="20"/>
  <c r="T185" i="20"/>
  <c r="AC185" i="20" s="1"/>
  <c r="R185" i="20"/>
  <c r="Q185" i="20"/>
  <c r="P185" i="20"/>
  <c r="O185" i="20"/>
  <c r="N185" i="20"/>
  <c r="M185" i="20"/>
  <c r="L185" i="20"/>
  <c r="K185" i="20"/>
  <c r="S185" i="20" s="1"/>
  <c r="AD185" i="20" s="1"/>
  <c r="J185" i="20"/>
  <c r="AE185" i="20" s="1"/>
  <c r="AF185" i="20" s="1"/>
  <c r="AG185" i="20" s="1"/>
  <c r="AJ185" i="20" s="1"/>
  <c r="I185" i="20"/>
  <c r="A185" i="20"/>
  <c r="AO184" i="20"/>
  <c r="AQ184" i="20" s="1"/>
  <c r="AI184" i="20"/>
  <c r="AR184" i="20" s="1"/>
  <c r="Z184" i="20"/>
  <c r="T184" i="20"/>
  <c r="AC184" i="20" s="1"/>
  <c r="R184" i="20"/>
  <c r="Q184" i="20"/>
  <c r="P184" i="20"/>
  <c r="O184" i="20"/>
  <c r="N184" i="20"/>
  <c r="M184" i="20"/>
  <c r="L184" i="20"/>
  <c r="K184" i="20"/>
  <c r="S184" i="20" s="1"/>
  <c r="AD184" i="20" s="1"/>
  <c r="J184" i="20"/>
  <c r="AE184" i="20" s="1"/>
  <c r="AF184" i="20" s="1"/>
  <c r="AG184" i="20" s="1"/>
  <c r="AJ184" i="20" s="1"/>
  <c r="I184" i="20"/>
  <c r="A184" i="20"/>
  <c r="AQ183" i="20"/>
  <c r="AR183" i="20" s="1"/>
  <c r="AO183" i="20"/>
  <c r="AI183" i="20"/>
  <c r="AE183" i="20"/>
  <c r="AF183" i="20" s="1"/>
  <c r="AG183" i="20" s="1"/>
  <c r="AJ183" i="20" s="1"/>
  <c r="Z183" i="20"/>
  <c r="AC183" i="20" s="1"/>
  <c r="Y183" i="20"/>
  <c r="T183" i="20"/>
  <c r="R183" i="20"/>
  <c r="Q183" i="20"/>
  <c r="P183" i="20"/>
  <c r="O183" i="20"/>
  <c r="N183" i="20"/>
  <c r="M183" i="20"/>
  <c r="L183" i="20"/>
  <c r="K183" i="20"/>
  <c r="J183" i="20"/>
  <c r="I183" i="20"/>
  <c r="A183" i="20"/>
  <c r="AQ182" i="20"/>
  <c r="AR182" i="20" s="1"/>
  <c r="AO182" i="20"/>
  <c r="AI182" i="20"/>
  <c r="AE182" i="20"/>
  <c r="AF182" i="20" s="1"/>
  <c r="AG182" i="20" s="1"/>
  <c r="AJ182" i="20" s="1"/>
  <c r="AC182" i="20"/>
  <c r="Z182" i="20"/>
  <c r="Y182" i="20"/>
  <c r="T182" i="20"/>
  <c r="R182" i="20"/>
  <c r="Q182" i="20"/>
  <c r="P182" i="20"/>
  <c r="O182" i="20"/>
  <c r="N182" i="20"/>
  <c r="M182" i="20"/>
  <c r="L182" i="20"/>
  <c r="K182" i="20"/>
  <c r="J182" i="20"/>
  <c r="I182" i="20"/>
  <c r="A182" i="20"/>
  <c r="AO181" i="20"/>
  <c r="AI181" i="20"/>
  <c r="AQ181" i="20" s="1"/>
  <c r="AR181" i="20" s="1"/>
  <c r="Z181" i="20"/>
  <c r="Y181" i="20"/>
  <c r="T181" i="20"/>
  <c r="AC181" i="20" s="1"/>
  <c r="R181" i="20"/>
  <c r="Q181" i="20"/>
  <c r="P181" i="20"/>
  <c r="O181" i="20"/>
  <c r="N181" i="20"/>
  <c r="M181" i="20"/>
  <c r="L181" i="20"/>
  <c r="K181" i="20"/>
  <c r="J181" i="20"/>
  <c r="AE181" i="20" s="1"/>
  <c r="AF181" i="20" s="1"/>
  <c r="AG181" i="20" s="1"/>
  <c r="AJ181" i="20" s="1"/>
  <c r="I181" i="20"/>
  <c r="A181" i="20"/>
  <c r="AO180" i="20"/>
  <c r="AI180" i="20"/>
  <c r="Z180" i="20"/>
  <c r="Y180" i="20"/>
  <c r="T180" i="20"/>
  <c r="AC180" i="20" s="1"/>
  <c r="R180" i="20"/>
  <c r="Q180" i="20"/>
  <c r="P180" i="20"/>
  <c r="O180" i="20"/>
  <c r="N180" i="20"/>
  <c r="M180" i="20"/>
  <c r="L180" i="20"/>
  <c r="K180" i="20"/>
  <c r="S180" i="20" s="1"/>
  <c r="AD180" i="20" s="1"/>
  <c r="J180" i="20"/>
  <c r="AE180" i="20" s="1"/>
  <c r="AF180" i="20" s="1"/>
  <c r="AG180" i="20" s="1"/>
  <c r="AJ180" i="20" s="1"/>
  <c r="I180" i="20"/>
  <c r="A180" i="20"/>
  <c r="AU179" i="20"/>
  <c r="AO179" i="20"/>
  <c r="AQ179" i="20" s="1"/>
  <c r="AR179" i="20" s="1"/>
  <c r="AI179" i="20"/>
  <c r="AC179" i="20"/>
  <c r="Z179" i="20"/>
  <c r="Y179" i="20"/>
  <c r="W179" i="20"/>
  <c r="T179" i="20"/>
  <c r="R179" i="20"/>
  <c r="Q179" i="20"/>
  <c r="P179" i="20"/>
  <c r="O179" i="20"/>
  <c r="N179" i="20"/>
  <c r="M179" i="20"/>
  <c r="L179" i="20"/>
  <c r="K179" i="20"/>
  <c r="J179" i="20"/>
  <c r="AE179" i="20" s="1"/>
  <c r="AF179" i="20" s="1"/>
  <c r="AG179" i="20" s="1"/>
  <c r="AJ179" i="20" s="1"/>
  <c r="I179" i="20"/>
  <c r="A179" i="20"/>
  <c r="AU178" i="20"/>
  <c r="AO178" i="20"/>
  <c r="AI178" i="20"/>
  <c r="AG178" i="20"/>
  <c r="AJ178" i="20" s="1"/>
  <c r="AF178" i="20"/>
  <c r="Z178" i="20"/>
  <c r="Y178" i="20"/>
  <c r="T178" i="20"/>
  <c r="AC178" i="20" s="1"/>
  <c r="R178" i="20"/>
  <c r="Q178" i="20"/>
  <c r="P178" i="20"/>
  <c r="O178" i="20"/>
  <c r="N178" i="20"/>
  <c r="M178" i="20"/>
  <c r="L178" i="20"/>
  <c r="K178" i="20"/>
  <c r="S178" i="20" s="1"/>
  <c r="AD178" i="20" s="1"/>
  <c r="J178" i="20"/>
  <c r="AE178" i="20" s="1"/>
  <c r="I178" i="20"/>
  <c r="A178" i="20"/>
  <c r="AU177" i="20"/>
  <c r="AQ177" i="20"/>
  <c r="AR177" i="20" s="1"/>
  <c r="AO177" i="20"/>
  <c r="AI177" i="20"/>
  <c r="AF177" i="20"/>
  <c r="AG177" i="20" s="1"/>
  <c r="AJ177" i="20" s="1"/>
  <c r="AE177" i="20"/>
  <c r="Z177" i="20"/>
  <c r="AC177" i="20" s="1"/>
  <c r="Y177" i="20"/>
  <c r="T177" i="20"/>
  <c r="R177" i="20"/>
  <c r="Q177" i="20"/>
  <c r="P177" i="20"/>
  <c r="O177" i="20"/>
  <c r="N177" i="20"/>
  <c r="M177" i="20"/>
  <c r="L177" i="20"/>
  <c r="K177" i="20"/>
  <c r="J177" i="20"/>
  <c r="I177" i="20"/>
  <c r="A177" i="20"/>
  <c r="AU176" i="20"/>
  <c r="AR176" i="20"/>
  <c r="AQ176" i="20"/>
  <c r="AO176" i="20"/>
  <c r="AI176" i="20"/>
  <c r="AE176" i="20"/>
  <c r="AC176" i="20"/>
  <c r="Z176" i="20"/>
  <c r="Y176" i="20"/>
  <c r="R176" i="20"/>
  <c r="Q176" i="20"/>
  <c r="P176" i="20"/>
  <c r="O176" i="20"/>
  <c r="N176" i="20"/>
  <c r="M176" i="20"/>
  <c r="L176" i="20"/>
  <c r="K176" i="20"/>
  <c r="S176" i="20" s="1"/>
  <c r="AD176" i="20" s="1"/>
  <c r="AF176" i="20" s="1"/>
  <c r="AG176" i="20" s="1"/>
  <c r="AJ176" i="20" s="1"/>
  <c r="J176" i="20"/>
  <c r="I176" i="20"/>
  <c r="A176" i="20"/>
  <c r="AU175" i="20"/>
  <c r="AO175" i="20"/>
  <c r="AI175" i="20"/>
  <c r="Z175" i="20"/>
  <c r="Y175" i="20"/>
  <c r="T175" i="20"/>
  <c r="AC175" i="20" s="1"/>
  <c r="R175" i="20"/>
  <c r="Q175" i="20"/>
  <c r="P175" i="20"/>
  <c r="O175" i="20"/>
  <c r="N175" i="20"/>
  <c r="M175" i="20"/>
  <c r="L175" i="20"/>
  <c r="K175" i="20"/>
  <c r="S175" i="20" s="1"/>
  <c r="AD175" i="20" s="1"/>
  <c r="AF175" i="20" s="1"/>
  <c r="AG175" i="20" s="1"/>
  <c r="AJ175" i="20" s="1"/>
  <c r="J175" i="20"/>
  <c r="AE175" i="20" s="1"/>
  <c r="I175" i="20"/>
  <c r="A175" i="20"/>
  <c r="AU174" i="20"/>
  <c r="AQ174" i="20"/>
  <c r="AR174" i="20" s="1"/>
  <c r="AO174" i="20"/>
  <c r="AI174" i="20"/>
  <c r="AE174" i="20"/>
  <c r="Z174" i="20"/>
  <c r="AC174" i="20" s="1"/>
  <c r="Y174" i="20"/>
  <c r="T174" i="20"/>
  <c r="R174" i="20"/>
  <c r="Q174" i="20"/>
  <c r="P174" i="20"/>
  <c r="O174" i="20"/>
  <c r="N174" i="20"/>
  <c r="M174" i="20"/>
  <c r="L174" i="20"/>
  <c r="K174" i="20"/>
  <c r="S174" i="20" s="1"/>
  <c r="J174" i="20"/>
  <c r="I174" i="20"/>
  <c r="A174" i="20"/>
  <c r="AU173" i="20"/>
  <c r="AR173" i="20"/>
  <c r="AQ173" i="20"/>
  <c r="AO173" i="20"/>
  <c r="AI173" i="20"/>
  <c r="AE173" i="20"/>
  <c r="Z173" i="20"/>
  <c r="Y173" i="20"/>
  <c r="T173" i="20"/>
  <c r="AC173" i="20" s="1"/>
  <c r="R173" i="20"/>
  <c r="Q173" i="20"/>
  <c r="P173" i="20"/>
  <c r="O173" i="20"/>
  <c r="N173" i="20"/>
  <c r="M173" i="20"/>
  <c r="L173" i="20"/>
  <c r="K173" i="20"/>
  <c r="J173" i="20"/>
  <c r="I173" i="20"/>
  <c r="A173" i="20"/>
  <c r="AU172" i="20"/>
  <c r="AO172" i="20"/>
  <c r="AI172" i="20"/>
  <c r="Z172" i="20"/>
  <c r="Y172" i="20"/>
  <c r="AC172" i="20" s="1"/>
  <c r="R172" i="20"/>
  <c r="Q172" i="20"/>
  <c r="P172" i="20"/>
  <c r="O172" i="20"/>
  <c r="N172" i="20"/>
  <c r="M172" i="20"/>
  <c r="L172" i="20"/>
  <c r="K172" i="20"/>
  <c r="S172" i="20" s="1"/>
  <c r="AD172" i="20" s="1"/>
  <c r="AF172" i="20" s="1"/>
  <c r="AG172" i="20" s="1"/>
  <c r="AJ172" i="20" s="1"/>
  <c r="J172" i="20"/>
  <c r="AE172" i="20" s="1"/>
  <c r="I172" i="20"/>
  <c r="A172" i="20"/>
  <c r="AU171" i="20"/>
  <c r="AQ171" i="20"/>
  <c r="AR171" i="20" s="1"/>
  <c r="AO171" i="20"/>
  <c r="AI171" i="20"/>
  <c r="AE171" i="20"/>
  <c r="Z171" i="20"/>
  <c r="AC171" i="20" s="1"/>
  <c r="Y171" i="20"/>
  <c r="T171" i="20"/>
  <c r="R171" i="20"/>
  <c r="Q171" i="20"/>
  <c r="P171" i="20"/>
  <c r="O171" i="20"/>
  <c r="N171" i="20"/>
  <c r="M171" i="20"/>
  <c r="L171" i="20"/>
  <c r="K171" i="20"/>
  <c r="S171" i="20" s="1"/>
  <c r="AD171" i="20" s="1"/>
  <c r="AF171" i="20" s="1"/>
  <c r="AG171" i="20" s="1"/>
  <c r="AJ171" i="20" s="1"/>
  <c r="J171" i="20"/>
  <c r="I171" i="20"/>
  <c r="A171" i="20"/>
  <c r="AU170" i="20"/>
  <c r="AR170" i="20"/>
  <c r="AQ170" i="20"/>
  <c r="AO170" i="20"/>
  <c r="AI170" i="20"/>
  <c r="AE170" i="20"/>
  <c r="Z170" i="20"/>
  <c r="Y170" i="20"/>
  <c r="T170" i="20"/>
  <c r="AC170" i="20" s="1"/>
  <c r="R170" i="20"/>
  <c r="Q170" i="20"/>
  <c r="P170" i="20"/>
  <c r="O170" i="20"/>
  <c r="N170" i="20"/>
  <c r="M170" i="20"/>
  <c r="L170" i="20"/>
  <c r="K170" i="20"/>
  <c r="J170" i="20"/>
  <c r="I170" i="20"/>
  <c r="A170" i="20"/>
  <c r="AU169" i="20"/>
  <c r="AO169" i="20"/>
  <c r="AI169" i="20"/>
  <c r="Z169" i="20"/>
  <c r="Y169" i="20"/>
  <c r="T169" i="20"/>
  <c r="AC169" i="20" s="1"/>
  <c r="R169" i="20"/>
  <c r="Q169" i="20"/>
  <c r="P169" i="20"/>
  <c r="O169" i="20"/>
  <c r="N169" i="20"/>
  <c r="M169" i="20"/>
  <c r="L169" i="20"/>
  <c r="K169" i="20"/>
  <c r="S169" i="20" s="1"/>
  <c r="AD169" i="20" s="1"/>
  <c r="AF169" i="20" s="1"/>
  <c r="AG169" i="20" s="1"/>
  <c r="AJ169" i="20" s="1"/>
  <c r="J169" i="20"/>
  <c r="AE169" i="20" s="1"/>
  <c r="I169" i="20"/>
  <c r="A169" i="20"/>
  <c r="AU168" i="20"/>
  <c r="AO168" i="20"/>
  <c r="AQ168" i="20" s="1"/>
  <c r="AR168" i="20" s="1"/>
  <c r="AI168" i="20"/>
  <c r="AE168" i="20"/>
  <c r="AC168" i="20"/>
  <c r="Z168" i="20"/>
  <c r="Y168" i="20"/>
  <c r="T168" i="20"/>
  <c r="R168" i="20"/>
  <c r="Q168" i="20"/>
  <c r="P168" i="20"/>
  <c r="O168" i="20"/>
  <c r="N168" i="20"/>
  <c r="M168" i="20"/>
  <c r="L168" i="20"/>
  <c r="K168" i="20"/>
  <c r="S168" i="20" s="1"/>
  <c r="AD168" i="20" s="1"/>
  <c r="AF168" i="20" s="1"/>
  <c r="AG168" i="20" s="1"/>
  <c r="AJ168" i="20" s="1"/>
  <c r="J168" i="20"/>
  <c r="I168" i="20"/>
  <c r="A168" i="20"/>
  <c r="AU167" i="20"/>
  <c r="AO167" i="20"/>
  <c r="AI167" i="20"/>
  <c r="Z167" i="20"/>
  <c r="Y167" i="20"/>
  <c r="T167" i="20"/>
  <c r="AC167" i="20" s="1"/>
  <c r="R167" i="20"/>
  <c r="Q167" i="20"/>
  <c r="P167" i="20"/>
  <c r="O167" i="20"/>
  <c r="N167" i="20"/>
  <c r="M167" i="20"/>
  <c r="L167" i="20"/>
  <c r="K167" i="20"/>
  <c r="S167" i="20" s="1"/>
  <c r="AD167" i="20" s="1"/>
  <c r="AF167" i="20" s="1"/>
  <c r="AG167" i="20" s="1"/>
  <c r="AJ167" i="20" s="1"/>
  <c r="J167" i="20"/>
  <c r="AE167" i="20" s="1"/>
  <c r="I167" i="20"/>
  <c r="A167" i="20"/>
  <c r="AU166" i="20"/>
  <c r="AO166" i="20"/>
  <c r="AJ166" i="20"/>
  <c r="AI166" i="20"/>
  <c r="AE166" i="20"/>
  <c r="Z166" i="20"/>
  <c r="Y166" i="20"/>
  <c r="AC166" i="20" s="1"/>
  <c r="T166" i="20"/>
  <c r="R166" i="20"/>
  <c r="Q166" i="20"/>
  <c r="P166" i="20"/>
  <c r="O166" i="20"/>
  <c r="N166" i="20"/>
  <c r="M166" i="20"/>
  <c r="L166" i="20"/>
  <c r="K166" i="20"/>
  <c r="S166" i="20" s="1"/>
  <c r="AD166" i="20" s="1"/>
  <c r="AF166" i="20" s="1"/>
  <c r="AG166" i="20" s="1"/>
  <c r="J166" i="20"/>
  <c r="I166" i="20"/>
  <c r="A166" i="20"/>
  <c r="AU165" i="20"/>
  <c r="AQ165" i="20"/>
  <c r="AR165" i="20" s="1"/>
  <c r="AO165" i="20"/>
  <c r="AI165" i="20"/>
  <c r="AC165" i="20"/>
  <c r="Z165" i="20"/>
  <c r="Y165" i="20"/>
  <c r="T165" i="20"/>
  <c r="R165" i="20"/>
  <c r="Q165" i="20"/>
  <c r="P165" i="20"/>
  <c r="O165" i="20"/>
  <c r="N165" i="20"/>
  <c r="M165" i="20"/>
  <c r="L165" i="20"/>
  <c r="K165" i="20"/>
  <c r="S165" i="20" s="1"/>
  <c r="AD165" i="20" s="1"/>
  <c r="AF165" i="20" s="1"/>
  <c r="AG165" i="20" s="1"/>
  <c r="AJ165" i="20" s="1"/>
  <c r="J165" i="20"/>
  <c r="AE165" i="20" s="1"/>
  <c r="I165" i="20"/>
  <c r="A165" i="20"/>
  <c r="AU164" i="20"/>
  <c r="AO164" i="20"/>
  <c r="AI164" i="20"/>
  <c r="Z164" i="20"/>
  <c r="Y164" i="20"/>
  <c r="T164" i="20"/>
  <c r="AC164" i="20" s="1"/>
  <c r="R164" i="20"/>
  <c r="Q164" i="20"/>
  <c r="P164" i="20"/>
  <c r="O164" i="20"/>
  <c r="N164" i="20"/>
  <c r="M164" i="20"/>
  <c r="L164" i="20"/>
  <c r="K164" i="20"/>
  <c r="S164" i="20" s="1"/>
  <c r="AD164" i="20" s="1"/>
  <c r="AF164" i="20" s="1"/>
  <c r="AG164" i="20" s="1"/>
  <c r="AJ164" i="20" s="1"/>
  <c r="J164" i="20"/>
  <c r="AE164" i="20" s="1"/>
  <c r="I164" i="20"/>
  <c r="A164" i="20"/>
  <c r="AU163" i="20"/>
  <c r="AQ163" i="20"/>
  <c r="AR163" i="20" s="1"/>
  <c r="AO163" i="20"/>
  <c r="AI163" i="20"/>
  <c r="AE163" i="20"/>
  <c r="Z163" i="20"/>
  <c r="AC163" i="20" s="1"/>
  <c r="Y163" i="20"/>
  <c r="T163" i="20"/>
  <c r="R163" i="20"/>
  <c r="Q163" i="20"/>
  <c r="P163" i="20"/>
  <c r="O163" i="20"/>
  <c r="N163" i="20"/>
  <c r="M163" i="20"/>
  <c r="L163" i="20"/>
  <c r="K163" i="20"/>
  <c r="S163" i="20" s="1"/>
  <c r="J163" i="20"/>
  <c r="I163" i="20"/>
  <c r="A163" i="20"/>
  <c r="AU162" i="20"/>
  <c r="AR162" i="20"/>
  <c r="AQ162" i="20"/>
  <c r="AO162" i="20"/>
  <c r="AI162" i="20"/>
  <c r="AE162" i="20"/>
  <c r="Z162" i="20"/>
  <c r="Y162" i="20"/>
  <c r="T162" i="20"/>
  <c r="AC162" i="20" s="1"/>
  <c r="R162" i="20"/>
  <c r="Q162" i="20"/>
  <c r="P162" i="20"/>
  <c r="O162" i="20"/>
  <c r="N162" i="20"/>
  <c r="M162" i="20"/>
  <c r="L162" i="20"/>
  <c r="K162" i="20"/>
  <c r="J162" i="20"/>
  <c r="I162" i="20"/>
  <c r="A162" i="20"/>
  <c r="AU161" i="20"/>
  <c r="AO161" i="20"/>
  <c r="AI161" i="20"/>
  <c r="AE161" i="20"/>
  <c r="Z161" i="20"/>
  <c r="Y161" i="20"/>
  <c r="T161" i="20"/>
  <c r="AC161" i="20" s="1"/>
  <c r="R161" i="20"/>
  <c r="Q161" i="20"/>
  <c r="P161" i="20"/>
  <c r="O161" i="20"/>
  <c r="N161" i="20"/>
  <c r="M161" i="20"/>
  <c r="L161" i="20"/>
  <c r="K161" i="20"/>
  <c r="S161" i="20" s="1"/>
  <c r="AD161" i="20" s="1"/>
  <c r="AF161" i="20" s="1"/>
  <c r="AG161" i="20" s="1"/>
  <c r="AJ161" i="20" s="1"/>
  <c r="J161" i="20"/>
  <c r="I161" i="20"/>
  <c r="A161" i="20"/>
  <c r="AQ160" i="20"/>
  <c r="AR160" i="20" s="1"/>
  <c r="AO160" i="20"/>
  <c r="AI160" i="20"/>
  <c r="AE160" i="20"/>
  <c r="Z160" i="20"/>
  <c r="AC160" i="20" s="1"/>
  <c r="Y160" i="20"/>
  <c r="T160" i="20"/>
  <c r="R160" i="20"/>
  <c r="Q160" i="20"/>
  <c r="P160" i="20"/>
  <c r="O160" i="20"/>
  <c r="N160" i="20"/>
  <c r="M160" i="20"/>
  <c r="L160" i="20"/>
  <c r="K160" i="20"/>
  <c r="J160" i="20"/>
  <c r="I160" i="20"/>
  <c r="A160" i="20"/>
  <c r="AU159" i="20"/>
  <c r="AR159" i="20"/>
  <c r="AQ159" i="20"/>
  <c r="AO159" i="20"/>
  <c r="AI159" i="20"/>
  <c r="AE159" i="20"/>
  <c r="Z159" i="20"/>
  <c r="Y159" i="20"/>
  <c r="T159" i="20"/>
  <c r="AC159" i="20" s="1"/>
  <c r="R159" i="20"/>
  <c r="Q159" i="20"/>
  <c r="P159" i="20"/>
  <c r="O159" i="20"/>
  <c r="N159" i="20"/>
  <c r="M159" i="20"/>
  <c r="L159" i="20"/>
  <c r="K159" i="20"/>
  <c r="S159" i="20" s="1"/>
  <c r="AD159" i="20" s="1"/>
  <c r="AF159" i="20" s="1"/>
  <c r="AG159" i="20" s="1"/>
  <c r="AJ159" i="20" s="1"/>
  <c r="J159" i="20"/>
  <c r="I159" i="20"/>
  <c r="A159" i="20"/>
  <c r="AU158" i="20"/>
  <c r="AO158" i="20"/>
  <c r="AI158" i="20"/>
  <c r="AE158" i="20"/>
  <c r="Z158" i="20"/>
  <c r="Y158" i="20"/>
  <c r="T158" i="20"/>
  <c r="AC158" i="20" s="1"/>
  <c r="R158" i="20"/>
  <c r="Q158" i="20"/>
  <c r="P158" i="20"/>
  <c r="O158" i="20"/>
  <c r="N158" i="20"/>
  <c r="M158" i="20"/>
  <c r="L158" i="20"/>
  <c r="K158" i="20"/>
  <c r="J158" i="20"/>
  <c r="I158" i="20"/>
  <c r="A158" i="20"/>
  <c r="AU157" i="20"/>
  <c r="AR157" i="20"/>
  <c r="AQ157" i="20"/>
  <c r="AO157" i="20"/>
  <c r="AI157" i="20"/>
  <c r="AE157" i="20"/>
  <c r="AC157" i="20"/>
  <c r="Z157" i="20"/>
  <c r="Y157" i="20"/>
  <c r="T157" i="20"/>
  <c r="R157" i="20"/>
  <c r="Q157" i="20"/>
  <c r="P157" i="20"/>
  <c r="O157" i="20"/>
  <c r="N157" i="20"/>
  <c r="M157" i="20"/>
  <c r="L157" i="20"/>
  <c r="K157" i="20"/>
  <c r="J157" i="20"/>
  <c r="I157" i="20"/>
  <c r="A157" i="20"/>
  <c r="AU156" i="20"/>
  <c r="AO156" i="20"/>
  <c r="AI156" i="20"/>
  <c r="Z156" i="20"/>
  <c r="Y156" i="20"/>
  <c r="T156" i="20"/>
  <c r="AC156" i="20" s="1"/>
  <c r="R156" i="20"/>
  <c r="Q156" i="20"/>
  <c r="P156" i="20"/>
  <c r="O156" i="20"/>
  <c r="N156" i="20"/>
  <c r="M156" i="20"/>
  <c r="L156" i="20"/>
  <c r="K156" i="20"/>
  <c r="S156" i="20" s="1"/>
  <c r="AD156" i="20" s="1"/>
  <c r="AF156" i="20" s="1"/>
  <c r="AG156" i="20" s="1"/>
  <c r="AJ156" i="20" s="1"/>
  <c r="J156" i="20"/>
  <c r="AE156" i="20" s="1"/>
  <c r="I156" i="20"/>
  <c r="A156" i="20"/>
  <c r="AU155" i="20"/>
  <c r="AO155" i="20"/>
  <c r="AI155" i="20"/>
  <c r="AF155" i="20"/>
  <c r="AG155" i="20" s="1"/>
  <c r="AJ155" i="20" s="1"/>
  <c r="AE155" i="20"/>
  <c r="Z155" i="20"/>
  <c r="Y155" i="20"/>
  <c r="AC155" i="20" s="1"/>
  <c r="R155" i="20"/>
  <c r="Q155" i="20"/>
  <c r="P155" i="20"/>
  <c r="O155" i="20"/>
  <c r="N155" i="20"/>
  <c r="M155" i="20"/>
  <c r="L155" i="20"/>
  <c r="K155" i="20"/>
  <c r="S155" i="20" s="1"/>
  <c r="AD155" i="20" s="1"/>
  <c r="J155" i="20"/>
  <c r="I155" i="20"/>
  <c r="A155" i="20"/>
  <c r="AU154" i="20"/>
  <c r="AQ154" i="20"/>
  <c r="AR154" i="20" s="1"/>
  <c r="AO154" i="20"/>
  <c r="AI154" i="20"/>
  <c r="AE154" i="20"/>
  <c r="AC154" i="20"/>
  <c r="Z154" i="20"/>
  <c r="Y154" i="20"/>
  <c r="T154" i="20"/>
  <c r="R154" i="20"/>
  <c r="Q154" i="20"/>
  <c r="P154" i="20"/>
  <c r="O154" i="20"/>
  <c r="N154" i="20"/>
  <c r="M154" i="20"/>
  <c r="L154" i="20"/>
  <c r="K154" i="20"/>
  <c r="J154" i="20"/>
  <c r="I154" i="20"/>
  <c r="A154" i="20"/>
  <c r="AU153" i="20"/>
  <c r="AO153" i="20"/>
  <c r="AI153" i="20"/>
  <c r="Z153" i="20"/>
  <c r="Y153" i="20"/>
  <c r="T153" i="20"/>
  <c r="AC153" i="20" s="1"/>
  <c r="R153" i="20"/>
  <c r="Q153" i="20"/>
  <c r="P153" i="20"/>
  <c r="O153" i="20"/>
  <c r="N153" i="20"/>
  <c r="M153" i="20"/>
  <c r="L153" i="20"/>
  <c r="K153" i="20"/>
  <c r="J153" i="20"/>
  <c r="AE153" i="20" s="1"/>
  <c r="AF153" i="20" s="1"/>
  <c r="AG153" i="20" s="1"/>
  <c r="AJ153" i="20" s="1"/>
  <c r="I153" i="20"/>
  <c r="A153" i="20"/>
  <c r="AU152" i="20"/>
  <c r="AO152" i="20"/>
  <c r="AI152" i="20"/>
  <c r="AE152" i="20"/>
  <c r="Z152" i="20"/>
  <c r="Y152" i="20"/>
  <c r="AC152" i="20" s="1"/>
  <c r="T152" i="20"/>
  <c r="R152" i="20"/>
  <c r="Q152" i="20"/>
  <c r="P152" i="20"/>
  <c r="O152" i="20"/>
  <c r="N152" i="20"/>
  <c r="M152" i="20"/>
  <c r="L152" i="20"/>
  <c r="K152" i="20"/>
  <c r="J152" i="20"/>
  <c r="I152" i="20"/>
  <c r="A152" i="20"/>
  <c r="AU151" i="20"/>
  <c r="AQ151" i="20"/>
  <c r="AR151" i="20" s="1"/>
  <c r="AO151" i="20"/>
  <c r="AI151" i="20"/>
  <c r="AF151" i="20"/>
  <c r="AG151" i="20" s="1"/>
  <c r="AJ151" i="20" s="1"/>
  <c r="AE151" i="20"/>
  <c r="AC151" i="20"/>
  <c r="Z151" i="20"/>
  <c r="Y151" i="20"/>
  <c r="T151" i="20"/>
  <c r="R151" i="20"/>
  <c r="Q151" i="20"/>
  <c r="P151" i="20"/>
  <c r="O151" i="20"/>
  <c r="N151" i="20"/>
  <c r="M151" i="20"/>
  <c r="L151" i="20"/>
  <c r="K151" i="20"/>
  <c r="S151" i="20" s="1"/>
  <c r="AD151" i="20" s="1"/>
  <c r="J151" i="20"/>
  <c r="I151" i="20"/>
  <c r="A151" i="20"/>
  <c r="AU150" i="20"/>
  <c r="AO150" i="20"/>
  <c r="AI150" i="20"/>
  <c r="Z150" i="20"/>
  <c r="Y150" i="20"/>
  <c r="AC150" i="20" s="1"/>
  <c r="R150" i="20"/>
  <c r="Q150" i="20"/>
  <c r="P150" i="20"/>
  <c r="O150" i="20"/>
  <c r="N150" i="20"/>
  <c r="M150" i="20"/>
  <c r="L150" i="20"/>
  <c r="K150" i="20"/>
  <c r="S150" i="20" s="1"/>
  <c r="AD150" i="20" s="1"/>
  <c r="AF150" i="20" s="1"/>
  <c r="AG150" i="20" s="1"/>
  <c r="AJ150" i="20" s="1"/>
  <c r="J150" i="20"/>
  <c r="AE150" i="20" s="1"/>
  <c r="I150" i="20"/>
  <c r="A150" i="20"/>
  <c r="AU149" i="20"/>
  <c r="AO149" i="20"/>
  <c r="AI149" i="20"/>
  <c r="AE149" i="20"/>
  <c r="Z149" i="20"/>
  <c r="Y149" i="20"/>
  <c r="AC149" i="20" s="1"/>
  <c r="T149" i="20"/>
  <c r="R149" i="20"/>
  <c r="Q149" i="20"/>
  <c r="P149" i="20"/>
  <c r="O149" i="20"/>
  <c r="N149" i="20"/>
  <c r="M149" i="20"/>
  <c r="L149" i="20"/>
  <c r="K149" i="20"/>
  <c r="J149" i="20"/>
  <c r="I149" i="20"/>
  <c r="A149" i="20"/>
  <c r="AU148" i="20"/>
  <c r="AQ148" i="20"/>
  <c r="AR148" i="20" s="1"/>
  <c r="AO148" i="20"/>
  <c r="AI148" i="20"/>
  <c r="AE148" i="20"/>
  <c r="AC148" i="20"/>
  <c r="Z148" i="20"/>
  <c r="Y148" i="20"/>
  <c r="T148" i="20"/>
  <c r="R148" i="20"/>
  <c r="Q148" i="20"/>
  <c r="P148" i="20"/>
  <c r="O148" i="20"/>
  <c r="N148" i="20"/>
  <c r="M148" i="20"/>
  <c r="L148" i="20"/>
  <c r="K148" i="20"/>
  <c r="S148" i="20" s="1"/>
  <c r="AD148" i="20" s="1"/>
  <c r="AF148" i="20" s="1"/>
  <c r="AG148" i="20" s="1"/>
  <c r="AJ148" i="20" s="1"/>
  <c r="J148" i="20"/>
  <c r="I148" i="20"/>
  <c r="A148" i="20"/>
  <c r="AU147" i="20"/>
  <c r="AO147" i="20"/>
  <c r="AI147" i="20"/>
  <c r="Z147" i="20"/>
  <c r="Y147" i="20"/>
  <c r="T147" i="20"/>
  <c r="AC147" i="20" s="1"/>
  <c r="R147" i="20"/>
  <c r="Q147" i="20"/>
  <c r="P147" i="20"/>
  <c r="O147" i="20"/>
  <c r="N147" i="20"/>
  <c r="M147" i="20"/>
  <c r="L147" i="20"/>
  <c r="K147" i="20"/>
  <c r="S147" i="20" s="1"/>
  <c r="AD147" i="20" s="1"/>
  <c r="AF147" i="20" s="1"/>
  <c r="AG147" i="20" s="1"/>
  <c r="AJ147" i="20" s="1"/>
  <c r="J147" i="20"/>
  <c r="AE147" i="20" s="1"/>
  <c r="I147" i="20"/>
  <c r="A147" i="20"/>
  <c r="AU146" i="20"/>
  <c r="AO146" i="20"/>
  <c r="AQ146" i="20" s="1"/>
  <c r="AR146" i="20" s="1"/>
  <c r="AI146" i="20"/>
  <c r="AE146" i="20"/>
  <c r="AF146" i="20" s="1"/>
  <c r="AG146" i="20" s="1"/>
  <c r="AJ146" i="20" s="1"/>
  <c r="Z146" i="20"/>
  <c r="AC146" i="20" s="1"/>
  <c r="Y146" i="20"/>
  <c r="T146" i="20"/>
  <c r="R146" i="20"/>
  <c r="Q146" i="20"/>
  <c r="P146" i="20"/>
  <c r="O146" i="20"/>
  <c r="N146" i="20"/>
  <c r="M146" i="20"/>
  <c r="L146" i="20"/>
  <c r="K146" i="20"/>
  <c r="J146" i="20"/>
  <c r="I146" i="20"/>
  <c r="A146" i="20"/>
  <c r="AU145" i="20"/>
  <c r="AQ145" i="20"/>
  <c r="AR145" i="20" s="1"/>
  <c r="AO145" i="20"/>
  <c r="AI145" i="20"/>
  <c r="Z145" i="20"/>
  <c r="Y145" i="20"/>
  <c r="T145" i="20"/>
  <c r="AC145" i="20" s="1"/>
  <c r="R145" i="20"/>
  <c r="Q145" i="20"/>
  <c r="P145" i="20"/>
  <c r="O145" i="20"/>
  <c r="N145" i="20"/>
  <c r="M145" i="20"/>
  <c r="L145" i="20"/>
  <c r="K145" i="20"/>
  <c r="S145" i="20" s="1"/>
  <c r="AD145" i="20" s="1"/>
  <c r="J145" i="20"/>
  <c r="AE145" i="20" s="1"/>
  <c r="AF145" i="20" s="1"/>
  <c r="AG145" i="20" s="1"/>
  <c r="AJ145" i="20" s="1"/>
  <c r="I145" i="20"/>
  <c r="A145" i="20"/>
  <c r="AU144" i="20"/>
  <c r="AO144" i="20"/>
  <c r="AI144" i="20"/>
  <c r="AE144" i="20"/>
  <c r="Z144" i="20"/>
  <c r="Y144" i="20"/>
  <c r="T144" i="20"/>
  <c r="AC144" i="20" s="1"/>
  <c r="R144" i="20"/>
  <c r="Q144" i="20"/>
  <c r="P144" i="20"/>
  <c r="O144" i="20"/>
  <c r="N144" i="20"/>
  <c r="M144" i="20"/>
  <c r="L144" i="20"/>
  <c r="K144" i="20"/>
  <c r="S144" i="20" s="1"/>
  <c r="AD144" i="20" s="1"/>
  <c r="AF144" i="20" s="1"/>
  <c r="AG144" i="20" s="1"/>
  <c r="AJ144" i="20" s="1"/>
  <c r="J144" i="20"/>
  <c r="I144" i="20"/>
  <c r="A144" i="20"/>
  <c r="AU143" i="20"/>
  <c r="AO143" i="20"/>
  <c r="AQ143" i="20" s="1"/>
  <c r="AR143" i="20" s="1"/>
  <c r="AI143" i="20"/>
  <c r="AE143" i="20"/>
  <c r="Z143" i="20"/>
  <c r="AC143" i="20" s="1"/>
  <c r="Y143" i="20"/>
  <c r="T143" i="20"/>
  <c r="R143" i="20"/>
  <c r="Q143" i="20"/>
  <c r="P143" i="20"/>
  <c r="O143" i="20"/>
  <c r="N143" i="20"/>
  <c r="M143" i="20"/>
  <c r="L143" i="20"/>
  <c r="K143" i="20"/>
  <c r="S143" i="20" s="1"/>
  <c r="J143" i="20"/>
  <c r="I143" i="20"/>
  <c r="A143" i="20"/>
  <c r="AU142" i="20"/>
  <c r="AO142" i="20"/>
  <c r="AI142" i="20"/>
  <c r="AE142" i="20"/>
  <c r="Z142" i="20"/>
  <c r="Y142" i="20"/>
  <c r="AC142" i="20" s="1"/>
  <c r="R142" i="20"/>
  <c r="Q142" i="20"/>
  <c r="P142" i="20"/>
  <c r="O142" i="20"/>
  <c r="N142" i="20"/>
  <c r="M142" i="20"/>
  <c r="L142" i="20"/>
  <c r="K142" i="20"/>
  <c r="S142" i="20" s="1"/>
  <c r="AD142" i="20" s="1"/>
  <c r="AF142" i="20" s="1"/>
  <c r="AG142" i="20" s="1"/>
  <c r="AJ142" i="20" s="1"/>
  <c r="J142" i="20"/>
  <c r="I142" i="20"/>
  <c r="A142" i="20"/>
  <c r="AU141" i="20"/>
  <c r="AO141" i="20"/>
  <c r="AI141" i="20"/>
  <c r="AE141" i="20"/>
  <c r="Z141" i="20"/>
  <c r="Y141" i="20"/>
  <c r="T141" i="20"/>
  <c r="AC141" i="20" s="1"/>
  <c r="R141" i="20"/>
  <c r="Q141" i="20"/>
  <c r="P141" i="20"/>
  <c r="O141" i="20"/>
  <c r="N141" i="20"/>
  <c r="M141" i="20"/>
  <c r="L141" i="20"/>
  <c r="K141" i="20"/>
  <c r="S141" i="20" s="1"/>
  <c r="AD141" i="20" s="1"/>
  <c r="AF141" i="20" s="1"/>
  <c r="AG141" i="20" s="1"/>
  <c r="AJ141" i="20" s="1"/>
  <c r="J141" i="20"/>
  <c r="I141" i="20"/>
  <c r="A141" i="20"/>
  <c r="AU140" i="20"/>
  <c r="AQ140" i="20"/>
  <c r="AR140" i="20" s="1"/>
  <c r="AO140" i="20"/>
  <c r="AI140" i="20"/>
  <c r="AE140" i="20"/>
  <c r="Z140" i="20"/>
  <c r="AC140" i="20" s="1"/>
  <c r="Y140" i="20"/>
  <c r="T140" i="20"/>
  <c r="R140" i="20"/>
  <c r="Q140" i="20"/>
  <c r="P140" i="20"/>
  <c r="O140" i="20"/>
  <c r="N140" i="20"/>
  <c r="M140" i="20"/>
  <c r="L140" i="20"/>
  <c r="K140" i="20"/>
  <c r="J140" i="20"/>
  <c r="I140" i="20"/>
  <c r="A140" i="20"/>
  <c r="AU139" i="20"/>
  <c r="AO139" i="20"/>
  <c r="AI139" i="20"/>
  <c r="AE139" i="20"/>
  <c r="Z139" i="20"/>
  <c r="Y139" i="20"/>
  <c r="T139" i="20"/>
  <c r="AC139" i="20" s="1"/>
  <c r="R139" i="20"/>
  <c r="Q139" i="20"/>
  <c r="P139" i="20"/>
  <c r="O139" i="20"/>
  <c r="N139" i="20"/>
  <c r="M139" i="20"/>
  <c r="L139" i="20"/>
  <c r="K139" i="20"/>
  <c r="S139" i="20" s="1"/>
  <c r="AD139" i="20" s="1"/>
  <c r="AF139" i="20" s="1"/>
  <c r="AG139" i="20" s="1"/>
  <c r="AJ139" i="20" s="1"/>
  <c r="J139" i="20"/>
  <c r="I139" i="20"/>
  <c r="A139" i="20"/>
  <c r="AQ138" i="20"/>
  <c r="AO138" i="20"/>
  <c r="AI138" i="20"/>
  <c r="AR138" i="20" s="1"/>
  <c r="AE138" i="20"/>
  <c r="Z138" i="20"/>
  <c r="AC138" i="20" s="1"/>
  <c r="Y138" i="20"/>
  <c r="W138" i="20"/>
  <c r="R138" i="20"/>
  <c r="Q138" i="20"/>
  <c r="P138" i="20"/>
  <c r="O138" i="20"/>
  <c r="N138" i="20"/>
  <c r="M138" i="20"/>
  <c r="L138" i="20"/>
  <c r="K138" i="20"/>
  <c r="S138" i="20" s="1"/>
  <c r="J138" i="20"/>
  <c r="I138" i="20"/>
  <c r="A138" i="20"/>
  <c r="AQ137" i="20"/>
  <c r="AR137" i="20" s="1"/>
  <c r="AO137" i="20"/>
  <c r="AI137" i="20"/>
  <c r="AE137" i="20"/>
  <c r="AF137" i="20" s="1"/>
  <c r="AG137" i="20" s="1"/>
  <c r="AJ137" i="20" s="1"/>
  <c r="AC137" i="20"/>
  <c r="Z137" i="20"/>
  <c r="Y137" i="20"/>
  <c r="T137" i="20"/>
  <c r="R137" i="20"/>
  <c r="Q137" i="20"/>
  <c r="P137" i="20"/>
  <c r="O137" i="20"/>
  <c r="N137" i="20"/>
  <c r="M137" i="20"/>
  <c r="L137" i="20"/>
  <c r="K137" i="20"/>
  <c r="S137" i="20" s="1"/>
  <c r="AD137" i="20" s="1"/>
  <c r="J137" i="20"/>
  <c r="I137" i="20"/>
  <c r="A137" i="20"/>
  <c r="AU136" i="20"/>
  <c r="AO136" i="20"/>
  <c r="AI136" i="20"/>
  <c r="Z136" i="20"/>
  <c r="Y136" i="20"/>
  <c r="T136" i="20"/>
  <c r="R136" i="20"/>
  <c r="Q136" i="20"/>
  <c r="P136" i="20"/>
  <c r="O136" i="20"/>
  <c r="N136" i="20"/>
  <c r="M136" i="20"/>
  <c r="L136" i="20"/>
  <c r="K136" i="20"/>
  <c r="S136" i="20" s="1"/>
  <c r="J136" i="20"/>
  <c r="AE136" i="20" s="1"/>
  <c r="I136" i="20"/>
  <c r="A136" i="20"/>
  <c r="AO135" i="20"/>
  <c r="AI135" i="20"/>
  <c r="Z135" i="20"/>
  <c r="Y135" i="20"/>
  <c r="W135" i="20"/>
  <c r="AC135" i="20" s="1"/>
  <c r="T135" i="20"/>
  <c r="R135" i="20"/>
  <c r="Q135" i="20"/>
  <c r="P135" i="20"/>
  <c r="O135" i="20"/>
  <c r="N135" i="20"/>
  <c r="M135" i="20"/>
  <c r="L135" i="20"/>
  <c r="K135" i="20"/>
  <c r="S135" i="20" s="1"/>
  <c r="J135" i="20"/>
  <c r="AE135" i="20" s="1"/>
  <c r="AF135" i="20" s="1"/>
  <c r="AG135" i="20" s="1"/>
  <c r="AJ135" i="20" s="1"/>
  <c r="I135" i="20"/>
  <c r="A135" i="20"/>
  <c r="AU134" i="20"/>
  <c r="AQ134" i="20"/>
  <c r="AR134" i="20" s="1"/>
  <c r="AO134" i="20"/>
  <c r="AI134" i="20"/>
  <c r="AE134" i="20"/>
  <c r="Z134" i="20"/>
  <c r="Y134" i="20"/>
  <c r="T134" i="20"/>
  <c r="AC134" i="20" s="1"/>
  <c r="R134" i="20"/>
  <c r="Q134" i="20"/>
  <c r="P134" i="20"/>
  <c r="O134" i="20"/>
  <c r="N134" i="20"/>
  <c r="M134" i="20"/>
  <c r="L134" i="20"/>
  <c r="K134" i="20"/>
  <c r="S134" i="20" s="1"/>
  <c r="AD134" i="20" s="1"/>
  <c r="AF134" i="20" s="1"/>
  <c r="AG134" i="20" s="1"/>
  <c r="AJ134" i="20" s="1"/>
  <c r="J134" i="20"/>
  <c r="I134" i="20"/>
  <c r="A134" i="20"/>
  <c r="AU133" i="20"/>
  <c r="AO133" i="20"/>
  <c r="AI133" i="20"/>
  <c r="Z133" i="20"/>
  <c r="AC133" i="20" s="1"/>
  <c r="Y133" i="20"/>
  <c r="R133" i="20"/>
  <c r="Q133" i="20"/>
  <c r="P133" i="20"/>
  <c r="O133" i="20"/>
  <c r="N133" i="20"/>
  <c r="M133" i="20"/>
  <c r="L133" i="20"/>
  <c r="K133" i="20"/>
  <c r="S133" i="20" s="1"/>
  <c r="J133" i="20"/>
  <c r="AE133" i="20" s="1"/>
  <c r="I133" i="20"/>
  <c r="A133" i="20"/>
  <c r="AU132" i="20"/>
  <c r="AQ132" i="20"/>
  <c r="AO132" i="20"/>
  <c r="AI132" i="20"/>
  <c r="AR132" i="20" s="1"/>
  <c r="Z132" i="20"/>
  <c r="Y132" i="20"/>
  <c r="AC132" i="20" s="1"/>
  <c r="R132" i="20"/>
  <c r="Q132" i="20"/>
  <c r="P132" i="20"/>
  <c r="O132" i="20"/>
  <c r="N132" i="20"/>
  <c r="M132" i="20"/>
  <c r="L132" i="20"/>
  <c r="K132" i="20"/>
  <c r="S132" i="20" s="1"/>
  <c r="AD132" i="20" s="1"/>
  <c r="AF132" i="20" s="1"/>
  <c r="AG132" i="20" s="1"/>
  <c r="AJ132" i="20" s="1"/>
  <c r="J132" i="20"/>
  <c r="AE132" i="20" s="1"/>
  <c r="I132" i="20"/>
  <c r="A132" i="20"/>
  <c r="AU131" i="20"/>
  <c r="AO131" i="20"/>
  <c r="AQ131" i="20" s="1"/>
  <c r="AI131" i="20"/>
  <c r="AR131" i="20" s="1"/>
  <c r="AC131" i="20"/>
  <c r="Z131" i="20"/>
  <c r="U131" i="20"/>
  <c r="T131" i="20"/>
  <c r="R131" i="20"/>
  <c r="Q131" i="20"/>
  <c r="P131" i="20"/>
  <c r="O131" i="20"/>
  <c r="N131" i="20"/>
  <c r="M131" i="20"/>
  <c r="L131" i="20"/>
  <c r="K131" i="20"/>
  <c r="S131" i="20" s="1"/>
  <c r="AD131" i="20" s="1"/>
  <c r="J131" i="20"/>
  <c r="AE131" i="20" s="1"/>
  <c r="AF131" i="20" s="1"/>
  <c r="AG131" i="20" s="1"/>
  <c r="AJ131" i="20" s="1"/>
  <c r="I131" i="20"/>
  <c r="A131" i="20"/>
  <c r="AO130" i="20"/>
  <c r="AI130" i="20"/>
  <c r="Z130" i="20"/>
  <c r="Y130" i="20"/>
  <c r="W130" i="20"/>
  <c r="T130" i="20"/>
  <c r="AC130" i="20" s="1"/>
  <c r="R130" i="20"/>
  <c r="Q130" i="20"/>
  <c r="P130" i="20"/>
  <c r="O130" i="20"/>
  <c r="N130" i="20"/>
  <c r="M130" i="20"/>
  <c r="L130" i="20"/>
  <c r="K130" i="20"/>
  <c r="S130" i="20" s="1"/>
  <c r="AD130" i="20" s="1"/>
  <c r="AF130" i="20" s="1"/>
  <c r="AG130" i="20" s="1"/>
  <c r="AJ130" i="20" s="1"/>
  <c r="J130" i="20"/>
  <c r="AE130" i="20" s="1"/>
  <c r="I130" i="20"/>
  <c r="A130" i="20"/>
  <c r="AU129" i="20"/>
  <c r="AQ129" i="20"/>
  <c r="AO129" i="20"/>
  <c r="AI129" i="20"/>
  <c r="AR129" i="20" s="1"/>
  <c r="Z129" i="20"/>
  <c r="Y129" i="20"/>
  <c r="T129" i="20"/>
  <c r="AC129" i="20" s="1"/>
  <c r="R129" i="20"/>
  <c r="Q129" i="20"/>
  <c r="P129" i="20"/>
  <c r="O129" i="20"/>
  <c r="N129" i="20"/>
  <c r="M129" i="20"/>
  <c r="L129" i="20"/>
  <c r="K129" i="20"/>
  <c r="S129" i="20" s="1"/>
  <c r="AD129" i="20" s="1"/>
  <c r="AF129" i="20" s="1"/>
  <c r="AG129" i="20" s="1"/>
  <c r="AJ129" i="20" s="1"/>
  <c r="J129" i="20"/>
  <c r="AE129" i="20" s="1"/>
  <c r="I129" i="20"/>
  <c r="A129" i="20"/>
  <c r="AU128" i="20"/>
  <c r="AQ128" i="20"/>
  <c r="AR128" i="20" s="1"/>
  <c r="AO128" i="20"/>
  <c r="AI128" i="20"/>
  <c r="AE128" i="20"/>
  <c r="Z128" i="20"/>
  <c r="Y128" i="20"/>
  <c r="AC128" i="20" s="1"/>
  <c r="AD128" i="20" s="1"/>
  <c r="AF128" i="20" s="1"/>
  <c r="AG128" i="20" s="1"/>
  <c r="AJ128" i="20" s="1"/>
  <c r="S128" i="20"/>
  <c r="A128" i="20"/>
  <c r="AU127" i="20"/>
  <c r="AQ127" i="20"/>
  <c r="AR127" i="20" s="1"/>
  <c r="AO127" i="20"/>
  <c r="AI127" i="20"/>
  <c r="Z127" i="20"/>
  <c r="Y127" i="20"/>
  <c r="W127" i="20"/>
  <c r="T127" i="20"/>
  <c r="AC127" i="20" s="1"/>
  <c r="R127" i="20"/>
  <c r="Q127" i="20"/>
  <c r="P127" i="20"/>
  <c r="O127" i="20"/>
  <c r="N127" i="20"/>
  <c r="M127" i="20"/>
  <c r="L127" i="20"/>
  <c r="K127" i="20"/>
  <c r="S127" i="20" s="1"/>
  <c r="AD127" i="20" s="1"/>
  <c r="AF127" i="20" s="1"/>
  <c r="AG127" i="20" s="1"/>
  <c r="AJ127" i="20" s="1"/>
  <c r="J127" i="20"/>
  <c r="AE127" i="20" s="1"/>
  <c r="I127" i="20"/>
  <c r="A127" i="20"/>
  <c r="AU126" i="20"/>
  <c r="AO126" i="20"/>
  <c r="AI126" i="20"/>
  <c r="Z126" i="20"/>
  <c r="Y126" i="20"/>
  <c r="W126" i="20"/>
  <c r="AC126" i="20" s="1"/>
  <c r="T126" i="20"/>
  <c r="R126" i="20"/>
  <c r="Q126" i="20"/>
  <c r="P126" i="20"/>
  <c r="O126" i="20"/>
  <c r="N126" i="20"/>
  <c r="M126" i="20"/>
  <c r="L126" i="20"/>
  <c r="K126" i="20"/>
  <c r="S126" i="20" s="1"/>
  <c r="AD126" i="20" s="1"/>
  <c r="AF126" i="20" s="1"/>
  <c r="AG126" i="20" s="1"/>
  <c r="AJ126" i="20" s="1"/>
  <c r="J126" i="20"/>
  <c r="AE126" i="20" s="1"/>
  <c r="I126" i="20"/>
  <c r="A126" i="20"/>
  <c r="AU125" i="20"/>
  <c r="AQ125" i="20"/>
  <c r="AR125" i="20" s="1"/>
  <c r="AO125" i="20"/>
  <c r="AI125" i="20"/>
  <c r="AE125" i="20"/>
  <c r="Z125" i="20"/>
  <c r="Y125" i="20"/>
  <c r="T125" i="20"/>
  <c r="AC125" i="20" s="1"/>
  <c r="R125" i="20"/>
  <c r="Q125" i="20"/>
  <c r="P125" i="20"/>
  <c r="O125" i="20"/>
  <c r="N125" i="20"/>
  <c r="M125" i="20"/>
  <c r="L125" i="20"/>
  <c r="K125" i="20"/>
  <c r="S125" i="20" s="1"/>
  <c r="AD125" i="20" s="1"/>
  <c r="AF125" i="20" s="1"/>
  <c r="AG125" i="20" s="1"/>
  <c r="AJ125" i="20" s="1"/>
  <c r="J125" i="20"/>
  <c r="I125" i="20"/>
  <c r="A125" i="20"/>
  <c r="AU124" i="20"/>
  <c r="AQ124" i="20"/>
  <c r="AO124" i="20"/>
  <c r="AI124" i="20"/>
  <c r="AR124" i="20" s="1"/>
  <c r="Z124" i="20"/>
  <c r="Y124" i="20"/>
  <c r="W124" i="20"/>
  <c r="T124" i="20"/>
  <c r="AC124" i="20" s="1"/>
  <c r="R124" i="20"/>
  <c r="Q124" i="20"/>
  <c r="P124" i="20"/>
  <c r="O124" i="20"/>
  <c r="N124" i="20"/>
  <c r="M124" i="20"/>
  <c r="L124" i="20"/>
  <c r="K124" i="20"/>
  <c r="S124" i="20" s="1"/>
  <c r="AD124" i="20" s="1"/>
  <c r="J124" i="20"/>
  <c r="AE124" i="20" s="1"/>
  <c r="AF124" i="20" s="1"/>
  <c r="AG124" i="20" s="1"/>
  <c r="AJ124" i="20" s="1"/>
  <c r="I124" i="20"/>
  <c r="A124" i="20"/>
  <c r="AU123" i="20"/>
  <c r="AO123" i="20"/>
  <c r="AQ123" i="20" s="1"/>
  <c r="AI123" i="20"/>
  <c r="AC123" i="20"/>
  <c r="Z123" i="20"/>
  <c r="Y123" i="20"/>
  <c r="W123" i="20"/>
  <c r="T123" i="20"/>
  <c r="R123" i="20"/>
  <c r="Q123" i="20"/>
  <c r="P123" i="20"/>
  <c r="O123" i="20"/>
  <c r="N123" i="20"/>
  <c r="M123" i="20"/>
  <c r="L123" i="20"/>
  <c r="K123" i="20"/>
  <c r="S123" i="20" s="1"/>
  <c r="AD123" i="20" s="1"/>
  <c r="AF123" i="20" s="1"/>
  <c r="AG123" i="20" s="1"/>
  <c r="AJ123" i="20" s="1"/>
  <c r="J123" i="20"/>
  <c r="AE123" i="20" s="1"/>
  <c r="I123" i="20"/>
  <c r="A123" i="20"/>
  <c r="AU122" i="20"/>
  <c r="AQ122" i="20"/>
  <c r="AO122" i="20"/>
  <c r="AI122" i="20"/>
  <c r="AR122" i="20" s="1"/>
  <c r="Z122" i="20"/>
  <c r="Y122" i="20"/>
  <c r="T122" i="20"/>
  <c r="AC122" i="20" s="1"/>
  <c r="R122" i="20"/>
  <c r="Q122" i="20"/>
  <c r="P122" i="20"/>
  <c r="O122" i="20"/>
  <c r="N122" i="20"/>
  <c r="M122" i="20"/>
  <c r="L122" i="20"/>
  <c r="K122" i="20"/>
  <c r="S122" i="20" s="1"/>
  <c r="AD122" i="20" s="1"/>
  <c r="AF122" i="20" s="1"/>
  <c r="AG122" i="20" s="1"/>
  <c r="AJ122" i="20" s="1"/>
  <c r="J122" i="20"/>
  <c r="AE122" i="20" s="1"/>
  <c r="I122" i="20"/>
  <c r="A122" i="20"/>
  <c r="AU121" i="20"/>
  <c r="AO121" i="20"/>
  <c r="AI121" i="20"/>
  <c r="AQ121" i="20" s="1"/>
  <c r="AR121" i="20" s="1"/>
  <c r="Z121" i="20"/>
  <c r="Y121" i="20"/>
  <c r="W121" i="20"/>
  <c r="T121" i="20"/>
  <c r="AC121" i="20" s="1"/>
  <c r="R121" i="20"/>
  <c r="Q121" i="20"/>
  <c r="P121" i="20"/>
  <c r="O121" i="20"/>
  <c r="N121" i="20"/>
  <c r="M121" i="20"/>
  <c r="L121" i="20"/>
  <c r="K121" i="20"/>
  <c r="S121" i="20" s="1"/>
  <c r="AD121" i="20" s="1"/>
  <c r="J121" i="20"/>
  <c r="AE121" i="20" s="1"/>
  <c r="AF121" i="20" s="1"/>
  <c r="AG121" i="20" s="1"/>
  <c r="AJ121" i="20" s="1"/>
  <c r="I121" i="20"/>
  <c r="A121" i="20"/>
  <c r="AU120" i="20"/>
  <c r="AQ120" i="20"/>
  <c r="AR120" i="20" s="1"/>
  <c r="AO120" i="20"/>
  <c r="AI120" i="20"/>
  <c r="AF120" i="20"/>
  <c r="AG120" i="20" s="1"/>
  <c r="AJ120" i="20" s="1"/>
  <c r="AC120" i="20"/>
  <c r="Z120" i="20"/>
  <c r="Y120" i="20"/>
  <c r="T120" i="20"/>
  <c r="R120" i="20"/>
  <c r="Q120" i="20"/>
  <c r="P120" i="20"/>
  <c r="O120" i="20"/>
  <c r="N120" i="20"/>
  <c r="M120" i="20"/>
  <c r="L120" i="20"/>
  <c r="K120" i="20"/>
  <c r="S120" i="20" s="1"/>
  <c r="AD120" i="20" s="1"/>
  <c r="J120" i="20"/>
  <c r="AE120" i="20" s="1"/>
  <c r="I120" i="20"/>
  <c r="A120" i="20"/>
  <c r="AU119" i="20"/>
  <c r="AQ119" i="20"/>
  <c r="AO119" i="20"/>
  <c r="AI119" i="20"/>
  <c r="AR119" i="20" s="1"/>
  <c r="AF119" i="20"/>
  <c r="AG119" i="20" s="1"/>
  <c r="AJ119" i="20" s="1"/>
  <c r="Z119" i="20"/>
  <c r="Y119" i="20"/>
  <c r="U119" i="20"/>
  <c r="T119" i="20"/>
  <c r="AC119" i="20" s="1"/>
  <c r="R119" i="20"/>
  <c r="Q119" i="20"/>
  <c r="P119" i="20"/>
  <c r="O119" i="20"/>
  <c r="N119" i="20"/>
  <c r="M119" i="20"/>
  <c r="L119" i="20"/>
  <c r="K119" i="20"/>
  <c r="S119" i="20" s="1"/>
  <c r="AD119" i="20" s="1"/>
  <c r="J119" i="20"/>
  <c r="AE119" i="20" s="1"/>
  <c r="I119" i="20"/>
  <c r="A119" i="20"/>
  <c r="AU118" i="20"/>
  <c r="AO118" i="20"/>
  <c r="AI118" i="20"/>
  <c r="AQ118" i="20" s="1"/>
  <c r="AR118" i="20" s="1"/>
  <c r="Z118" i="20"/>
  <c r="Y118" i="20"/>
  <c r="W118" i="20"/>
  <c r="AC118" i="20" s="1"/>
  <c r="T118" i="20"/>
  <c r="R118" i="20"/>
  <c r="Q118" i="20"/>
  <c r="P118" i="20"/>
  <c r="O118" i="20"/>
  <c r="N118" i="20"/>
  <c r="M118" i="20"/>
  <c r="L118" i="20"/>
  <c r="K118" i="20"/>
  <c r="S118" i="20" s="1"/>
  <c r="J118" i="20"/>
  <c r="AE118" i="20" s="1"/>
  <c r="AF118" i="20" s="1"/>
  <c r="AG118" i="20" s="1"/>
  <c r="AJ118" i="20" s="1"/>
  <c r="I118" i="20"/>
  <c r="A118" i="20"/>
  <c r="AU117" i="20"/>
  <c r="AQ117" i="20"/>
  <c r="AR117" i="20" s="1"/>
  <c r="AO117" i="20"/>
  <c r="AI117" i="20"/>
  <c r="Z117" i="20"/>
  <c r="Y117" i="20"/>
  <c r="W117" i="20"/>
  <c r="T117" i="20"/>
  <c r="AC117" i="20" s="1"/>
  <c r="R117" i="20"/>
  <c r="Q117" i="20"/>
  <c r="P117" i="20"/>
  <c r="O117" i="20"/>
  <c r="N117" i="20"/>
  <c r="M117" i="20"/>
  <c r="L117" i="20"/>
  <c r="K117" i="20"/>
  <c r="S117" i="20" s="1"/>
  <c r="AD117" i="20" s="1"/>
  <c r="AF117" i="20" s="1"/>
  <c r="AG117" i="20" s="1"/>
  <c r="AJ117" i="20" s="1"/>
  <c r="J117" i="20"/>
  <c r="AE117" i="20" s="1"/>
  <c r="I117" i="20"/>
  <c r="A117" i="20"/>
  <c r="AU116" i="20"/>
  <c r="AO116" i="20"/>
  <c r="AI116" i="20"/>
  <c r="AQ116" i="20" s="1"/>
  <c r="AR116" i="20" s="1"/>
  <c r="Z116" i="20"/>
  <c r="Y116" i="20"/>
  <c r="W116" i="20"/>
  <c r="T116" i="20"/>
  <c r="AC116" i="20" s="1"/>
  <c r="R116" i="20"/>
  <c r="Q116" i="20"/>
  <c r="P116" i="20"/>
  <c r="O116" i="20"/>
  <c r="N116" i="20"/>
  <c r="M116" i="20"/>
  <c r="L116" i="20"/>
  <c r="K116" i="20"/>
  <c r="S116" i="20" s="1"/>
  <c r="AD116" i="20" s="1"/>
  <c r="J116" i="20"/>
  <c r="AE116" i="20" s="1"/>
  <c r="AF116" i="20" s="1"/>
  <c r="AG116" i="20" s="1"/>
  <c r="AJ116" i="20" s="1"/>
  <c r="I116" i="20"/>
  <c r="A116" i="20"/>
  <c r="AU115" i="20"/>
  <c r="AQ115" i="20"/>
  <c r="AR115" i="20" s="1"/>
  <c r="AO115" i="20"/>
  <c r="AI115" i="20"/>
  <c r="Z115" i="20"/>
  <c r="Y115" i="20"/>
  <c r="AC115" i="20" s="1"/>
  <c r="W115" i="20"/>
  <c r="T115" i="20"/>
  <c r="R115" i="20"/>
  <c r="Q115" i="20"/>
  <c r="P115" i="20"/>
  <c r="O115" i="20"/>
  <c r="N115" i="20"/>
  <c r="M115" i="20"/>
  <c r="L115" i="20"/>
  <c r="K115" i="20"/>
  <c r="S115" i="20" s="1"/>
  <c r="J115" i="20"/>
  <c r="AE115" i="20" s="1"/>
  <c r="AF115" i="20" s="1"/>
  <c r="AG115" i="20" s="1"/>
  <c r="AJ115" i="20" s="1"/>
  <c r="I115" i="20"/>
  <c r="A115" i="20"/>
  <c r="AU114" i="20"/>
  <c r="AO114" i="20"/>
  <c r="AI114" i="20"/>
  <c r="AQ114" i="20" s="1"/>
  <c r="AR114" i="20" s="1"/>
  <c r="AE114" i="20"/>
  <c r="AF114" i="20" s="1"/>
  <c r="AG114" i="20" s="1"/>
  <c r="AJ114" i="20" s="1"/>
  <c r="Z114" i="20"/>
  <c r="Y114" i="20"/>
  <c r="T114" i="20"/>
  <c r="AC114" i="20" s="1"/>
  <c r="R114" i="20"/>
  <c r="Q114" i="20"/>
  <c r="P114" i="20"/>
  <c r="O114" i="20"/>
  <c r="N114" i="20"/>
  <c r="M114" i="20"/>
  <c r="L114" i="20"/>
  <c r="K114" i="20"/>
  <c r="S114" i="20" s="1"/>
  <c r="AD114" i="20" s="1"/>
  <c r="J114" i="20"/>
  <c r="I114" i="20"/>
  <c r="A114" i="20"/>
  <c r="AU113" i="20"/>
  <c r="AO113" i="20"/>
  <c r="AI113" i="20"/>
  <c r="Z113" i="20"/>
  <c r="Y113" i="20"/>
  <c r="W113" i="20"/>
  <c r="AC113" i="20" s="1"/>
  <c r="T113" i="20"/>
  <c r="R113" i="20"/>
  <c r="Q113" i="20"/>
  <c r="P113" i="20"/>
  <c r="O113" i="20"/>
  <c r="N113" i="20"/>
  <c r="M113" i="20"/>
  <c r="L113" i="20"/>
  <c r="K113" i="20"/>
  <c r="S113" i="20" s="1"/>
  <c r="AD113" i="20" s="1"/>
  <c r="AF113" i="20" s="1"/>
  <c r="AG113" i="20" s="1"/>
  <c r="AJ113" i="20" s="1"/>
  <c r="J113" i="20"/>
  <c r="AE113" i="20" s="1"/>
  <c r="I113" i="20"/>
  <c r="A113" i="20"/>
  <c r="AU112" i="20"/>
  <c r="AQ112" i="20"/>
  <c r="AR112" i="20" s="1"/>
  <c r="AO112" i="20"/>
  <c r="AI112" i="20"/>
  <c r="AE112" i="20"/>
  <c r="Z112" i="20"/>
  <c r="Y112" i="20"/>
  <c r="W112" i="20"/>
  <c r="AC112" i="20" s="1"/>
  <c r="R112" i="20"/>
  <c r="Q112" i="20"/>
  <c r="P112" i="20"/>
  <c r="O112" i="20"/>
  <c r="N112" i="20"/>
  <c r="M112" i="20"/>
  <c r="L112" i="20"/>
  <c r="K112" i="20"/>
  <c r="S112" i="20" s="1"/>
  <c r="AD112" i="20" s="1"/>
  <c r="AF112" i="20" s="1"/>
  <c r="AG112" i="20" s="1"/>
  <c r="AJ112" i="20" s="1"/>
  <c r="J112" i="20"/>
  <c r="I112" i="20"/>
  <c r="A112" i="20"/>
  <c r="AU111" i="20"/>
  <c r="AO111" i="20"/>
  <c r="AI111" i="20"/>
  <c r="Z111" i="20"/>
  <c r="Y111" i="20"/>
  <c r="AC111" i="20" s="1"/>
  <c r="R111" i="20"/>
  <c r="Q111" i="20"/>
  <c r="P111" i="20"/>
  <c r="O111" i="20"/>
  <c r="N111" i="20"/>
  <c r="M111" i="20"/>
  <c r="L111" i="20"/>
  <c r="K111" i="20"/>
  <c r="S111" i="20" s="1"/>
  <c r="AD111" i="20" s="1"/>
  <c r="J111" i="20"/>
  <c r="AE111" i="20" s="1"/>
  <c r="AF111" i="20" s="1"/>
  <c r="AG111" i="20" s="1"/>
  <c r="AJ111" i="20" s="1"/>
  <c r="I111" i="20"/>
  <c r="A111" i="20"/>
  <c r="AU110" i="20"/>
  <c r="AQ110" i="20"/>
  <c r="AR110" i="20" s="1"/>
  <c r="AO110" i="20"/>
  <c r="AI110" i="20"/>
  <c r="Z110" i="20"/>
  <c r="Y110" i="20"/>
  <c r="AC110" i="20" s="1"/>
  <c r="W110" i="20"/>
  <c r="T110" i="20"/>
  <c r="R110" i="20"/>
  <c r="Q110" i="20"/>
  <c r="P110" i="20"/>
  <c r="O110" i="20"/>
  <c r="N110" i="20"/>
  <c r="M110" i="20"/>
  <c r="L110" i="20"/>
  <c r="K110" i="20"/>
  <c r="S110" i="20" s="1"/>
  <c r="AD110" i="20" s="1"/>
  <c r="AF110" i="20" s="1"/>
  <c r="AG110" i="20" s="1"/>
  <c r="AJ110" i="20" s="1"/>
  <c r="J110" i="20"/>
  <c r="AE110" i="20" s="1"/>
  <c r="I110" i="20"/>
  <c r="A110" i="20"/>
  <c r="AU109" i="20"/>
  <c r="AO109" i="20"/>
  <c r="AI109" i="20"/>
  <c r="AE109" i="20"/>
  <c r="AF109" i="20" s="1"/>
  <c r="AG109" i="20" s="1"/>
  <c r="AJ109" i="20" s="1"/>
  <c r="Y109" i="20"/>
  <c r="W109" i="20"/>
  <c r="T109" i="20"/>
  <c r="AC109" i="20" s="1"/>
  <c r="R109" i="20"/>
  <c r="Q109" i="20"/>
  <c r="P109" i="20"/>
  <c r="O109" i="20"/>
  <c r="N109" i="20"/>
  <c r="M109" i="20"/>
  <c r="L109" i="20"/>
  <c r="K109" i="20"/>
  <c r="S109" i="20" s="1"/>
  <c r="AD109" i="20" s="1"/>
  <c r="J109" i="20"/>
  <c r="I109" i="20"/>
  <c r="A109" i="20"/>
  <c r="AU108" i="20"/>
  <c r="AO108" i="20"/>
  <c r="AI108" i="20"/>
  <c r="Z108" i="20"/>
  <c r="Y108" i="20"/>
  <c r="W108" i="20"/>
  <c r="AC108" i="20" s="1"/>
  <c r="T108" i="20"/>
  <c r="R108" i="20"/>
  <c r="Q108" i="20"/>
  <c r="P108" i="20"/>
  <c r="O108" i="20"/>
  <c r="N108" i="20"/>
  <c r="M108" i="20"/>
  <c r="L108" i="20"/>
  <c r="K108" i="20"/>
  <c r="S108" i="20" s="1"/>
  <c r="AD108" i="20" s="1"/>
  <c r="AF108" i="20" s="1"/>
  <c r="AG108" i="20" s="1"/>
  <c r="AJ108" i="20" s="1"/>
  <c r="J108" i="20"/>
  <c r="AE108" i="20" s="1"/>
  <c r="I108" i="20"/>
  <c r="A108" i="20"/>
  <c r="AO107" i="20"/>
  <c r="AQ107" i="20" s="1"/>
  <c r="AI107" i="20"/>
  <c r="AC107" i="20"/>
  <c r="Z107" i="20"/>
  <c r="Y107" i="20"/>
  <c r="W107" i="20"/>
  <c r="T107" i="20"/>
  <c r="R107" i="20"/>
  <c r="Q107" i="20"/>
  <c r="P107" i="20"/>
  <c r="O107" i="20"/>
  <c r="N107" i="20"/>
  <c r="M107" i="20"/>
  <c r="L107" i="20"/>
  <c r="K107" i="20"/>
  <c r="S107" i="20" s="1"/>
  <c r="AD107" i="20" s="1"/>
  <c r="AF107" i="20" s="1"/>
  <c r="AG107" i="20" s="1"/>
  <c r="AJ107" i="20" s="1"/>
  <c r="J107" i="20"/>
  <c r="AE107" i="20" s="1"/>
  <c r="I107" i="20"/>
  <c r="A107" i="20"/>
  <c r="AU106" i="20"/>
  <c r="AO106" i="20"/>
  <c r="AI106" i="20"/>
  <c r="Z106" i="20"/>
  <c r="Y106" i="20"/>
  <c r="W106" i="20"/>
  <c r="T106" i="20"/>
  <c r="AC106" i="20" s="1"/>
  <c r="R106" i="20"/>
  <c r="Q106" i="20"/>
  <c r="P106" i="20"/>
  <c r="O106" i="20"/>
  <c r="N106" i="20"/>
  <c r="M106" i="20"/>
  <c r="L106" i="20"/>
  <c r="K106" i="20"/>
  <c r="S106" i="20" s="1"/>
  <c r="AD106" i="20" s="1"/>
  <c r="J106" i="20"/>
  <c r="AE106" i="20" s="1"/>
  <c r="AF106" i="20" s="1"/>
  <c r="AG106" i="20" s="1"/>
  <c r="AJ106" i="20" s="1"/>
  <c r="I106" i="20"/>
  <c r="A106" i="20"/>
  <c r="AU105" i="20"/>
  <c r="AO105" i="20"/>
  <c r="AQ105" i="20" s="1"/>
  <c r="AI105" i="20"/>
  <c r="AE105" i="20"/>
  <c r="AC105" i="20"/>
  <c r="Z105" i="20"/>
  <c r="T105" i="20"/>
  <c r="R105" i="20"/>
  <c r="Q105" i="20"/>
  <c r="P105" i="20"/>
  <c r="O105" i="20"/>
  <c r="N105" i="20"/>
  <c r="M105" i="20"/>
  <c r="L105" i="20"/>
  <c r="K105" i="20"/>
  <c r="S105" i="20" s="1"/>
  <c r="AD105" i="20" s="1"/>
  <c r="AF105" i="20" s="1"/>
  <c r="AG105" i="20" s="1"/>
  <c r="AJ105" i="20" s="1"/>
  <c r="J105" i="20"/>
  <c r="I105" i="20"/>
  <c r="A105" i="20"/>
  <c r="AQ104" i="20"/>
  <c r="AR104" i="20" s="1"/>
  <c r="AO104" i="20"/>
  <c r="AI104" i="20"/>
  <c r="Z104" i="20"/>
  <c r="Y104" i="20"/>
  <c r="W104" i="20"/>
  <c r="T104" i="20"/>
  <c r="AC104" i="20" s="1"/>
  <c r="R104" i="20"/>
  <c r="Q104" i="20"/>
  <c r="P104" i="20"/>
  <c r="O104" i="20"/>
  <c r="N104" i="20"/>
  <c r="M104" i="20"/>
  <c r="L104" i="20"/>
  <c r="K104" i="20"/>
  <c r="S104" i="20" s="1"/>
  <c r="AD104" i="20" s="1"/>
  <c r="J104" i="20"/>
  <c r="AE104" i="20" s="1"/>
  <c r="AF104" i="20" s="1"/>
  <c r="AG104" i="20" s="1"/>
  <c r="AJ104" i="20" s="1"/>
  <c r="I104" i="20"/>
  <c r="A104" i="20"/>
  <c r="AU103" i="20"/>
  <c r="AO103" i="20"/>
  <c r="AI103" i="20"/>
  <c r="AC103" i="20"/>
  <c r="Z103" i="20"/>
  <c r="Y103" i="20"/>
  <c r="W103" i="20"/>
  <c r="T103" i="20"/>
  <c r="R103" i="20"/>
  <c r="Q103" i="20"/>
  <c r="P103" i="20"/>
  <c r="O103" i="20"/>
  <c r="N103" i="20"/>
  <c r="M103" i="20"/>
  <c r="L103" i="20"/>
  <c r="K103" i="20"/>
  <c r="S103" i="20" s="1"/>
  <c r="AD103" i="20" s="1"/>
  <c r="AF103" i="20" s="1"/>
  <c r="AG103" i="20" s="1"/>
  <c r="AJ103" i="20" s="1"/>
  <c r="J103" i="20"/>
  <c r="AE103" i="20" s="1"/>
  <c r="I103" i="20"/>
  <c r="A103" i="20"/>
  <c r="AU102" i="20"/>
  <c r="AQ102" i="20"/>
  <c r="AR102" i="20" s="1"/>
  <c r="AO102" i="20"/>
  <c r="AI102" i="20"/>
  <c r="AE102" i="20"/>
  <c r="Z102" i="20"/>
  <c r="Y102" i="20"/>
  <c r="AC102" i="20" s="1"/>
  <c r="T102" i="20"/>
  <c r="R102" i="20"/>
  <c r="Q102" i="20"/>
  <c r="P102" i="20"/>
  <c r="O102" i="20"/>
  <c r="N102" i="20"/>
  <c r="M102" i="20"/>
  <c r="L102" i="20"/>
  <c r="K102" i="20"/>
  <c r="S102" i="20" s="1"/>
  <c r="AD102" i="20" s="1"/>
  <c r="AF102" i="20" s="1"/>
  <c r="AG102" i="20" s="1"/>
  <c r="AJ102" i="20" s="1"/>
  <c r="J102" i="20"/>
  <c r="I102" i="20"/>
  <c r="A102" i="20"/>
  <c r="AU101" i="20"/>
  <c r="AQ101" i="20"/>
  <c r="AO101" i="20"/>
  <c r="AI101" i="20"/>
  <c r="AR101" i="20" s="1"/>
  <c r="Z101" i="20"/>
  <c r="Y101" i="20"/>
  <c r="W101" i="20"/>
  <c r="T101" i="20"/>
  <c r="AC101" i="20" s="1"/>
  <c r="R101" i="20"/>
  <c r="Q101" i="20"/>
  <c r="P101" i="20"/>
  <c r="O101" i="20"/>
  <c r="N101" i="20"/>
  <c r="M101" i="20"/>
  <c r="L101" i="20"/>
  <c r="K101" i="20"/>
  <c r="S101" i="20" s="1"/>
  <c r="AD101" i="20" s="1"/>
  <c r="AF101" i="20" s="1"/>
  <c r="AG101" i="20" s="1"/>
  <c r="AJ101" i="20" s="1"/>
  <c r="J101" i="20"/>
  <c r="AE101" i="20" s="1"/>
  <c r="I101" i="20"/>
  <c r="A101" i="20"/>
  <c r="AO100" i="20"/>
  <c r="AI100" i="20"/>
  <c r="AQ100" i="20" s="1"/>
  <c r="AR100" i="20" s="1"/>
  <c r="Z100" i="20"/>
  <c r="Y100" i="20"/>
  <c r="W100" i="20"/>
  <c r="T100" i="20"/>
  <c r="AC100" i="20" s="1"/>
  <c r="R100" i="20"/>
  <c r="Q100" i="20"/>
  <c r="P100" i="20"/>
  <c r="O100" i="20"/>
  <c r="N100" i="20"/>
  <c r="M100" i="20"/>
  <c r="L100" i="20"/>
  <c r="K100" i="20"/>
  <c r="S100" i="20" s="1"/>
  <c r="AD100" i="20" s="1"/>
  <c r="J100" i="20"/>
  <c r="AE100" i="20" s="1"/>
  <c r="AF100" i="20" s="1"/>
  <c r="AG100" i="20" s="1"/>
  <c r="AJ100" i="20" s="1"/>
  <c r="I100" i="20"/>
  <c r="A100" i="20"/>
  <c r="AU99" i="20"/>
  <c r="AO99" i="20"/>
  <c r="AQ99" i="20" s="1"/>
  <c r="AI99" i="20"/>
  <c r="Z99" i="20"/>
  <c r="Y99" i="20"/>
  <c r="AC99" i="20" s="1"/>
  <c r="R99" i="20"/>
  <c r="Q99" i="20"/>
  <c r="P99" i="20"/>
  <c r="O99" i="20"/>
  <c r="N99" i="20"/>
  <c r="M99" i="20"/>
  <c r="L99" i="20"/>
  <c r="K99" i="20"/>
  <c r="S99" i="20" s="1"/>
  <c r="AD99" i="20" s="1"/>
  <c r="J99" i="20"/>
  <c r="AE99" i="20" s="1"/>
  <c r="AF99" i="20" s="1"/>
  <c r="AG99" i="20" s="1"/>
  <c r="AJ99" i="20" s="1"/>
  <c r="I99" i="20"/>
  <c r="A99" i="20"/>
  <c r="AU98" i="20"/>
  <c r="AO98" i="20"/>
  <c r="AI98" i="20"/>
  <c r="AC98" i="20"/>
  <c r="Z98" i="20"/>
  <c r="Y98" i="20"/>
  <c r="W98" i="20"/>
  <c r="T98" i="20"/>
  <c r="R98" i="20"/>
  <c r="Q98" i="20"/>
  <c r="P98" i="20"/>
  <c r="O98" i="20"/>
  <c r="N98" i="20"/>
  <c r="M98" i="20"/>
  <c r="L98" i="20"/>
  <c r="K98" i="20"/>
  <c r="S98" i="20" s="1"/>
  <c r="AD98" i="20" s="1"/>
  <c r="J98" i="20"/>
  <c r="AE98" i="20" s="1"/>
  <c r="AF98" i="20" s="1"/>
  <c r="AG98" i="20" s="1"/>
  <c r="AJ98" i="20" s="1"/>
  <c r="I98" i="20"/>
  <c r="A98" i="20"/>
  <c r="AO97" i="20"/>
  <c r="AQ97" i="20" s="1"/>
  <c r="AI97" i="20"/>
  <c r="Z97" i="20"/>
  <c r="Y97" i="20"/>
  <c r="W97" i="20"/>
  <c r="T97" i="20"/>
  <c r="AC97" i="20" s="1"/>
  <c r="R97" i="20"/>
  <c r="Q97" i="20"/>
  <c r="P97" i="20"/>
  <c r="O97" i="20"/>
  <c r="N97" i="20"/>
  <c r="M97" i="20"/>
  <c r="L97" i="20"/>
  <c r="K97" i="20"/>
  <c r="S97" i="20" s="1"/>
  <c r="AD97" i="20" s="1"/>
  <c r="AF97" i="20" s="1"/>
  <c r="AG97" i="20" s="1"/>
  <c r="AJ97" i="20" s="1"/>
  <c r="J97" i="20"/>
  <c r="AE97" i="20" s="1"/>
  <c r="I97" i="20"/>
  <c r="A97" i="20"/>
  <c r="AU96" i="20"/>
  <c r="AO96" i="20"/>
  <c r="AQ96" i="20" s="1"/>
  <c r="AR96" i="20" s="1"/>
  <c r="AI96" i="20"/>
  <c r="Z96" i="20"/>
  <c r="Y96" i="20"/>
  <c r="AC96" i="20" s="1"/>
  <c r="W96" i="20"/>
  <c r="T96" i="20"/>
  <c r="R96" i="20"/>
  <c r="Q96" i="20"/>
  <c r="P96" i="20"/>
  <c r="O96" i="20"/>
  <c r="N96" i="20"/>
  <c r="M96" i="20"/>
  <c r="L96" i="20"/>
  <c r="K96" i="20"/>
  <c r="S96" i="20" s="1"/>
  <c r="J96" i="20"/>
  <c r="AE96" i="20" s="1"/>
  <c r="AF96" i="20" s="1"/>
  <c r="AG96" i="20" s="1"/>
  <c r="AJ96" i="20" s="1"/>
  <c r="I96" i="20"/>
  <c r="A96" i="20"/>
  <c r="AU95" i="20"/>
  <c r="AO95" i="20"/>
  <c r="AQ95" i="20" s="1"/>
  <c r="AR95" i="20" s="1"/>
  <c r="AI95" i="20"/>
  <c r="AE95" i="20"/>
  <c r="Z95" i="20"/>
  <c r="Y95" i="20"/>
  <c r="AC95" i="20" s="1"/>
  <c r="T95" i="20"/>
  <c r="R95" i="20"/>
  <c r="Q95" i="20"/>
  <c r="P95" i="20"/>
  <c r="O95" i="20"/>
  <c r="N95" i="20"/>
  <c r="M95" i="20"/>
  <c r="L95" i="20"/>
  <c r="K95" i="20"/>
  <c r="S95" i="20" s="1"/>
  <c r="J95" i="20"/>
  <c r="I95" i="20"/>
  <c r="A95" i="20"/>
  <c r="AU94" i="20"/>
  <c r="AO94" i="20"/>
  <c r="AI94" i="20"/>
  <c r="AE94" i="20"/>
  <c r="Z94" i="20"/>
  <c r="Y94" i="20"/>
  <c r="T94" i="20"/>
  <c r="AC94" i="20" s="1"/>
  <c r="R94" i="20"/>
  <c r="Q94" i="20"/>
  <c r="P94" i="20"/>
  <c r="O94" i="20"/>
  <c r="N94" i="20"/>
  <c r="M94" i="20"/>
  <c r="L94" i="20"/>
  <c r="K94" i="20"/>
  <c r="S94" i="20" s="1"/>
  <c r="AD94" i="20" s="1"/>
  <c r="AF94" i="20" s="1"/>
  <c r="AG94" i="20" s="1"/>
  <c r="AJ94" i="20" s="1"/>
  <c r="J94" i="20"/>
  <c r="I94" i="20"/>
  <c r="A94" i="20"/>
  <c r="AU93" i="20"/>
  <c r="AO93" i="20"/>
  <c r="AI93" i="20"/>
  <c r="AE93" i="20"/>
  <c r="Z93" i="20"/>
  <c r="Y93" i="20"/>
  <c r="T93" i="20"/>
  <c r="AC93" i="20" s="1"/>
  <c r="R93" i="20"/>
  <c r="Q93" i="20"/>
  <c r="P93" i="20"/>
  <c r="O93" i="20"/>
  <c r="N93" i="20"/>
  <c r="M93" i="20"/>
  <c r="L93" i="20"/>
  <c r="K93" i="20"/>
  <c r="S93" i="20" s="1"/>
  <c r="AD93" i="20" s="1"/>
  <c r="AF93" i="20" s="1"/>
  <c r="AG93" i="20" s="1"/>
  <c r="AJ93" i="20" s="1"/>
  <c r="J93" i="20"/>
  <c r="I93" i="20"/>
  <c r="A93" i="20"/>
  <c r="AU92" i="20"/>
  <c r="AO92" i="20"/>
  <c r="AI92" i="20"/>
  <c r="AC92" i="20"/>
  <c r="Z92" i="20"/>
  <c r="Y92" i="20"/>
  <c r="W92" i="20"/>
  <c r="T92" i="20"/>
  <c r="R92" i="20"/>
  <c r="Q92" i="20"/>
  <c r="P92" i="20"/>
  <c r="O92" i="20"/>
  <c r="N92" i="20"/>
  <c r="M92" i="20"/>
  <c r="L92" i="20"/>
  <c r="K92" i="20"/>
  <c r="S92" i="20" s="1"/>
  <c r="AD92" i="20" s="1"/>
  <c r="AF92" i="20" s="1"/>
  <c r="AG92" i="20" s="1"/>
  <c r="AJ92" i="20" s="1"/>
  <c r="J92" i="20"/>
  <c r="AE92" i="20" s="1"/>
  <c r="I92" i="20"/>
  <c r="A92" i="20"/>
  <c r="AU91" i="20"/>
  <c r="AQ91" i="20"/>
  <c r="AO91" i="20"/>
  <c r="AI91" i="20"/>
  <c r="AR91" i="20" s="1"/>
  <c r="Z91" i="20"/>
  <c r="Y91" i="20"/>
  <c r="W91" i="20"/>
  <c r="T91" i="20"/>
  <c r="AC91" i="20" s="1"/>
  <c r="R91" i="20"/>
  <c r="Q91" i="20"/>
  <c r="P91" i="20"/>
  <c r="O91" i="20"/>
  <c r="N91" i="20"/>
  <c r="M91" i="20"/>
  <c r="L91" i="20"/>
  <c r="K91" i="20"/>
  <c r="S91" i="20" s="1"/>
  <c r="AD91" i="20" s="1"/>
  <c r="AF91" i="20" s="1"/>
  <c r="AG91" i="20" s="1"/>
  <c r="AJ91" i="20" s="1"/>
  <c r="J91" i="20"/>
  <c r="AE91" i="20" s="1"/>
  <c r="I91" i="20"/>
  <c r="A91" i="20"/>
  <c r="AU90" i="20"/>
  <c r="AO90" i="20"/>
  <c r="AQ90" i="20" s="1"/>
  <c r="AI90" i="20"/>
  <c r="AC90" i="20"/>
  <c r="Z90" i="20"/>
  <c r="Y90" i="20"/>
  <c r="T90" i="20"/>
  <c r="R90" i="20"/>
  <c r="Q90" i="20"/>
  <c r="P90" i="20"/>
  <c r="O90" i="20"/>
  <c r="N90" i="20"/>
  <c r="M90" i="20"/>
  <c r="L90" i="20"/>
  <c r="K90" i="20"/>
  <c r="S90" i="20" s="1"/>
  <c r="AD90" i="20" s="1"/>
  <c r="AF90" i="20" s="1"/>
  <c r="AG90" i="20" s="1"/>
  <c r="AJ90" i="20" s="1"/>
  <c r="J90" i="20"/>
  <c r="AE90" i="20" s="1"/>
  <c r="I90" i="20"/>
  <c r="A90" i="20"/>
  <c r="AU89" i="20"/>
  <c r="AO89" i="20"/>
  <c r="AI89" i="20"/>
  <c r="AQ89" i="20" s="1"/>
  <c r="AR89" i="20" s="1"/>
  <c r="Z89" i="20"/>
  <c r="Y89" i="20"/>
  <c r="AC89" i="20" s="1"/>
  <c r="T89" i="20"/>
  <c r="R89" i="20"/>
  <c r="Q89" i="20"/>
  <c r="P89" i="20"/>
  <c r="O89" i="20"/>
  <c r="N89" i="20"/>
  <c r="M89" i="20"/>
  <c r="L89" i="20"/>
  <c r="K89" i="20"/>
  <c r="S89" i="20" s="1"/>
  <c r="J89" i="20"/>
  <c r="AE89" i="20" s="1"/>
  <c r="AF89" i="20" s="1"/>
  <c r="AG89" i="20" s="1"/>
  <c r="AJ89" i="20" s="1"/>
  <c r="I89" i="20"/>
  <c r="A89" i="20"/>
  <c r="AU88" i="20"/>
  <c r="AQ88" i="20"/>
  <c r="AO88" i="20"/>
  <c r="AI88" i="20"/>
  <c r="AR88" i="20" s="1"/>
  <c r="Z88" i="20"/>
  <c r="Y88" i="20"/>
  <c r="W88" i="20"/>
  <c r="AC88" i="20" s="1"/>
  <c r="T88" i="20"/>
  <c r="R88" i="20"/>
  <c r="Q88" i="20"/>
  <c r="P88" i="20"/>
  <c r="O88" i="20"/>
  <c r="N88" i="20"/>
  <c r="M88" i="20"/>
  <c r="L88" i="20"/>
  <c r="K88" i="20"/>
  <c r="S88" i="20" s="1"/>
  <c r="AD88" i="20" s="1"/>
  <c r="AF88" i="20" s="1"/>
  <c r="AG88" i="20" s="1"/>
  <c r="AJ88" i="20" s="1"/>
  <c r="J88" i="20"/>
  <c r="AE88" i="20" s="1"/>
  <c r="I88" i="20"/>
  <c r="A88" i="20"/>
  <c r="AU87" i="20"/>
  <c r="AO87" i="20"/>
  <c r="AI87" i="20"/>
  <c r="AE87" i="20"/>
  <c r="Z87" i="20"/>
  <c r="Y87" i="20"/>
  <c r="W87" i="20"/>
  <c r="T87" i="20"/>
  <c r="R87" i="20"/>
  <c r="Q87" i="20"/>
  <c r="P87" i="20"/>
  <c r="O87" i="20"/>
  <c r="N87" i="20"/>
  <c r="M87" i="20"/>
  <c r="L87" i="20"/>
  <c r="K87" i="20"/>
  <c r="J87" i="20"/>
  <c r="I87" i="20"/>
  <c r="A87" i="20"/>
  <c r="AU86" i="20"/>
  <c r="AQ86" i="20"/>
  <c r="AO86" i="20"/>
  <c r="AI86" i="20"/>
  <c r="Z86" i="20"/>
  <c r="Y86" i="20"/>
  <c r="W86" i="20"/>
  <c r="AC86" i="20" s="1"/>
  <c r="T86" i="20"/>
  <c r="R86" i="20"/>
  <c r="Q86" i="20"/>
  <c r="P86" i="20"/>
  <c r="O86" i="20"/>
  <c r="N86" i="20"/>
  <c r="M86" i="20"/>
  <c r="L86" i="20"/>
  <c r="K86" i="20"/>
  <c r="S86" i="20" s="1"/>
  <c r="AD86" i="20" s="1"/>
  <c r="AF86" i="20" s="1"/>
  <c r="AG86" i="20" s="1"/>
  <c r="AJ86" i="20" s="1"/>
  <c r="J86" i="20"/>
  <c r="AE86" i="20" s="1"/>
  <c r="I86" i="20"/>
  <c r="A86" i="20"/>
  <c r="AU85" i="20"/>
  <c r="AR85" i="20"/>
  <c r="AO85" i="20"/>
  <c r="AI85" i="20"/>
  <c r="AQ85" i="20" s="1"/>
  <c r="Z85" i="20"/>
  <c r="Y85" i="20"/>
  <c r="W85" i="20"/>
  <c r="T85" i="20"/>
  <c r="AC85" i="20" s="1"/>
  <c r="R85" i="20"/>
  <c r="Q85" i="20"/>
  <c r="P85" i="20"/>
  <c r="O85" i="20"/>
  <c r="N85" i="20"/>
  <c r="M85" i="20"/>
  <c r="L85" i="20"/>
  <c r="K85" i="20"/>
  <c r="S85" i="20" s="1"/>
  <c r="AD85" i="20" s="1"/>
  <c r="AF85" i="20" s="1"/>
  <c r="AG85" i="20" s="1"/>
  <c r="AJ85" i="20" s="1"/>
  <c r="J85" i="20"/>
  <c r="AE85" i="20" s="1"/>
  <c r="I85" i="20"/>
  <c r="A85" i="20"/>
  <c r="AU84" i="20"/>
  <c r="AQ84" i="20"/>
  <c r="AO84" i="20"/>
  <c r="AI84" i="20"/>
  <c r="AR84" i="20" s="1"/>
  <c r="AF84" i="20"/>
  <c r="AG84" i="20" s="1"/>
  <c r="AJ84" i="20" s="1"/>
  <c r="Z84" i="20"/>
  <c r="Y84" i="20"/>
  <c r="W84" i="20"/>
  <c r="T84" i="20"/>
  <c r="R84" i="20"/>
  <c r="Q84" i="20"/>
  <c r="P84" i="20"/>
  <c r="O84" i="20"/>
  <c r="N84" i="20"/>
  <c r="M84" i="20"/>
  <c r="L84" i="20"/>
  <c r="K84" i="20"/>
  <c r="S84" i="20" s="1"/>
  <c r="J84" i="20"/>
  <c r="AE84" i="20" s="1"/>
  <c r="I84" i="20"/>
  <c r="A84" i="20"/>
  <c r="AU83" i="20"/>
  <c r="AQ83" i="20"/>
  <c r="AR83" i="20" s="1"/>
  <c r="AO83" i="20"/>
  <c r="AI83" i="20"/>
  <c r="Z83" i="20"/>
  <c r="Y83" i="20"/>
  <c r="W83" i="20"/>
  <c r="T83" i="20"/>
  <c r="R83" i="20"/>
  <c r="Q83" i="20"/>
  <c r="P83" i="20"/>
  <c r="O83" i="20"/>
  <c r="N83" i="20"/>
  <c r="M83" i="20"/>
  <c r="L83" i="20"/>
  <c r="K83" i="20"/>
  <c r="S83" i="20" s="1"/>
  <c r="J83" i="20"/>
  <c r="AE83" i="20" s="1"/>
  <c r="AF83" i="20" s="1"/>
  <c r="AG83" i="20" s="1"/>
  <c r="AJ83" i="20" s="1"/>
  <c r="I83" i="20"/>
  <c r="A83" i="20"/>
  <c r="AU82" i="20"/>
  <c r="AO82" i="20"/>
  <c r="AI82" i="20"/>
  <c r="AQ82" i="20" s="1"/>
  <c r="Z82" i="20"/>
  <c r="Y82" i="20"/>
  <c r="AC82" i="20" s="1"/>
  <c r="W82" i="20"/>
  <c r="T82" i="20"/>
  <c r="R82" i="20"/>
  <c r="Q82" i="20"/>
  <c r="P82" i="20"/>
  <c r="O82" i="20"/>
  <c r="N82" i="20"/>
  <c r="M82" i="20"/>
  <c r="L82" i="20"/>
  <c r="K82" i="20"/>
  <c r="S82" i="20" s="1"/>
  <c r="AD82" i="20" s="1"/>
  <c r="AF82" i="20" s="1"/>
  <c r="AG82" i="20" s="1"/>
  <c r="AJ82" i="20" s="1"/>
  <c r="J82" i="20"/>
  <c r="AE82" i="20" s="1"/>
  <c r="I82" i="20"/>
  <c r="A82" i="20"/>
  <c r="AU81" i="20"/>
  <c r="AR81" i="20"/>
  <c r="AQ81" i="20"/>
  <c r="AO81" i="20"/>
  <c r="AI81" i="20"/>
  <c r="Z81" i="20"/>
  <c r="Y81" i="20"/>
  <c r="W81" i="20"/>
  <c r="T81" i="20"/>
  <c r="R81" i="20"/>
  <c r="Q81" i="20"/>
  <c r="P81" i="20"/>
  <c r="O81" i="20"/>
  <c r="N81" i="20"/>
  <c r="M81" i="20"/>
  <c r="L81" i="20"/>
  <c r="K81" i="20"/>
  <c r="S81" i="20" s="1"/>
  <c r="J81" i="20"/>
  <c r="AE81" i="20" s="1"/>
  <c r="I81" i="20"/>
  <c r="A81" i="20"/>
  <c r="AU80" i="20"/>
  <c r="AO80" i="20"/>
  <c r="AI80" i="20"/>
  <c r="Z80" i="20"/>
  <c r="Y80" i="20"/>
  <c r="AC80" i="20" s="1"/>
  <c r="W80" i="20"/>
  <c r="T80" i="20"/>
  <c r="R80" i="20"/>
  <c r="Q80" i="20"/>
  <c r="P80" i="20"/>
  <c r="O80" i="20"/>
  <c r="N80" i="20"/>
  <c r="M80" i="20"/>
  <c r="L80" i="20"/>
  <c r="K80" i="20"/>
  <c r="S80" i="20" s="1"/>
  <c r="J80" i="20"/>
  <c r="AE80" i="20" s="1"/>
  <c r="I80" i="20"/>
  <c r="A80" i="20"/>
  <c r="AU79" i="20"/>
  <c r="AO79" i="20"/>
  <c r="AI79" i="20"/>
  <c r="AQ79" i="20" s="1"/>
  <c r="AR79" i="20" s="1"/>
  <c r="Z79" i="20"/>
  <c r="Y79" i="20"/>
  <c r="W79" i="20"/>
  <c r="T79" i="20"/>
  <c r="AC79" i="20" s="1"/>
  <c r="R79" i="20"/>
  <c r="Q79" i="20"/>
  <c r="P79" i="20"/>
  <c r="O79" i="20"/>
  <c r="N79" i="20"/>
  <c r="M79" i="20"/>
  <c r="L79" i="20"/>
  <c r="K79" i="20"/>
  <c r="S79" i="20" s="1"/>
  <c r="AD79" i="20" s="1"/>
  <c r="J79" i="20"/>
  <c r="AE79" i="20" s="1"/>
  <c r="AF79" i="20" s="1"/>
  <c r="AG79" i="20" s="1"/>
  <c r="AJ79" i="20" s="1"/>
  <c r="I79" i="20"/>
  <c r="A79" i="20"/>
  <c r="AU78" i="20"/>
  <c r="AO78" i="20"/>
  <c r="AI78" i="20"/>
  <c r="Z78" i="20"/>
  <c r="Y78" i="20"/>
  <c r="W78" i="20"/>
  <c r="AC78" i="20" s="1"/>
  <c r="T78" i="20"/>
  <c r="R78" i="20"/>
  <c r="Q78" i="20"/>
  <c r="P78" i="20"/>
  <c r="O78" i="20"/>
  <c r="N78" i="20"/>
  <c r="M78" i="20"/>
  <c r="L78" i="20"/>
  <c r="K78" i="20"/>
  <c r="S78" i="20" s="1"/>
  <c r="J78" i="20"/>
  <c r="AE78" i="20" s="1"/>
  <c r="AF78" i="20" s="1"/>
  <c r="AG78" i="20" s="1"/>
  <c r="AJ78" i="20" s="1"/>
  <c r="I78" i="20"/>
  <c r="A78" i="20"/>
  <c r="AO77" i="20"/>
  <c r="AI77" i="20"/>
  <c r="AQ77" i="20" s="1"/>
  <c r="AR77" i="20" s="1"/>
  <c r="AC77" i="20"/>
  <c r="Z77" i="20"/>
  <c r="Y77" i="20"/>
  <c r="W77" i="20"/>
  <c r="T77" i="20"/>
  <c r="R77" i="20"/>
  <c r="Q77" i="20"/>
  <c r="P77" i="20"/>
  <c r="O77" i="20"/>
  <c r="N77" i="20"/>
  <c r="M77" i="20"/>
  <c r="L77" i="20"/>
  <c r="K77" i="20"/>
  <c r="S77" i="20" s="1"/>
  <c r="AD77" i="20" s="1"/>
  <c r="J77" i="20"/>
  <c r="AE77" i="20" s="1"/>
  <c r="AF77" i="20" s="1"/>
  <c r="AG77" i="20" s="1"/>
  <c r="AJ77" i="20" s="1"/>
  <c r="I77" i="20"/>
  <c r="A77" i="20"/>
  <c r="AU76" i="20"/>
  <c r="AO76" i="20"/>
  <c r="AH76" i="20"/>
  <c r="AI76" i="20" s="1"/>
  <c r="Z76" i="20"/>
  <c r="Y76" i="20"/>
  <c r="W76" i="20"/>
  <c r="T76" i="20"/>
  <c r="AC76" i="20" s="1"/>
  <c r="R76" i="20"/>
  <c r="Q76" i="20"/>
  <c r="P76" i="20"/>
  <c r="O76" i="20"/>
  <c r="N76" i="20"/>
  <c r="M76" i="20"/>
  <c r="L76" i="20"/>
  <c r="K76" i="20"/>
  <c r="S76" i="20" s="1"/>
  <c r="AD76" i="20" s="1"/>
  <c r="J76" i="20"/>
  <c r="AE76" i="20" s="1"/>
  <c r="AF76" i="20" s="1"/>
  <c r="AG76" i="20" s="1"/>
  <c r="AJ76" i="20" s="1"/>
  <c r="I76" i="20"/>
  <c r="A76" i="20"/>
  <c r="AU75" i="20"/>
  <c r="AQ75" i="20"/>
  <c r="AO75" i="20"/>
  <c r="AI75" i="20"/>
  <c r="AR75" i="20" s="1"/>
  <c r="Z75" i="20"/>
  <c r="Y75" i="20"/>
  <c r="W75" i="20"/>
  <c r="T75" i="20"/>
  <c r="AC75" i="20" s="1"/>
  <c r="R75" i="20"/>
  <c r="Q75" i="20"/>
  <c r="P75" i="20"/>
  <c r="O75" i="20"/>
  <c r="N75" i="20"/>
  <c r="M75" i="20"/>
  <c r="L75" i="20"/>
  <c r="K75" i="20"/>
  <c r="S75" i="20" s="1"/>
  <c r="AD75" i="20" s="1"/>
  <c r="J75" i="20"/>
  <c r="AE75" i="20" s="1"/>
  <c r="AF75" i="20" s="1"/>
  <c r="AG75" i="20" s="1"/>
  <c r="AJ75" i="20" s="1"/>
  <c r="I75" i="20"/>
  <c r="A75" i="20"/>
  <c r="AU74" i="20"/>
  <c r="AO74" i="20"/>
  <c r="AI74" i="20"/>
  <c r="Z74" i="20"/>
  <c r="Y74" i="20"/>
  <c r="T74" i="20"/>
  <c r="AC74" i="20" s="1"/>
  <c r="R74" i="20"/>
  <c r="Q74" i="20"/>
  <c r="P74" i="20"/>
  <c r="O74" i="20"/>
  <c r="N74" i="20"/>
  <c r="M74" i="20"/>
  <c r="L74" i="20"/>
  <c r="K74" i="20"/>
  <c r="S74" i="20" s="1"/>
  <c r="AD74" i="20" s="1"/>
  <c r="AF74" i="20" s="1"/>
  <c r="AG74" i="20" s="1"/>
  <c r="AJ74" i="20" s="1"/>
  <c r="J74" i="20"/>
  <c r="AE74" i="20" s="1"/>
  <c r="I74" i="20"/>
  <c r="A74" i="20"/>
  <c r="AU73" i="20"/>
  <c r="AO73" i="20"/>
  <c r="AQ73" i="20" s="1"/>
  <c r="AR73" i="20" s="1"/>
  <c r="AI73" i="20"/>
  <c r="AC73" i="20"/>
  <c r="Z73" i="20"/>
  <c r="W73" i="20"/>
  <c r="T73" i="20"/>
  <c r="R73" i="20"/>
  <c r="Q73" i="20"/>
  <c r="P73" i="20"/>
  <c r="O73" i="20"/>
  <c r="N73" i="20"/>
  <c r="M73" i="20"/>
  <c r="L73" i="20"/>
  <c r="K73" i="20"/>
  <c r="S73" i="20" s="1"/>
  <c r="AD73" i="20" s="1"/>
  <c r="J73" i="20"/>
  <c r="AE73" i="20" s="1"/>
  <c r="AF73" i="20" s="1"/>
  <c r="AG73" i="20" s="1"/>
  <c r="AJ73" i="20" s="1"/>
  <c r="I73" i="20"/>
  <c r="A73" i="20"/>
  <c r="AU72" i="20"/>
  <c r="AQ72" i="20"/>
  <c r="AO72" i="20"/>
  <c r="AI72" i="20"/>
  <c r="AR72" i="20" s="1"/>
  <c r="AF72" i="20"/>
  <c r="AG72" i="20" s="1"/>
  <c r="AJ72" i="20" s="1"/>
  <c r="Z72" i="20"/>
  <c r="Y72" i="20"/>
  <c r="T72" i="20"/>
  <c r="AC72" i="20" s="1"/>
  <c r="R72" i="20"/>
  <c r="Q72" i="20"/>
  <c r="P72" i="20"/>
  <c r="O72" i="20"/>
  <c r="N72" i="20"/>
  <c r="M72" i="20"/>
  <c r="L72" i="20"/>
  <c r="K72" i="20"/>
  <c r="S72" i="20" s="1"/>
  <c r="AD72" i="20" s="1"/>
  <c r="J72" i="20"/>
  <c r="AE72" i="20" s="1"/>
  <c r="I72" i="20"/>
  <c r="A72" i="20"/>
  <c r="AU71" i="20"/>
  <c r="AO71" i="20"/>
  <c r="AQ71" i="20" s="1"/>
  <c r="AI71" i="20"/>
  <c r="Z71" i="20"/>
  <c r="Y71" i="20"/>
  <c r="T71" i="20"/>
  <c r="AC71" i="20" s="1"/>
  <c r="R71" i="20"/>
  <c r="Q71" i="20"/>
  <c r="P71" i="20"/>
  <c r="O71" i="20"/>
  <c r="N71" i="20"/>
  <c r="M71" i="20"/>
  <c r="L71" i="20"/>
  <c r="K71" i="20"/>
  <c r="S71" i="20" s="1"/>
  <c r="AD71" i="20" s="1"/>
  <c r="J71" i="20"/>
  <c r="AE71" i="20" s="1"/>
  <c r="AF71" i="20" s="1"/>
  <c r="AG71" i="20" s="1"/>
  <c r="AJ71" i="20" s="1"/>
  <c r="I71" i="20"/>
  <c r="A71" i="20"/>
  <c r="AU70" i="20"/>
  <c r="AQ70" i="20"/>
  <c r="AR70" i="20" s="1"/>
  <c r="AO70" i="20"/>
  <c r="AI70" i="20"/>
  <c r="AC70" i="20"/>
  <c r="Z70" i="20"/>
  <c r="Y70" i="20"/>
  <c r="T70" i="20"/>
  <c r="R70" i="20"/>
  <c r="Q70" i="20"/>
  <c r="P70" i="20"/>
  <c r="O70" i="20"/>
  <c r="N70" i="20"/>
  <c r="M70" i="20"/>
  <c r="L70" i="20"/>
  <c r="K70" i="20"/>
  <c r="S70" i="20" s="1"/>
  <c r="AD70" i="20" s="1"/>
  <c r="J70" i="20"/>
  <c r="AE70" i="20" s="1"/>
  <c r="AF70" i="20" s="1"/>
  <c r="AG70" i="20" s="1"/>
  <c r="AJ70" i="20" s="1"/>
  <c r="I70" i="20"/>
  <c r="A70" i="20"/>
  <c r="AU69" i="20"/>
  <c r="AO69" i="20"/>
  <c r="AQ69" i="20" s="1"/>
  <c r="AR69" i="20" s="1"/>
  <c r="AI69" i="20"/>
  <c r="Z69" i="20"/>
  <c r="Y69" i="20"/>
  <c r="W69" i="20"/>
  <c r="T69" i="20"/>
  <c r="AC69" i="20" s="1"/>
  <c r="R69" i="20"/>
  <c r="Q69" i="20"/>
  <c r="P69" i="20"/>
  <c r="O69" i="20"/>
  <c r="N69" i="20"/>
  <c r="M69" i="20"/>
  <c r="L69" i="20"/>
  <c r="K69" i="20"/>
  <c r="S69" i="20" s="1"/>
  <c r="AD69" i="20" s="1"/>
  <c r="J69" i="20"/>
  <c r="AE69" i="20" s="1"/>
  <c r="AF69" i="20" s="1"/>
  <c r="AG69" i="20" s="1"/>
  <c r="AJ69" i="20" s="1"/>
  <c r="I69" i="20"/>
  <c r="A69" i="20"/>
  <c r="AU68" i="20"/>
  <c r="AO68" i="20"/>
  <c r="AI68" i="20"/>
  <c r="AQ68" i="20" s="1"/>
  <c r="AR68" i="20" s="1"/>
  <c r="AC68" i="20"/>
  <c r="Z68" i="20"/>
  <c r="Y68" i="20"/>
  <c r="W68" i="20"/>
  <c r="T68" i="20"/>
  <c r="R68" i="20"/>
  <c r="Q68" i="20"/>
  <c r="P68" i="20"/>
  <c r="O68" i="20"/>
  <c r="N68" i="20"/>
  <c r="M68" i="20"/>
  <c r="L68" i="20"/>
  <c r="K68" i="20"/>
  <c r="S68" i="20" s="1"/>
  <c r="AD68" i="20" s="1"/>
  <c r="J68" i="20"/>
  <c r="AE68" i="20" s="1"/>
  <c r="AF68" i="20" s="1"/>
  <c r="AG68" i="20" s="1"/>
  <c r="AJ68" i="20" s="1"/>
  <c r="I68" i="20"/>
  <c r="A68" i="20"/>
  <c r="AU67" i="20"/>
  <c r="AO67" i="20"/>
  <c r="AQ67" i="20" s="1"/>
  <c r="AR67" i="20" s="1"/>
  <c r="AI67" i="20"/>
  <c r="Z67" i="20"/>
  <c r="Y67" i="20"/>
  <c r="W67" i="20"/>
  <c r="T67" i="20"/>
  <c r="AC67" i="20" s="1"/>
  <c r="R67" i="20"/>
  <c r="Q67" i="20"/>
  <c r="P67" i="20"/>
  <c r="O67" i="20"/>
  <c r="N67" i="20"/>
  <c r="M67" i="20"/>
  <c r="L67" i="20"/>
  <c r="K67" i="20"/>
  <c r="S67" i="20" s="1"/>
  <c r="AD67" i="20" s="1"/>
  <c r="AF67" i="20" s="1"/>
  <c r="AG67" i="20" s="1"/>
  <c r="AJ67" i="20" s="1"/>
  <c r="J67" i="20"/>
  <c r="AE67" i="20" s="1"/>
  <c r="I67" i="20"/>
  <c r="A67" i="20"/>
  <c r="AU66" i="20"/>
  <c r="AO66" i="20"/>
  <c r="AQ66" i="20" s="1"/>
  <c r="AR66" i="20" s="1"/>
  <c r="AI66" i="20"/>
  <c r="AC66" i="20"/>
  <c r="Z66" i="20"/>
  <c r="Y66" i="20"/>
  <c r="W66" i="20"/>
  <c r="T66" i="20"/>
  <c r="R66" i="20"/>
  <c r="Q66" i="20"/>
  <c r="P66" i="20"/>
  <c r="O66" i="20"/>
  <c r="N66" i="20"/>
  <c r="M66" i="20"/>
  <c r="L66" i="20"/>
  <c r="K66" i="20"/>
  <c r="S66" i="20" s="1"/>
  <c r="AD66" i="20" s="1"/>
  <c r="AF66" i="20" s="1"/>
  <c r="AG66" i="20" s="1"/>
  <c r="AJ66" i="20" s="1"/>
  <c r="J66" i="20"/>
  <c r="AE66" i="20" s="1"/>
  <c r="I66" i="20"/>
  <c r="A66" i="20"/>
  <c r="AO65" i="20"/>
  <c r="AI65" i="20"/>
  <c r="AQ65" i="20" s="1"/>
  <c r="AR65" i="20" s="1"/>
  <c r="Z65" i="20"/>
  <c r="Y65" i="20"/>
  <c r="W65" i="20"/>
  <c r="T65" i="20"/>
  <c r="AC65" i="20" s="1"/>
  <c r="R65" i="20"/>
  <c r="Q65" i="20"/>
  <c r="P65" i="20"/>
  <c r="O65" i="20"/>
  <c r="N65" i="20"/>
  <c r="M65" i="20"/>
  <c r="L65" i="20"/>
  <c r="K65" i="20"/>
  <c r="S65" i="20" s="1"/>
  <c r="AD65" i="20" s="1"/>
  <c r="AF65" i="20" s="1"/>
  <c r="AG65" i="20" s="1"/>
  <c r="AJ65" i="20" s="1"/>
  <c r="J65" i="20"/>
  <c r="AE65" i="20" s="1"/>
  <c r="I65" i="20"/>
  <c r="A65" i="20"/>
  <c r="AU64" i="20"/>
  <c r="AQ64" i="20"/>
  <c r="AR64" i="20" s="1"/>
  <c r="AO64" i="20"/>
  <c r="AI64" i="20"/>
  <c r="Z64" i="20"/>
  <c r="Y64" i="20"/>
  <c r="W64" i="20"/>
  <c r="AC64" i="20" s="1"/>
  <c r="T64" i="20"/>
  <c r="R64" i="20"/>
  <c r="Q64" i="20"/>
  <c r="P64" i="20"/>
  <c r="O64" i="20"/>
  <c r="N64" i="20"/>
  <c r="M64" i="20"/>
  <c r="L64" i="20"/>
  <c r="K64" i="20"/>
  <c r="S64" i="20" s="1"/>
  <c r="AD64" i="20" s="1"/>
  <c r="AF64" i="20" s="1"/>
  <c r="AG64" i="20" s="1"/>
  <c r="AJ64" i="20" s="1"/>
  <c r="J64" i="20"/>
  <c r="AE64" i="20" s="1"/>
  <c r="I64" i="20"/>
  <c r="A64" i="20"/>
  <c r="AU63" i="20"/>
  <c r="AO63" i="20"/>
  <c r="AI63" i="20"/>
  <c r="AQ63" i="20" s="1"/>
  <c r="AR63" i="20" s="1"/>
  <c r="Z63" i="20"/>
  <c r="Y63" i="20"/>
  <c r="W63" i="20"/>
  <c r="T63" i="20"/>
  <c r="AC63" i="20" s="1"/>
  <c r="R63" i="20"/>
  <c r="Q63" i="20"/>
  <c r="P63" i="20"/>
  <c r="O63" i="20"/>
  <c r="N63" i="20"/>
  <c r="M63" i="20"/>
  <c r="L63" i="20"/>
  <c r="K63" i="20"/>
  <c r="S63" i="20" s="1"/>
  <c r="AD63" i="20" s="1"/>
  <c r="AF63" i="20" s="1"/>
  <c r="AG63" i="20" s="1"/>
  <c r="AJ63" i="20" s="1"/>
  <c r="J63" i="20"/>
  <c r="AE63" i="20" s="1"/>
  <c r="I63" i="20"/>
  <c r="A63" i="20"/>
  <c r="AU62" i="20"/>
  <c r="AQ62" i="20"/>
  <c r="AR62" i="20" s="1"/>
  <c r="AO62" i="20"/>
  <c r="AI62" i="20"/>
  <c r="Z62" i="20"/>
  <c r="Y62" i="20"/>
  <c r="AC62" i="20" s="1"/>
  <c r="W62" i="20"/>
  <c r="T62" i="20"/>
  <c r="R62" i="20"/>
  <c r="Q62" i="20"/>
  <c r="P62" i="20"/>
  <c r="O62" i="20"/>
  <c r="N62" i="20"/>
  <c r="M62" i="20"/>
  <c r="L62" i="20"/>
  <c r="K62" i="20"/>
  <c r="S62" i="20" s="1"/>
  <c r="J62" i="20"/>
  <c r="AE62" i="20" s="1"/>
  <c r="I62" i="20"/>
  <c r="A62" i="20"/>
  <c r="AU61" i="20"/>
  <c r="AO61" i="20"/>
  <c r="AI61" i="20"/>
  <c r="AQ61" i="20" s="1"/>
  <c r="AR61" i="20" s="1"/>
  <c r="Z61" i="20"/>
  <c r="Y61" i="20"/>
  <c r="W61" i="20"/>
  <c r="T61" i="20"/>
  <c r="AC61" i="20" s="1"/>
  <c r="R61" i="20"/>
  <c r="Q61" i="20"/>
  <c r="P61" i="20"/>
  <c r="O61" i="20"/>
  <c r="N61" i="20"/>
  <c r="M61" i="20"/>
  <c r="L61" i="20"/>
  <c r="K61" i="20"/>
  <c r="S61" i="20" s="1"/>
  <c r="AD61" i="20" s="1"/>
  <c r="AF61" i="20" s="1"/>
  <c r="AG61" i="20" s="1"/>
  <c r="AJ61" i="20" s="1"/>
  <c r="J61" i="20"/>
  <c r="AE61" i="20" s="1"/>
  <c r="I61" i="20"/>
  <c r="A61" i="20"/>
  <c r="AU60" i="20"/>
  <c r="AR60" i="20"/>
  <c r="AQ60" i="20"/>
  <c r="AO60" i="20"/>
  <c r="AI60" i="20"/>
  <c r="Z60" i="20"/>
  <c r="Y60" i="20"/>
  <c r="W60" i="20"/>
  <c r="AC60" i="20" s="1"/>
  <c r="T60" i="20"/>
  <c r="R60" i="20"/>
  <c r="Q60" i="20"/>
  <c r="P60" i="20"/>
  <c r="O60" i="20"/>
  <c r="N60" i="20"/>
  <c r="M60" i="20"/>
  <c r="L60" i="20"/>
  <c r="K60" i="20"/>
  <c r="S60" i="20" s="1"/>
  <c r="AD60" i="20" s="1"/>
  <c r="AF60" i="20" s="1"/>
  <c r="AG60" i="20" s="1"/>
  <c r="AJ60" i="20" s="1"/>
  <c r="J60" i="20"/>
  <c r="AE60" i="20" s="1"/>
  <c r="I60" i="20"/>
  <c r="A60" i="20"/>
  <c r="AU59" i="20"/>
  <c r="AO59" i="20"/>
  <c r="AI59" i="20"/>
  <c r="AQ59" i="20" s="1"/>
  <c r="AR59" i="20" s="1"/>
  <c r="Z59" i="20"/>
  <c r="Y59" i="20"/>
  <c r="W59" i="20"/>
  <c r="T59" i="20"/>
  <c r="AC59" i="20" s="1"/>
  <c r="R59" i="20"/>
  <c r="Q59" i="20"/>
  <c r="P59" i="20"/>
  <c r="O59" i="20"/>
  <c r="N59" i="20"/>
  <c r="M59" i="20"/>
  <c r="L59" i="20"/>
  <c r="K59" i="20"/>
  <c r="S59" i="20" s="1"/>
  <c r="AD59" i="20" s="1"/>
  <c r="AF59" i="20" s="1"/>
  <c r="AG59" i="20" s="1"/>
  <c r="AJ59" i="20" s="1"/>
  <c r="J59" i="20"/>
  <c r="AE59" i="20" s="1"/>
  <c r="I59" i="20"/>
  <c r="A59" i="20"/>
  <c r="AU58" i="20"/>
  <c r="AR58" i="20"/>
  <c r="AQ58" i="20"/>
  <c r="AO58" i="20"/>
  <c r="AI58" i="20"/>
  <c r="Z58" i="20"/>
  <c r="Y58" i="20"/>
  <c r="T58" i="20"/>
  <c r="AC58" i="20" s="1"/>
  <c r="R58" i="20"/>
  <c r="Q58" i="20"/>
  <c r="P58" i="20"/>
  <c r="O58" i="20"/>
  <c r="N58" i="20"/>
  <c r="M58" i="20"/>
  <c r="L58" i="20"/>
  <c r="K58" i="20"/>
  <c r="S58" i="20" s="1"/>
  <c r="AD58" i="20" s="1"/>
  <c r="AF58" i="20" s="1"/>
  <c r="AG58" i="20" s="1"/>
  <c r="AJ58" i="20" s="1"/>
  <c r="J58" i="20"/>
  <c r="AE58" i="20" s="1"/>
  <c r="I58" i="20"/>
  <c r="A58" i="20"/>
  <c r="AQ57" i="20"/>
  <c r="AO57" i="20"/>
  <c r="AI57" i="20"/>
  <c r="AR57" i="20" s="1"/>
  <c r="AC57" i="20"/>
  <c r="Z57" i="20"/>
  <c r="Y57" i="20"/>
  <c r="W57" i="20"/>
  <c r="T57" i="20"/>
  <c r="R57" i="20"/>
  <c r="Q57" i="20"/>
  <c r="P57" i="20"/>
  <c r="O57" i="20"/>
  <c r="N57" i="20"/>
  <c r="M57" i="20"/>
  <c r="L57" i="20"/>
  <c r="K57" i="20"/>
  <c r="S57" i="20" s="1"/>
  <c r="AD57" i="20" s="1"/>
  <c r="J57" i="20"/>
  <c r="AE57" i="20" s="1"/>
  <c r="AF57" i="20" s="1"/>
  <c r="AG57" i="20" s="1"/>
  <c r="AJ57" i="20" s="1"/>
  <c r="I57" i="20"/>
  <c r="A57" i="20"/>
  <c r="AU56" i="20"/>
  <c r="AO56" i="20"/>
  <c r="AI56" i="20"/>
  <c r="Z56" i="20"/>
  <c r="Y56" i="20"/>
  <c r="W56" i="20"/>
  <c r="T56" i="20"/>
  <c r="AC56" i="20" s="1"/>
  <c r="R56" i="20"/>
  <c r="Q56" i="20"/>
  <c r="P56" i="20"/>
  <c r="O56" i="20"/>
  <c r="N56" i="20"/>
  <c r="M56" i="20"/>
  <c r="L56" i="20"/>
  <c r="K56" i="20"/>
  <c r="S56" i="20" s="1"/>
  <c r="AD56" i="20" s="1"/>
  <c r="AF56" i="20" s="1"/>
  <c r="AG56" i="20" s="1"/>
  <c r="AJ56" i="20" s="1"/>
  <c r="J56" i="20"/>
  <c r="AE56" i="20" s="1"/>
  <c r="I56" i="20"/>
  <c r="A56" i="20"/>
  <c r="AU55" i="20"/>
  <c r="AQ55" i="20"/>
  <c r="AO55" i="20"/>
  <c r="AI55" i="20"/>
  <c r="AR55" i="20" s="1"/>
  <c r="AC55" i="20"/>
  <c r="Z55" i="20"/>
  <c r="Y55" i="20"/>
  <c r="W55" i="20"/>
  <c r="T55" i="20"/>
  <c r="R55" i="20"/>
  <c r="Q55" i="20"/>
  <c r="P55" i="20"/>
  <c r="O55" i="20"/>
  <c r="N55" i="20"/>
  <c r="M55" i="20"/>
  <c r="L55" i="20"/>
  <c r="K55" i="20"/>
  <c r="S55" i="20" s="1"/>
  <c r="AD55" i="20" s="1"/>
  <c r="AF55" i="20" s="1"/>
  <c r="AG55" i="20" s="1"/>
  <c r="AJ55" i="20" s="1"/>
  <c r="J55" i="20"/>
  <c r="AE55" i="20" s="1"/>
  <c r="I55" i="20"/>
  <c r="A55" i="20"/>
  <c r="AU54" i="20"/>
  <c r="AO54" i="20"/>
  <c r="AI54" i="20"/>
  <c r="Z54" i="20"/>
  <c r="Y54" i="20"/>
  <c r="W54" i="20"/>
  <c r="T54" i="20"/>
  <c r="AC54" i="20" s="1"/>
  <c r="R54" i="20"/>
  <c r="Q54" i="20"/>
  <c r="P54" i="20"/>
  <c r="O54" i="20"/>
  <c r="N54" i="20"/>
  <c r="M54" i="20"/>
  <c r="L54" i="20"/>
  <c r="K54" i="20"/>
  <c r="S54" i="20" s="1"/>
  <c r="AD54" i="20" s="1"/>
  <c r="AF54" i="20" s="1"/>
  <c r="AG54" i="20" s="1"/>
  <c r="AJ54" i="20" s="1"/>
  <c r="J54" i="20"/>
  <c r="AE54" i="20" s="1"/>
  <c r="I54" i="20"/>
  <c r="A54" i="20"/>
  <c r="AU53" i="20"/>
  <c r="AQ53" i="20"/>
  <c r="AO53" i="20"/>
  <c r="AI53" i="20"/>
  <c r="AR53" i="20" s="1"/>
  <c r="Z53" i="20"/>
  <c r="Y53" i="20"/>
  <c r="W53" i="20"/>
  <c r="AC53" i="20" s="1"/>
  <c r="T53" i="20"/>
  <c r="R53" i="20"/>
  <c r="Q53" i="20"/>
  <c r="P53" i="20"/>
  <c r="O53" i="20"/>
  <c r="N53" i="20"/>
  <c r="M53" i="20"/>
  <c r="L53" i="20"/>
  <c r="K53" i="20"/>
  <c r="S53" i="20" s="1"/>
  <c r="J53" i="20"/>
  <c r="AE53" i="20" s="1"/>
  <c r="I53" i="20"/>
  <c r="A53" i="20"/>
  <c r="AU52" i="20"/>
  <c r="AO52" i="20"/>
  <c r="AI52" i="20"/>
  <c r="Z52" i="20"/>
  <c r="Y52" i="20"/>
  <c r="W52" i="20"/>
  <c r="T52" i="20"/>
  <c r="AC52" i="20" s="1"/>
  <c r="R52" i="20"/>
  <c r="Q52" i="20"/>
  <c r="P52" i="20"/>
  <c r="O52" i="20"/>
  <c r="N52" i="20"/>
  <c r="M52" i="20"/>
  <c r="L52" i="20"/>
  <c r="K52" i="20"/>
  <c r="S52" i="20" s="1"/>
  <c r="AD52" i="20" s="1"/>
  <c r="AF52" i="20" s="1"/>
  <c r="AG52" i="20" s="1"/>
  <c r="AJ52" i="20" s="1"/>
  <c r="J52" i="20"/>
  <c r="AE52" i="20" s="1"/>
  <c r="I52" i="20"/>
  <c r="A52" i="20"/>
  <c r="AU51" i="20"/>
  <c r="AQ51" i="20"/>
  <c r="AO51" i="20"/>
  <c r="AI51" i="20"/>
  <c r="AR51" i="20" s="1"/>
  <c r="AC51" i="20"/>
  <c r="Z51" i="20"/>
  <c r="Y51" i="20"/>
  <c r="W51" i="20"/>
  <c r="T51" i="20"/>
  <c r="R51" i="20"/>
  <c r="Q51" i="20"/>
  <c r="P51" i="20"/>
  <c r="O51" i="20"/>
  <c r="N51" i="20"/>
  <c r="M51" i="20"/>
  <c r="L51" i="20"/>
  <c r="K51" i="20"/>
  <c r="S51" i="20" s="1"/>
  <c r="AD51" i="20" s="1"/>
  <c r="AF51" i="20" s="1"/>
  <c r="AG51" i="20" s="1"/>
  <c r="AJ51" i="20" s="1"/>
  <c r="J51" i="20"/>
  <c r="AE51" i="20" s="1"/>
  <c r="I51" i="20"/>
  <c r="A51" i="20"/>
  <c r="AU50" i="20"/>
  <c r="AO50" i="20"/>
  <c r="AI50" i="20"/>
  <c r="Z50" i="20"/>
  <c r="Y50" i="20"/>
  <c r="T50" i="20"/>
  <c r="AC50" i="20" s="1"/>
  <c r="R50" i="20"/>
  <c r="Q50" i="20"/>
  <c r="P50" i="20"/>
  <c r="O50" i="20"/>
  <c r="N50" i="20"/>
  <c r="M50" i="20"/>
  <c r="L50" i="20"/>
  <c r="K50" i="20"/>
  <c r="S50" i="20" s="1"/>
  <c r="AD50" i="20" s="1"/>
  <c r="AF50" i="20" s="1"/>
  <c r="AG50" i="20" s="1"/>
  <c r="AJ50" i="20" s="1"/>
  <c r="J50" i="20"/>
  <c r="AE50" i="20" s="1"/>
  <c r="I50" i="20"/>
  <c r="A50" i="20"/>
  <c r="AU49" i="20"/>
  <c r="AO49" i="20"/>
  <c r="AI49" i="20"/>
  <c r="AQ49" i="20" s="1"/>
  <c r="AR49" i="20" s="1"/>
  <c r="AC49" i="20"/>
  <c r="Z49" i="20"/>
  <c r="Y49" i="20"/>
  <c r="W49" i="20"/>
  <c r="T49" i="20"/>
  <c r="R49" i="20"/>
  <c r="Q49" i="20"/>
  <c r="P49" i="20"/>
  <c r="O49" i="20"/>
  <c r="N49" i="20"/>
  <c r="M49" i="20"/>
  <c r="L49" i="20"/>
  <c r="K49" i="20"/>
  <c r="S49" i="20" s="1"/>
  <c r="AD49" i="20" s="1"/>
  <c r="AF49" i="20" s="1"/>
  <c r="AG49" i="20" s="1"/>
  <c r="AJ49" i="20" s="1"/>
  <c r="J49" i="20"/>
  <c r="AE49" i="20" s="1"/>
  <c r="I49" i="20"/>
  <c r="A49" i="20"/>
  <c r="AU48" i="20"/>
  <c r="AO48" i="20"/>
  <c r="AQ48" i="20" s="1"/>
  <c r="AR48" i="20" s="1"/>
  <c r="AI48" i="20"/>
  <c r="Z48" i="20"/>
  <c r="Y48" i="20"/>
  <c r="W48" i="20"/>
  <c r="T48" i="20"/>
  <c r="AC48" i="20" s="1"/>
  <c r="R48" i="20"/>
  <c r="Q48" i="20"/>
  <c r="P48" i="20"/>
  <c r="O48" i="20"/>
  <c r="N48" i="20"/>
  <c r="M48" i="20"/>
  <c r="L48" i="20"/>
  <c r="K48" i="20"/>
  <c r="S48" i="20" s="1"/>
  <c r="AD48" i="20" s="1"/>
  <c r="AF48" i="20" s="1"/>
  <c r="AG48" i="20" s="1"/>
  <c r="AJ48" i="20" s="1"/>
  <c r="J48" i="20"/>
  <c r="AE48" i="20" s="1"/>
  <c r="I48" i="20"/>
  <c r="A48" i="20"/>
  <c r="AU47" i="20"/>
  <c r="AO47" i="20"/>
  <c r="AI47" i="20"/>
  <c r="AQ47" i="20" s="1"/>
  <c r="Z47" i="20"/>
  <c r="Y47" i="20"/>
  <c r="W47" i="20"/>
  <c r="T47" i="20"/>
  <c r="AC47" i="20" s="1"/>
  <c r="R47" i="20"/>
  <c r="Q47" i="20"/>
  <c r="P47" i="20"/>
  <c r="O47" i="20"/>
  <c r="N47" i="20"/>
  <c r="M47" i="20"/>
  <c r="L47" i="20"/>
  <c r="K47" i="20"/>
  <c r="S47" i="20" s="1"/>
  <c r="AD47" i="20" s="1"/>
  <c r="AF47" i="20" s="1"/>
  <c r="AG47" i="20" s="1"/>
  <c r="AJ47" i="20" s="1"/>
  <c r="J47" i="20"/>
  <c r="AE47" i="20" s="1"/>
  <c r="I47" i="20"/>
  <c r="A47" i="20"/>
  <c r="AU46" i="20"/>
  <c r="AR46" i="20"/>
  <c r="AQ46" i="20"/>
  <c r="AO46" i="20"/>
  <c r="AI46" i="20"/>
  <c r="Z46" i="20"/>
  <c r="AC46" i="20" s="1"/>
  <c r="Y46" i="20"/>
  <c r="W46" i="20"/>
  <c r="T46" i="20"/>
  <c r="R46" i="20"/>
  <c r="Q46" i="20"/>
  <c r="P46" i="20"/>
  <c r="O46" i="20"/>
  <c r="N46" i="20"/>
  <c r="M46" i="20"/>
  <c r="L46" i="20"/>
  <c r="K46" i="20"/>
  <c r="S46" i="20" s="1"/>
  <c r="AD46" i="20" s="1"/>
  <c r="AF46" i="20" s="1"/>
  <c r="AG46" i="20" s="1"/>
  <c r="AJ46" i="20" s="1"/>
  <c r="J46" i="20"/>
  <c r="AE46" i="20" s="1"/>
  <c r="I46" i="20"/>
  <c r="A46" i="20"/>
  <c r="AU45" i="20"/>
  <c r="AO45" i="20"/>
  <c r="AI45" i="20"/>
  <c r="Z45" i="20"/>
  <c r="Y45" i="20"/>
  <c r="T45" i="20"/>
  <c r="AC45" i="20" s="1"/>
  <c r="R45" i="20"/>
  <c r="Q45" i="20"/>
  <c r="P45" i="20"/>
  <c r="O45" i="20"/>
  <c r="N45" i="20"/>
  <c r="M45" i="20"/>
  <c r="L45" i="20"/>
  <c r="K45" i="20"/>
  <c r="S45" i="20" s="1"/>
  <c r="AD45" i="20" s="1"/>
  <c r="AF45" i="20" s="1"/>
  <c r="AG45" i="20" s="1"/>
  <c r="AJ45" i="20" s="1"/>
  <c r="J45" i="20"/>
  <c r="AE45" i="20" s="1"/>
  <c r="I45" i="20"/>
  <c r="A45" i="20"/>
  <c r="AU44" i="20"/>
  <c r="AQ44" i="20"/>
  <c r="AO44" i="20"/>
  <c r="AI44" i="20"/>
  <c r="AR44" i="20" s="1"/>
  <c r="Z44" i="20"/>
  <c r="AC44" i="20" s="1"/>
  <c r="Y44" i="20"/>
  <c r="W44" i="20"/>
  <c r="U44" i="20"/>
  <c r="T44" i="20"/>
  <c r="R44" i="20"/>
  <c r="Q44" i="20"/>
  <c r="P44" i="20"/>
  <c r="O44" i="20"/>
  <c r="N44" i="20"/>
  <c r="M44" i="20"/>
  <c r="L44" i="20"/>
  <c r="K44" i="20"/>
  <c r="S44" i="20" s="1"/>
  <c r="J44" i="20"/>
  <c r="AE44" i="20" s="1"/>
  <c r="I44" i="20"/>
  <c r="A44" i="20"/>
  <c r="AU43" i="20"/>
  <c r="AO43" i="20"/>
  <c r="AI43" i="20"/>
  <c r="Z43" i="20"/>
  <c r="Y43" i="20"/>
  <c r="W43" i="20"/>
  <c r="T43" i="20"/>
  <c r="AC43" i="20" s="1"/>
  <c r="R43" i="20"/>
  <c r="Q43" i="20"/>
  <c r="P43" i="20"/>
  <c r="O43" i="20"/>
  <c r="N43" i="20"/>
  <c r="M43" i="20"/>
  <c r="L43" i="20"/>
  <c r="K43" i="20"/>
  <c r="S43" i="20" s="1"/>
  <c r="AD43" i="20" s="1"/>
  <c r="AF43" i="20" s="1"/>
  <c r="AG43" i="20" s="1"/>
  <c r="AJ43" i="20" s="1"/>
  <c r="J43" i="20"/>
  <c r="AE43" i="20" s="1"/>
  <c r="I43" i="20"/>
  <c r="A43" i="20"/>
  <c r="AU42" i="20"/>
  <c r="AO42" i="20"/>
  <c r="AQ42" i="20" s="1"/>
  <c r="AR42" i="20" s="1"/>
  <c r="AI42" i="20"/>
  <c r="AE42" i="20"/>
  <c r="AF42" i="20" s="1"/>
  <c r="AG42" i="20" s="1"/>
  <c r="AJ42" i="20" s="1"/>
  <c r="AC42" i="20"/>
  <c r="Z42" i="20"/>
  <c r="W42" i="20"/>
  <c r="T42" i="20"/>
  <c r="R42" i="20"/>
  <c r="Q42" i="20"/>
  <c r="P42" i="20"/>
  <c r="O42" i="20"/>
  <c r="N42" i="20"/>
  <c r="M42" i="20"/>
  <c r="L42" i="20"/>
  <c r="K42" i="20"/>
  <c r="S42" i="20" s="1"/>
  <c r="AD42" i="20" s="1"/>
  <c r="J42" i="20"/>
  <c r="I42" i="20"/>
  <c r="A42" i="20"/>
  <c r="AU41" i="20"/>
  <c r="AO41" i="20"/>
  <c r="AI41" i="20"/>
  <c r="Z41" i="20"/>
  <c r="Y41" i="20"/>
  <c r="T41" i="20"/>
  <c r="AC41" i="20" s="1"/>
  <c r="R41" i="20"/>
  <c r="Q41" i="20"/>
  <c r="P41" i="20"/>
  <c r="O41" i="20"/>
  <c r="N41" i="20"/>
  <c r="M41" i="20"/>
  <c r="L41" i="20"/>
  <c r="K41" i="20"/>
  <c r="S41" i="20" s="1"/>
  <c r="AD41" i="20" s="1"/>
  <c r="J41" i="20"/>
  <c r="AE41" i="20" s="1"/>
  <c r="AF41" i="20" s="1"/>
  <c r="AG41" i="20" s="1"/>
  <c r="AJ41" i="20" s="1"/>
  <c r="I41" i="20"/>
  <c r="A41" i="20"/>
  <c r="AU40" i="20"/>
  <c r="AO40" i="20"/>
  <c r="AI40" i="20"/>
  <c r="AQ40" i="20" s="1"/>
  <c r="AR40" i="20" s="1"/>
  <c r="AC40" i="20"/>
  <c r="Z40" i="20"/>
  <c r="Y40" i="20"/>
  <c r="W40" i="20"/>
  <c r="T40" i="20"/>
  <c r="R40" i="20"/>
  <c r="Q40" i="20"/>
  <c r="P40" i="20"/>
  <c r="O40" i="20"/>
  <c r="N40" i="20"/>
  <c r="M40" i="20"/>
  <c r="L40" i="20"/>
  <c r="K40" i="20"/>
  <c r="S40" i="20" s="1"/>
  <c r="AD40" i="20" s="1"/>
  <c r="J40" i="20"/>
  <c r="AE40" i="20" s="1"/>
  <c r="AF40" i="20" s="1"/>
  <c r="AG40" i="20" s="1"/>
  <c r="AJ40" i="20" s="1"/>
  <c r="I40" i="20"/>
  <c r="A40" i="20"/>
  <c r="AQ39" i="20"/>
  <c r="AR39" i="20" s="1"/>
  <c r="AO39" i="20"/>
  <c r="AI39" i="20"/>
  <c r="Z39" i="20"/>
  <c r="Y39" i="20"/>
  <c r="W39" i="20"/>
  <c r="AC39" i="20" s="1"/>
  <c r="T39" i="20"/>
  <c r="R39" i="20"/>
  <c r="Q39" i="20"/>
  <c r="P39" i="20"/>
  <c r="O39" i="20"/>
  <c r="N39" i="20"/>
  <c r="M39" i="20"/>
  <c r="L39" i="20"/>
  <c r="K39" i="20"/>
  <c r="S39" i="20" s="1"/>
  <c r="AD39" i="20" s="1"/>
  <c r="J39" i="20"/>
  <c r="AE39" i="20" s="1"/>
  <c r="AF39" i="20" s="1"/>
  <c r="AG39" i="20" s="1"/>
  <c r="AJ39" i="20" s="1"/>
  <c r="I39" i="20"/>
  <c r="A39" i="20"/>
  <c r="AO38" i="20"/>
  <c r="AI38" i="20"/>
  <c r="AE38" i="20"/>
  <c r="AF38" i="20" s="1"/>
  <c r="AG38" i="20" s="1"/>
  <c r="AJ38" i="20" s="1"/>
  <c r="Z38" i="20"/>
  <c r="Y38" i="20"/>
  <c r="T38" i="20"/>
  <c r="AC38" i="20" s="1"/>
  <c r="R38" i="20"/>
  <c r="Q38" i="20"/>
  <c r="P38" i="20"/>
  <c r="O38" i="20"/>
  <c r="N38" i="20"/>
  <c r="M38" i="20"/>
  <c r="L38" i="20"/>
  <c r="K38" i="20"/>
  <c r="S38" i="20" s="1"/>
  <c r="AD38" i="20" s="1"/>
  <c r="J38" i="20"/>
  <c r="I38" i="20"/>
  <c r="A38" i="20"/>
  <c r="AO37" i="20"/>
  <c r="AI37" i="20"/>
  <c r="AQ37" i="20" s="1"/>
  <c r="AR37" i="20" s="1"/>
  <c r="AE37" i="20"/>
  <c r="AF37" i="20" s="1"/>
  <c r="AG37" i="20" s="1"/>
  <c r="AJ37" i="20" s="1"/>
  <c r="AC37" i="20"/>
  <c r="Z37" i="20"/>
  <c r="Y37" i="20"/>
  <c r="T37" i="20"/>
  <c r="R37" i="20"/>
  <c r="Q37" i="20"/>
  <c r="P37" i="20"/>
  <c r="O37" i="20"/>
  <c r="N37" i="20"/>
  <c r="M37" i="20"/>
  <c r="L37" i="20"/>
  <c r="K37" i="20"/>
  <c r="S37" i="20" s="1"/>
  <c r="AD37" i="20" s="1"/>
  <c r="J37" i="20"/>
  <c r="I37" i="20"/>
  <c r="A37" i="20"/>
  <c r="AR36" i="20"/>
  <c r="AQ36" i="20"/>
  <c r="AO36" i="20"/>
  <c r="AI36" i="20"/>
  <c r="Z36" i="20"/>
  <c r="AC36" i="20" s="1"/>
  <c r="Y36" i="20"/>
  <c r="W36" i="20"/>
  <c r="T36" i="20"/>
  <c r="R36" i="20"/>
  <c r="Q36" i="20"/>
  <c r="P36" i="20"/>
  <c r="O36" i="20"/>
  <c r="N36" i="20"/>
  <c r="M36" i="20"/>
  <c r="L36" i="20"/>
  <c r="K36" i="20"/>
  <c r="S36" i="20" s="1"/>
  <c r="J36" i="20"/>
  <c r="AE36" i="20" s="1"/>
  <c r="AF36" i="20" s="1"/>
  <c r="AG36" i="20" s="1"/>
  <c r="AJ36" i="20" s="1"/>
  <c r="I36" i="20"/>
  <c r="A36" i="20"/>
  <c r="AO35" i="20"/>
  <c r="AI35" i="20"/>
  <c r="Z35" i="20"/>
  <c r="Y35" i="20"/>
  <c r="W35" i="20"/>
  <c r="T35" i="20"/>
  <c r="AC35" i="20" s="1"/>
  <c r="R35" i="20"/>
  <c r="Q35" i="20"/>
  <c r="P35" i="20"/>
  <c r="O35" i="20"/>
  <c r="N35" i="20"/>
  <c r="M35" i="20"/>
  <c r="L35" i="20"/>
  <c r="K35" i="20"/>
  <c r="S35" i="20" s="1"/>
  <c r="AD35" i="20" s="1"/>
  <c r="J35" i="20"/>
  <c r="AE35" i="20" s="1"/>
  <c r="AF35" i="20" s="1"/>
  <c r="AG35" i="20" s="1"/>
  <c r="AJ35" i="20" s="1"/>
  <c r="I35" i="20"/>
  <c r="A35" i="20"/>
  <c r="AO34" i="20"/>
  <c r="AI34" i="20"/>
  <c r="AC34" i="20"/>
  <c r="Z34" i="20"/>
  <c r="Y34" i="20"/>
  <c r="W34" i="20"/>
  <c r="T34" i="20"/>
  <c r="R34" i="20"/>
  <c r="Q34" i="20"/>
  <c r="P34" i="20"/>
  <c r="O34" i="20"/>
  <c r="N34" i="20"/>
  <c r="M34" i="20"/>
  <c r="L34" i="20"/>
  <c r="K34" i="20"/>
  <c r="S34" i="20" s="1"/>
  <c r="AD34" i="20" s="1"/>
  <c r="J34" i="20"/>
  <c r="AE34" i="20" s="1"/>
  <c r="AF34" i="20" s="1"/>
  <c r="AG34" i="20" s="1"/>
  <c r="AJ34" i="20" s="1"/>
  <c r="I34" i="20"/>
  <c r="A34" i="20"/>
  <c r="AO33" i="20"/>
  <c r="AQ33" i="20" s="1"/>
  <c r="AR33" i="20" s="1"/>
  <c r="AI33" i="20"/>
  <c r="AC33" i="20"/>
  <c r="Z33" i="20"/>
  <c r="Y33" i="20"/>
  <c r="W33" i="20"/>
  <c r="T33" i="20"/>
  <c r="R33" i="20"/>
  <c r="Q33" i="20"/>
  <c r="P33" i="20"/>
  <c r="O33" i="20"/>
  <c r="N33" i="20"/>
  <c r="M33" i="20"/>
  <c r="L33" i="20"/>
  <c r="K33" i="20"/>
  <c r="S33" i="20" s="1"/>
  <c r="AD33" i="20" s="1"/>
  <c r="J33" i="20"/>
  <c r="AE33" i="20" s="1"/>
  <c r="AF33" i="20" s="1"/>
  <c r="AG33" i="20" s="1"/>
  <c r="AJ33" i="20" s="1"/>
  <c r="I33" i="20"/>
  <c r="A33" i="20"/>
  <c r="AO32" i="20"/>
  <c r="AI32" i="20"/>
  <c r="Z32" i="20"/>
  <c r="Y32" i="20"/>
  <c r="W32" i="20"/>
  <c r="T32" i="20"/>
  <c r="AC32" i="20" s="1"/>
  <c r="R32" i="20"/>
  <c r="Q32" i="20"/>
  <c r="P32" i="20"/>
  <c r="O32" i="20"/>
  <c r="N32" i="20"/>
  <c r="M32" i="20"/>
  <c r="L32" i="20"/>
  <c r="K32" i="20"/>
  <c r="S32" i="20" s="1"/>
  <c r="AD32" i="20" s="1"/>
  <c r="J32" i="20"/>
  <c r="AE32" i="20" s="1"/>
  <c r="AF32" i="20" s="1"/>
  <c r="AG32" i="20" s="1"/>
  <c r="AJ32" i="20" s="1"/>
  <c r="I32" i="20"/>
  <c r="A32" i="20"/>
  <c r="AQ31" i="20"/>
  <c r="AO31" i="20"/>
  <c r="AI31" i="20"/>
  <c r="AR31" i="20" s="1"/>
  <c r="AC31" i="20"/>
  <c r="Z31" i="20"/>
  <c r="Y31" i="20"/>
  <c r="W31" i="20"/>
  <c r="T31" i="20"/>
  <c r="R31" i="20"/>
  <c r="Q31" i="20"/>
  <c r="P31" i="20"/>
  <c r="O31" i="20"/>
  <c r="N31" i="20"/>
  <c r="M31" i="20"/>
  <c r="L31" i="20"/>
  <c r="K31" i="20"/>
  <c r="S31" i="20" s="1"/>
  <c r="AD31" i="20" s="1"/>
  <c r="J31" i="20"/>
  <c r="AE31" i="20" s="1"/>
  <c r="AF31" i="20" s="1"/>
  <c r="AG31" i="20" s="1"/>
  <c r="AJ31" i="20" s="1"/>
  <c r="I31" i="20"/>
  <c r="A31" i="20"/>
  <c r="AR30" i="20"/>
  <c r="AQ30" i="20"/>
  <c r="AO30" i="20"/>
  <c r="AI30" i="20"/>
  <c r="AE30" i="20"/>
  <c r="AC30" i="20"/>
  <c r="AD30" i="20" s="1"/>
  <c r="AF30" i="20" s="1"/>
  <c r="AG30" i="20" s="1"/>
  <c r="AJ30" i="20" s="1"/>
  <c r="Z30" i="20"/>
  <c r="Y30" i="20"/>
  <c r="S30" i="20"/>
  <c r="A30" i="20"/>
  <c r="AR29" i="20"/>
  <c r="AQ29" i="20"/>
  <c r="AO29" i="20"/>
  <c r="AI29" i="20"/>
  <c r="AE29" i="20"/>
  <c r="Z29" i="20"/>
  <c r="AC29" i="20" s="1"/>
  <c r="Y29" i="20"/>
  <c r="R29" i="20"/>
  <c r="Q29" i="20"/>
  <c r="P29" i="20"/>
  <c r="O29" i="20"/>
  <c r="N29" i="20"/>
  <c r="M29" i="20"/>
  <c r="L29" i="20"/>
  <c r="K29" i="20"/>
  <c r="J29" i="20"/>
  <c r="I29" i="20"/>
  <c r="A29" i="20"/>
  <c r="AR28" i="20"/>
  <c r="AQ28" i="20"/>
  <c r="AO28" i="20"/>
  <c r="AI28" i="20"/>
  <c r="AC28" i="20"/>
  <c r="Z28" i="20"/>
  <c r="Y28" i="20"/>
  <c r="W28" i="20"/>
  <c r="R28" i="20"/>
  <c r="Q28" i="20"/>
  <c r="P28" i="20"/>
  <c r="O28" i="20"/>
  <c r="N28" i="20"/>
  <c r="M28" i="20"/>
  <c r="L28" i="20"/>
  <c r="K28" i="20"/>
  <c r="S28" i="20" s="1"/>
  <c r="AD28" i="20" s="1"/>
  <c r="AF28" i="20" s="1"/>
  <c r="AG28" i="20" s="1"/>
  <c r="AJ28" i="20" s="1"/>
  <c r="J28" i="20"/>
  <c r="AE28" i="20" s="1"/>
  <c r="I28" i="20"/>
  <c r="A28" i="20"/>
  <c r="AO27" i="20"/>
  <c r="AI27" i="20"/>
  <c r="Z27" i="20"/>
  <c r="Y27" i="20"/>
  <c r="W27" i="20"/>
  <c r="R27" i="20"/>
  <c r="Q27" i="20"/>
  <c r="P27" i="20"/>
  <c r="O27" i="20"/>
  <c r="N27" i="20"/>
  <c r="M27" i="20"/>
  <c r="L27" i="20"/>
  <c r="K27" i="20"/>
  <c r="J27" i="20"/>
  <c r="AE27" i="20" s="1"/>
  <c r="I27" i="20"/>
  <c r="A27" i="20"/>
  <c r="AO26" i="20"/>
  <c r="AI26" i="20"/>
  <c r="AC26" i="20"/>
  <c r="Z26" i="20"/>
  <c r="Y26" i="20"/>
  <c r="T26" i="20"/>
  <c r="R26" i="20"/>
  <c r="Q26" i="20"/>
  <c r="P26" i="20"/>
  <c r="O26" i="20"/>
  <c r="N26" i="20"/>
  <c r="M26" i="20"/>
  <c r="L26" i="20"/>
  <c r="K26" i="20"/>
  <c r="J26" i="20"/>
  <c r="AE26" i="20" s="1"/>
  <c r="I26" i="20"/>
  <c r="A26" i="20"/>
  <c r="AQ25" i="20"/>
  <c r="AR25" i="20" s="1"/>
  <c r="AO25" i="20"/>
  <c r="AI25" i="20"/>
  <c r="AE25" i="20"/>
  <c r="Z25" i="20"/>
  <c r="AC25" i="20" s="1"/>
  <c r="Y25" i="20"/>
  <c r="W25" i="20"/>
  <c r="R25" i="20"/>
  <c r="Q25" i="20"/>
  <c r="P25" i="20"/>
  <c r="O25" i="20"/>
  <c r="N25" i="20"/>
  <c r="M25" i="20"/>
  <c r="L25" i="20"/>
  <c r="K25" i="20"/>
  <c r="S25" i="20" s="1"/>
  <c r="AD25" i="20" s="1"/>
  <c r="AF25" i="20" s="1"/>
  <c r="AG25" i="20" s="1"/>
  <c r="AJ25" i="20" s="1"/>
  <c r="J25" i="20"/>
  <c r="I25" i="20"/>
  <c r="A25" i="20"/>
  <c r="AQ24" i="20"/>
  <c r="AR24" i="20" s="1"/>
  <c r="AO24" i="20"/>
  <c r="AI24" i="20"/>
  <c r="Z24" i="20"/>
  <c r="Y24" i="20"/>
  <c r="W24" i="20"/>
  <c r="AC24" i="20" s="1"/>
  <c r="R24" i="20"/>
  <c r="Q24" i="20"/>
  <c r="P24" i="20"/>
  <c r="O24" i="20"/>
  <c r="N24" i="20"/>
  <c r="M24" i="20"/>
  <c r="L24" i="20"/>
  <c r="K24" i="20"/>
  <c r="S24" i="20" s="1"/>
  <c r="AD24" i="20" s="1"/>
  <c r="AF24" i="20" s="1"/>
  <c r="AG24" i="20" s="1"/>
  <c r="AJ24" i="20" s="1"/>
  <c r="J24" i="20"/>
  <c r="AE24" i="20" s="1"/>
  <c r="I24" i="20"/>
  <c r="A24" i="20"/>
  <c r="AO23" i="20"/>
  <c r="AI23" i="20"/>
  <c r="Z23" i="20"/>
  <c r="Y23" i="20"/>
  <c r="W23" i="20"/>
  <c r="AC23" i="20" s="1"/>
  <c r="R23" i="20"/>
  <c r="Q23" i="20"/>
  <c r="P23" i="20"/>
  <c r="O23" i="20"/>
  <c r="N23" i="20"/>
  <c r="M23" i="20"/>
  <c r="L23" i="20"/>
  <c r="K23" i="20"/>
  <c r="S23" i="20" s="1"/>
  <c r="AD23" i="20" s="1"/>
  <c r="AF23" i="20" s="1"/>
  <c r="AG23" i="20" s="1"/>
  <c r="AJ23" i="20" s="1"/>
  <c r="J23" i="20"/>
  <c r="AE23" i="20" s="1"/>
  <c r="I23" i="20"/>
  <c r="A23" i="20"/>
  <c r="AO22" i="20"/>
  <c r="AI22" i="20"/>
  <c r="AC22" i="20"/>
  <c r="Z22" i="20"/>
  <c r="Y22" i="20"/>
  <c r="W22" i="20"/>
  <c r="T22" i="20"/>
  <c r="R22" i="20"/>
  <c r="Q22" i="20"/>
  <c r="P22" i="20"/>
  <c r="O22" i="20"/>
  <c r="N22" i="20"/>
  <c r="M22" i="20"/>
  <c r="L22" i="20"/>
  <c r="K22" i="20"/>
  <c r="J22" i="20"/>
  <c r="AE22" i="20" s="1"/>
  <c r="I22" i="20"/>
  <c r="A22" i="20"/>
  <c r="AU21" i="20"/>
  <c r="AO21" i="20"/>
  <c r="AI21" i="20"/>
  <c r="AE21" i="20"/>
  <c r="AF21" i="20" s="1"/>
  <c r="AG21" i="20" s="1"/>
  <c r="AJ21" i="20" s="1"/>
  <c r="Z21" i="20"/>
  <c r="Y21" i="20"/>
  <c r="T21" i="20"/>
  <c r="AC21" i="20" s="1"/>
  <c r="R21" i="20"/>
  <c r="Q21" i="20"/>
  <c r="P21" i="20"/>
  <c r="O21" i="20"/>
  <c r="N21" i="20"/>
  <c r="M21" i="20"/>
  <c r="L21" i="20"/>
  <c r="K21" i="20"/>
  <c r="S21" i="20" s="1"/>
  <c r="AD21" i="20" s="1"/>
  <c r="J21" i="20"/>
  <c r="I21" i="20"/>
  <c r="A21" i="20"/>
  <c r="AO20" i="20"/>
  <c r="AI20" i="20"/>
  <c r="Z20" i="20"/>
  <c r="Y20" i="20"/>
  <c r="AC20" i="20" s="1"/>
  <c r="R20" i="20"/>
  <c r="Q20" i="20"/>
  <c r="P20" i="20"/>
  <c r="O20" i="20"/>
  <c r="N20" i="20"/>
  <c r="M20" i="20"/>
  <c r="L20" i="20"/>
  <c r="K20" i="20"/>
  <c r="S20" i="20" s="1"/>
  <c r="AD20" i="20" s="1"/>
  <c r="J20" i="20"/>
  <c r="AE20" i="20" s="1"/>
  <c r="AF20" i="20" s="1"/>
  <c r="AG20" i="20" s="1"/>
  <c r="AJ20" i="20" s="1"/>
  <c r="I20" i="20"/>
  <c r="A20" i="20"/>
  <c r="AU19" i="20"/>
  <c r="AO19" i="20"/>
  <c r="AI19" i="20"/>
  <c r="AQ19" i="20" s="1"/>
  <c r="Z19" i="20"/>
  <c r="Y19" i="20"/>
  <c r="T19" i="20"/>
  <c r="AC19" i="20" s="1"/>
  <c r="R19" i="20"/>
  <c r="Q19" i="20"/>
  <c r="P19" i="20"/>
  <c r="O19" i="20"/>
  <c r="N19" i="20"/>
  <c r="M19" i="20"/>
  <c r="L19" i="20"/>
  <c r="K19" i="20"/>
  <c r="S19" i="20" s="1"/>
  <c r="AD19" i="20" s="1"/>
  <c r="J19" i="20"/>
  <c r="AE19" i="20" s="1"/>
  <c r="AF19" i="20" s="1"/>
  <c r="AG19" i="20" s="1"/>
  <c r="AJ19" i="20" s="1"/>
  <c r="I19" i="20"/>
  <c r="A19" i="20"/>
  <c r="AU18" i="20"/>
  <c r="AO18" i="20"/>
  <c r="AI18" i="20"/>
  <c r="AQ18" i="20" s="1"/>
  <c r="AR18" i="20" s="1"/>
  <c r="Z18" i="20"/>
  <c r="Y18" i="20"/>
  <c r="T18" i="20"/>
  <c r="AC18" i="20" s="1"/>
  <c r="R18" i="20"/>
  <c r="Q18" i="20"/>
  <c r="P18" i="20"/>
  <c r="O18" i="20"/>
  <c r="N18" i="20"/>
  <c r="M18" i="20"/>
  <c r="L18" i="20"/>
  <c r="K18" i="20"/>
  <c r="S18" i="20" s="1"/>
  <c r="AD18" i="20" s="1"/>
  <c r="J18" i="20"/>
  <c r="AE18" i="20" s="1"/>
  <c r="AF18" i="20" s="1"/>
  <c r="AG18" i="20" s="1"/>
  <c r="AJ18" i="20" s="1"/>
  <c r="I18" i="20"/>
  <c r="A18" i="20"/>
  <c r="AU17" i="20"/>
  <c r="AO17" i="20"/>
  <c r="AQ17" i="20" s="1"/>
  <c r="AR17" i="20" s="1"/>
  <c r="AI17" i="20"/>
  <c r="AE17" i="20"/>
  <c r="AF17" i="20" s="1"/>
  <c r="AG17" i="20" s="1"/>
  <c r="AJ17" i="20" s="1"/>
  <c r="Z17" i="20"/>
  <c r="Y17" i="20"/>
  <c r="AC17" i="20" s="1"/>
  <c r="T17" i="20"/>
  <c r="R17" i="20"/>
  <c r="Q17" i="20"/>
  <c r="P17" i="20"/>
  <c r="O17" i="20"/>
  <c r="N17" i="20"/>
  <c r="M17" i="20"/>
  <c r="L17" i="20"/>
  <c r="K17" i="20"/>
  <c r="S17" i="20" s="1"/>
  <c r="J17" i="20"/>
  <c r="I17" i="20"/>
  <c r="A17" i="20"/>
  <c r="AU16" i="20"/>
  <c r="AO16" i="20"/>
  <c r="AI16" i="20"/>
  <c r="Z16" i="20"/>
  <c r="Y16" i="20"/>
  <c r="T16" i="20"/>
  <c r="AC16" i="20" s="1"/>
  <c r="R16" i="20"/>
  <c r="Q16" i="20"/>
  <c r="P16" i="20"/>
  <c r="O16" i="20"/>
  <c r="N16" i="20"/>
  <c r="M16" i="20"/>
  <c r="L16" i="20"/>
  <c r="K16" i="20"/>
  <c r="S16" i="20" s="1"/>
  <c r="AD16" i="20" s="1"/>
  <c r="J16" i="20"/>
  <c r="AE16" i="20" s="1"/>
  <c r="AF16" i="20" s="1"/>
  <c r="AG16" i="20" s="1"/>
  <c r="AJ16" i="20" s="1"/>
  <c r="I16" i="20"/>
  <c r="A16" i="20"/>
  <c r="AU15" i="20"/>
  <c r="AO15" i="20"/>
  <c r="AQ15" i="20" s="1"/>
  <c r="AI15" i="20"/>
  <c r="AR15" i="20" s="1"/>
  <c r="AC15" i="20"/>
  <c r="Z15" i="20"/>
  <c r="Y15" i="20"/>
  <c r="T15" i="20"/>
  <c r="R15" i="20"/>
  <c r="Q15" i="20"/>
  <c r="P15" i="20"/>
  <c r="O15" i="20"/>
  <c r="N15" i="20"/>
  <c r="M15" i="20"/>
  <c r="L15" i="20"/>
  <c r="K15" i="20"/>
  <c r="S15" i="20" s="1"/>
  <c r="AD15" i="20" s="1"/>
  <c r="J15" i="20"/>
  <c r="AE15" i="20" s="1"/>
  <c r="AF15" i="20" s="1"/>
  <c r="AG15" i="20" s="1"/>
  <c r="AJ15" i="20" s="1"/>
  <c r="I15" i="20"/>
  <c r="A15" i="20"/>
  <c r="AU14" i="20"/>
  <c r="AQ14" i="20"/>
  <c r="AR14" i="20" s="1"/>
  <c r="AO14" i="20"/>
  <c r="AI14" i="20"/>
  <c r="Z14" i="20"/>
  <c r="Y14" i="20"/>
  <c r="AC14" i="20" s="1"/>
  <c r="R14" i="20"/>
  <c r="S14" i="20" s="1"/>
  <c r="AD14" i="20" s="1"/>
  <c r="J14" i="20"/>
  <c r="AE14" i="20" s="1"/>
  <c r="AF14" i="20" s="1"/>
  <c r="AG14" i="20" s="1"/>
  <c r="AJ14" i="20" s="1"/>
  <c r="I14" i="20"/>
  <c r="A14" i="20"/>
  <c r="AU13" i="20"/>
  <c r="AQ13" i="20"/>
  <c r="AR13" i="20" s="1"/>
  <c r="AO13" i="20"/>
  <c r="AI13" i="20"/>
  <c r="Z13" i="20"/>
  <c r="Y13" i="20"/>
  <c r="W13" i="20"/>
  <c r="T13" i="20"/>
  <c r="AC13" i="20" s="1"/>
  <c r="R13" i="20"/>
  <c r="Q13" i="20"/>
  <c r="P13" i="20"/>
  <c r="O13" i="20"/>
  <c r="N13" i="20"/>
  <c r="M13" i="20"/>
  <c r="L13" i="20"/>
  <c r="K13" i="20"/>
  <c r="S13" i="20" s="1"/>
  <c r="AD13" i="20" s="1"/>
  <c r="J13" i="20"/>
  <c r="AE13" i="20" s="1"/>
  <c r="AF13" i="20" s="1"/>
  <c r="AG13" i="20" s="1"/>
  <c r="AJ13" i="20" s="1"/>
  <c r="I13" i="20"/>
  <c r="A13" i="20"/>
  <c r="AU12" i="20"/>
  <c r="AR12" i="20"/>
  <c r="AO12" i="20"/>
  <c r="AI12" i="20"/>
  <c r="AD12" i="20"/>
  <c r="AC12" i="20"/>
  <c r="S12" i="20"/>
  <c r="R12" i="20"/>
  <c r="Q12" i="20"/>
  <c r="J12" i="20"/>
  <c r="AE12" i="20" s="1"/>
  <c r="AF12" i="20" s="1"/>
  <c r="AG12" i="20" s="1"/>
  <c r="AJ12" i="20" s="1"/>
  <c r="I12" i="20"/>
  <c r="A12" i="20"/>
  <c r="AO11" i="20"/>
  <c r="AI11" i="20"/>
  <c r="AQ11" i="20" s="1"/>
  <c r="AR11" i="20" s="1"/>
  <c r="AE11" i="20"/>
  <c r="AF11" i="20" s="1"/>
  <c r="AG11" i="20" s="1"/>
  <c r="AJ11" i="20" s="1"/>
  <c r="AC11" i="20"/>
  <c r="Z11" i="20"/>
  <c r="T11" i="20"/>
  <c r="R11" i="20"/>
  <c r="Q11" i="20"/>
  <c r="P11" i="20"/>
  <c r="O11" i="20"/>
  <c r="N11" i="20"/>
  <c r="M11" i="20"/>
  <c r="L11" i="20"/>
  <c r="K11" i="20"/>
  <c r="S11" i="20" s="1"/>
  <c r="AD11" i="20" s="1"/>
  <c r="J11" i="20"/>
  <c r="I11" i="20"/>
  <c r="A11" i="20"/>
  <c r="AU10" i="20"/>
  <c r="AO10" i="20"/>
  <c r="AQ10" i="20" s="1"/>
  <c r="AR10" i="20" s="1"/>
  <c r="AI10" i="20"/>
  <c r="Z10" i="20"/>
  <c r="Y10" i="20"/>
  <c r="W10" i="20"/>
  <c r="T10" i="20"/>
  <c r="AC10" i="20" s="1"/>
  <c r="R10" i="20"/>
  <c r="Q10" i="20"/>
  <c r="P10" i="20"/>
  <c r="O10" i="20"/>
  <c r="N10" i="20"/>
  <c r="M10" i="20"/>
  <c r="L10" i="20"/>
  <c r="K10" i="20"/>
  <c r="S10" i="20" s="1"/>
  <c r="AD10" i="20" s="1"/>
  <c r="J10" i="20"/>
  <c r="AE10" i="20" s="1"/>
  <c r="AF10" i="20" s="1"/>
  <c r="AG10" i="20" s="1"/>
  <c r="AJ10" i="20" s="1"/>
  <c r="I10" i="20"/>
  <c r="A10" i="20"/>
  <c r="AU9" i="20"/>
  <c r="AO9" i="20"/>
  <c r="AI9" i="20"/>
  <c r="AQ9" i="20" s="1"/>
  <c r="Z9" i="20"/>
  <c r="Y9" i="20"/>
  <c r="W9" i="20"/>
  <c r="T9" i="20"/>
  <c r="AC9" i="20" s="1"/>
  <c r="R9" i="20"/>
  <c r="Q9" i="20"/>
  <c r="P9" i="20"/>
  <c r="O9" i="20"/>
  <c r="N9" i="20"/>
  <c r="M9" i="20"/>
  <c r="L9" i="20"/>
  <c r="K9" i="20"/>
  <c r="S9" i="20" s="1"/>
  <c r="AD9" i="20" s="1"/>
  <c r="J9" i="20"/>
  <c r="AE9" i="20" s="1"/>
  <c r="AF9" i="20" s="1"/>
  <c r="AG9" i="20" s="1"/>
  <c r="AJ9" i="20" s="1"/>
  <c r="I9" i="20"/>
  <c r="A9" i="20"/>
  <c r="AU8" i="20"/>
  <c r="AO8" i="20"/>
  <c r="AQ8" i="20" s="1"/>
  <c r="AR8" i="20" s="1"/>
  <c r="AI8" i="20"/>
  <c r="AE8" i="20"/>
  <c r="AF8" i="20" s="1"/>
  <c r="AG8" i="20" s="1"/>
  <c r="AJ8" i="20" s="1"/>
  <c r="AC8" i="20"/>
  <c r="Y8" i="20"/>
  <c r="W8" i="20"/>
  <c r="T8" i="20"/>
  <c r="R8" i="20"/>
  <c r="Q8" i="20"/>
  <c r="P8" i="20"/>
  <c r="O8" i="20"/>
  <c r="N8" i="20"/>
  <c r="M8" i="20"/>
  <c r="L8" i="20"/>
  <c r="K8" i="20"/>
  <c r="S8" i="20" s="1"/>
  <c r="AD8" i="20" s="1"/>
  <c r="J8" i="20"/>
  <c r="I8" i="20"/>
  <c r="A8" i="20"/>
  <c r="AU7" i="20"/>
  <c r="AO7" i="20"/>
  <c r="AI7" i="20"/>
  <c r="AF7" i="20"/>
  <c r="AG7" i="20" s="1"/>
  <c r="AJ7" i="20" s="1"/>
  <c r="Y7" i="20"/>
  <c r="AC7" i="20" s="1"/>
  <c r="W7" i="20"/>
  <c r="R7" i="20"/>
  <c r="Q7" i="20"/>
  <c r="P7" i="20"/>
  <c r="O7" i="20"/>
  <c r="N7" i="20"/>
  <c r="M7" i="20"/>
  <c r="L7" i="20"/>
  <c r="K7" i="20"/>
  <c r="S7" i="20" s="1"/>
  <c r="AD7" i="20" s="1"/>
  <c r="J7" i="20"/>
  <c r="AE7" i="20" s="1"/>
  <c r="I7" i="20"/>
  <c r="A7" i="20"/>
  <c r="AO6" i="20"/>
  <c r="AI6" i="20"/>
  <c r="AQ6" i="20" s="1"/>
  <c r="AC6" i="20"/>
  <c r="R6" i="20"/>
  <c r="Q6" i="20"/>
  <c r="S6" i="20" s="1"/>
  <c r="AD6" i="20" s="1"/>
  <c r="J6" i="20"/>
  <c r="AE6" i="20" s="1"/>
  <c r="AF6" i="20" s="1"/>
  <c r="AG6" i="20" s="1"/>
  <c r="AJ6" i="20" s="1"/>
  <c r="I6" i="20"/>
  <c r="A6" i="20"/>
  <c r="AU5" i="20"/>
  <c r="AO5" i="20"/>
  <c r="AI5" i="20"/>
  <c r="AQ5" i="20" s="1"/>
  <c r="AR5" i="20" s="1"/>
  <c r="AE5" i="20"/>
  <c r="AF5" i="20" s="1"/>
  <c r="AG5" i="20" s="1"/>
  <c r="AJ5" i="20" s="1"/>
  <c r="Y5" i="20"/>
  <c r="W5" i="20"/>
  <c r="W1" i="20" s="1"/>
  <c r="T5" i="20"/>
  <c r="AC5" i="20" s="1"/>
  <c r="R5" i="20"/>
  <c r="Q5" i="20"/>
  <c r="Q1" i="20" s="1"/>
  <c r="P5" i="20"/>
  <c r="O5" i="20"/>
  <c r="N5" i="20"/>
  <c r="N1" i="20" s="1"/>
  <c r="M5" i="20"/>
  <c r="L5" i="20"/>
  <c r="K5" i="20"/>
  <c r="S5" i="20" s="1"/>
  <c r="AD5" i="20" s="1"/>
  <c r="J5" i="20"/>
  <c r="I5" i="20"/>
  <c r="I1" i="20" s="1"/>
  <c r="A5" i="20"/>
  <c r="AU4" i="20"/>
  <c r="AO4" i="20"/>
  <c r="AI4" i="20"/>
  <c r="AI1" i="20" s="1"/>
  <c r="Y4" i="20"/>
  <c r="W4" i="20"/>
  <c r="T4" i="20"/>
  <c r="T1" i="20" s="1"/>
  <c r="R4" i="20"/>
  <c r="Q4" i="20"/>
  <c r="P4" i="20"/>
  <c r="O4" i="20"/>
  <c r="O1" i="20" s="1"/>
  <c r="N4" i="20"/>
  <c r="M4" i="20"/>
  <c r="L4" i="20"/>
  <c r="L1" i="20" s="1"/>
  <c r="K4" i="20"/>
  <c r="S4" i="20" s="1"/>
  <c r="J4" i="20"/>
  <c r="AE4" i="20" s="1"/>
  <c r="I4" i="20"/>
  <c r="A4" i="20"/>
  <c r="AH1" i="20"/>
  <c r="AA1" i="20"/>
  <c r="V1" i="20"/>
  <c r="U1" i="20"/>
  <c r="P1" i="20"/>
  <c r="M1" i="20"/>
  <c r="G14" i="21"/>
  <c r="F14" i="21"/>
  <c r="E14" i="21"/>
  <c r="G13" i="21"/>
  <c r="G12" i="21"/>
  <c r="G11" i="21"/>
  <c r="G10" i="21"/>
  <c r="G9" i="21"/>
  <c r="G8" i="21"/>
  <c r="G7" i="21"/>
  <c r="G6" i="21"/>
  <c r="G5" i="21"/>
  <c r="G4" i="21"/>
  <c r="G3" i="21"/>
  <c r="AC137" i="22" l="1"/>
  <c r="AQ106" i="22"/>
  <c r="AR106" i="22" s="1"/>
  <c r="AQ50" i="22"/>
  <c r="AQ90" i="22"/>
  <c r="AR90" i="22" s="1"/>
  <c r="AR128" i="22"/>
  <c r="AQ179" i="22"/>
  <c r="AR179" i="22" s="1"/>
  <c r="AC107" i="22"/>
  <c r="AC115" i="22"/>
  <c r="AQ108" i="22"/>
  <c r="AR108" i="22" s="1"/>
  <c r="AQ125" i="22"/>
  <c r="AR125" i="22" s="1"/>
  <c r="AQ155" i="22"/>
  <c r="S12" i="22"/>
  <c r="AD12" i="22" s="1"/>
  <c r="AQ95" i="22"/>
  <c r="AR95" i="22" s="1"/>
  <c r="AC161" i="22"/>
  <c r="AC169" i="22"/>
  <c r="AQ80" i="22"/>
  <c r="AR80" i="22" s="1"/>
  <c r="AQ168" i="22"/>
  <c r="AQ176" i="22"/>
  <c r="AR176" i="22" s="1"/>
  <c r="AC98" i="22"/>
  <c r="AC154" i="22"/>
  <c r="S19" i="22"/>
  <c r="AC15" i="22"/>
  <c r="AQ19" i="22"/>
  <c r="AC151" i="22"/>
  <c r="AC165" i="22"/>
  <c r="K1" i="22"/>
  <c r="AQ40" i="22"/>
  <c r="AR40" i="22" s="1"/>
  <c r="AC20" i="22"/>
  <c r="AC37" i="22"/>
  <c r="AC38" i="22"/>
  <c r="AC54" i="22"/>
  <c r="AC102" i="22"/>
  <c r="AC124" i="22"/>
  <c r="AQ145" i="22"/>
  <c r="AC168" i="22"/>
  <c r="AC58" i="22"/>
  <c r="AC64" i="22"/>
  <c r="AC111" i="22"/>
  <c r="AQ124" i="22"/>
  <c r="AC174" i="22"/>
  <c r="AC176" i="22"/>
  <c r="AC39" i="22"/>
  <c r="AC88" i="22"/>
  <c r="AC4" i="22"/>
  <c r="AC27" i="22"/>
  <c r="AQ111" i="22"/>
  <c r="AR111" i="22" s="1"/>
  <c r="AC113" i="22"/>
  <c r="S117" i="22"/>
  <c r="AD117" i="22" s="1"/>
  <c r="AF117" i="22" s="1"/>
  <c r="AG117" i="22" s="1"/>
  <c r="AJ117" i="22" s="1"/>
  <c r="AC117" i="22"/>
  <c r="AQ135" i="22"/>
  <c r="AR135" i="22" s="1"/>
  <c r="AQ148" i="22"/>
  <c r="AC23" i="22"/>
  <c r="AC26" i="22"/>
  <c r="L1" i="22"/>
  <c r="AC11" i="22"/>
  <c r="AQ23" i="22"/>
  <c r="AR23" i="22" s="1"/>
  <c r="AQ46" i="22"/>
  <c r="AR46" i="22" s="1"/>
  <c r="AQ55" i="22"/>
  <c r="AQ143" i="22"/>
  <c r="AR143" i="22" s="1"/>
  <c r="AC72" i="22"/>
  <c r="AC18" i="22"/>
  <c r="AC105" i="22"/>
  <c r="AC132" i="22"/>
  <c r="AC13" i="22"/>
  <c r="AC16" i="22"/>
  <c r="AC21" i="22"/>
  <c r="AC22" i="22"/>
  <c r="AQ26" i="22"/>
  <c r="AR26" i="22" s="1"/>
  <c r="AQ32" i="22"/>
  <c r="AR32" i="22" s="1"/>
  <c r="AC51" i="22"/>
  <c r="AQ86" i="22"/>
  <c r="AR86" i="22" s="1"/>
  <c r="AC92" i="22"/>
  <c r="AQ115" i="22"/>
  <c r="AR115" i="22" s="1"/>
  <c r="AC133" i="22"/>
  <c r="AQ137" i="22"/>
  <c r="AC139" i="22"/>
  <c r="AQ163" i="22"/>
  <c r="AR163" i="22" s="1"/>
  <c r="AC171" i="22"/>
  <c r="AC172" i="22"/>
  <c r="S62" i="22"/>
  <c r="AD62" i="22" s="1"/>
  <c r="AF62" i="22" s="1"/>
  <c r="AG62" i="22" s="1"/>
  <c r="AJ62" i="22" s="1"/>
  <c r="AC62" i="22"/>
  <c r="AC74" i="22"/>
  <c r="AQ84" i="22"/>
  <c r="AQ89" i="22"/>
  <c r="AC120" i="22"/>
  <c r="AR131" i="22"/>
  <c r="AQ132" i="22"/>
  <c r="AR132" i="22" s="1"/>
  <c r="S135" i="22"/>
  <c r="AD135" i="22" s="1"/>
  <c r="AC135" i="22"/>
  <c r="AQ147" i="22"/>
  <c r="AC160" i="22"/>
  <c r="AC167" i="22"/>
  <c r="S168" i="22"/>
  <c r="AD168" i="22" s="1"/>
  <c r="AF168" i="22" s="1"/>
  <c r="AG168" i="22" s="1"/>
  <c r="AJ168" i="22" s="1"/>
  <c r="AC183" i="22"/>
  <c r="AQ190" i="22"/>
  <c r="AR190" i="22" s="1"/>
  <c r="M1" i="22"/>
  <c r="AC8" i="22"/>
  <c r="AQ16" i="22"/>
  <c r="AR16" i="22" s="1"/>
  <c r="S45" i="22"/>
  <c r="AC45" i="22"/>
  <c r="AQ58" i="22"/>
  <c r="AR58" i="22" s="1"/>
  <c r="AQ67" i="22"/>
  <c r="AR67" i="22" s="1"/>
  <c r="AQ79" i="22"/>
  <c r="AR79" i="22" s="1"/>
  <c r="AQ81" i="22"/>
  <c r="AR81" i="22" s="1"/>
  <c r="AQ100" i="22"/>
  <c r="AR100" i="22" s="1"/>
  <c r="AQ101" i="22"/>
  <c r="AR101" i="22" s="1"/>
  <c r="AC130" i="22"/>
  <c r="AC150" i="22"/>
  <c r="AQ171" i="22"/>
  <c r="AR171" i="22" s="1"/>
  <c r="J1" i="22"/>
  <c r="AC30" i="22"/>
  <c r="AD30" i="22" s="1"/>
  <c r="AF30" i="22" s="1"/>
  <c r="AG30" i="22" s="1"/>
  <c r="AJ30" i="22" s="1"/>
  <c r="AC43" i="22"/>
  <c r="AQ53" i="22"/>
  <c r="AC56" i="22"/>
  <c r="AC60" i="22"/>
  <c r="AC65" i="22"/>
  <c r="AQ96" i="22"/>
  <c r="AR96" i="22" s="1"/>
  <c r="AC97" i="22"/>
  <c r="AQ104" i="22"/>
  <c r="AR104" i="22" s="1"/>
  <c r="AQ134" i="22"/>
  <c r="AR134" i="22" s="1"/>
  <c r="AC141" i="22"/>
  <c r="AR155" i="22"/>
  <c r="AC156" i="22"/>
  <c r="AC162" i="22"/>
  <c r="AC84" i="22"/>
  <c r="AC95" i="22"/>
  <c r="AR117" i="22"/>
  <c r="S175" i="22"/>
  <c r="AC175" i="22"/>
  <c r="AQ68" i="22"/>
  <c r="AR68" i="22" s="1"/>
  <c r="AQ74" i="22"/>
  <c r="AR74" i="22" s="1"/>
  <c r="AC100" i="22"/>
  <c r="S119" i="22"/>
  <c r="AC122" i="22"/>
  <c r="AC125" i="22"/>
  <c r="AC136" i="22"/>
  <c r="AC142" i="22"/>
  <c r="AC147" i="22"/>
  <c r="AC158" i="22"/>
  <c r="AQ160" i="22"/>
  <c r="AR160" i="22" s="1"/>
  <c r="AC164" i="22"/>
  <c r="AC170" i="22"/>
  <c r="AC32" i="22"/>
  <c r="S53" i="22"/>
  <c r="AD53" i="22" s="1"/>
  <c r="AF53" i="22" s="1"/>
  <c r="AG53" i="22" s="1"/>
  <c r="AJ53" i="22" s="1"/>
  <c r="AC53" i="22"/>
  <c r="AQ65" i="22"/>
  <c r="AR65" i="22" s="1"/>
  <c r="AQ66" i="22"/>
  <c r="AC128" i="22"/>
  <c r="AD128" i="22" s="1"/>
  <c r="AF128" i="22" s="1"/>
  <c r="AG128" i="22" s="1"/>
  <c r="AJ128" i="22" s="1"/>
  <c r="AQ136" i="22"/>
  <c r="AR136" i="22" s="1"/>
  <c r="AC138" i="22"/>
  <c r="AC144" i="22"/>
  <c r="AQ146" i="22"/>
  <c r="AR146" i="22" s="1"/>
  <c r="AC163" i="22"/>
  <c r="AQ173" i="22"/>
  <c r="AR173" i="22" s="1"/>
  <c r="S181" i="22"/>
  <c r="AC181" i="22"/>
  <c r="S182" i="22"/>
  <c r="S189" i="22"/>
  <c r="AC189" i="22"/>
  <c r="AD189" i="22" s="1"/>
  <c r="AC191" i="22"/>
  <c r="AQ196" i="22"/>
  <c r="AQ13" i="22"/>
  <c r="AR13" i="22" s="1"/>
  <c r="AC46" i="22"/>
  <c r="S64" i="22"/>
  <c r="AD64" i="22" s="1"/>
  <c r="AF64" i="22" s="1"/>
  <c r="AG64" i="22" s="1"/>
  <c r="AJ64" i="22" s="1"/>
  <c r="S106" i="22"/>
  <c r="AC106" i="22"/>
  <c r="AC109" i="22"/>
  <c r="AC180" i="22"/>
  <c r="AC185" i="22"/>
  <c r="AC63" i="22"/>
  <c r="S75" i="22"/>
  <c r="AC75" i="22"/>
  <c r="AC79" i="22"/>
  <c r="AC81" i="22"/>
  <c r="AR88" i="22"/>
  <c r="S89" i="22"/>
  <c r="AC89" i="22"/>
  <c r="AQ92" i="22"/>
  <c r="AC93" i="22"/>
  <c r="S118" i="22"/>
  <c r="AC118" i="22"/>
  <c r="AC134" i="22"/>
  <c r="S137" i="22"/>
  <c r="AD137" i="22" s="1"/>
  <c r="S140" i="22"/>
  <c r="AC146" i="22"/>
  <c r="S159" i="22"/>
  <c r="AC159" i="22"/>
  <c r="S163" i="22"/>
  <c r="AD163" i="22" s="1"/>
  <c r="AF163" i="22" s="1"/>
  <c r="AG163" i="22" s="1"/>
  <c r="AJ163" i="22" s="1"/>
  <c r="AC166" i="22"/>
  <c r="S171" i="22"/>
  <c r="AD171" i="22" s="1"/>
  <c r="AF171" i="22" s="1"/>
  <c r="AG171" i="22" s="1"/>
  <c r="AJ171" i="22" s="1"/>
  <c r="S174" i="22"/>
  <c r="AC177" i="22"/>
  <c r="S178" i="22"/>
  <c r="AC178" i="22"/>
  <c r="S184" i="22"/>
  <c r="S185" i="22"/>
  <c r="AD185" i="22" s="1"/>
  <c r="S188" i="22"/>
  <c r="AD188" i="22" s="1"/>
  <c r="S194" i="22"/>
  <c r="AQ27" i="22"/>
  <c r="AR27" i="22" s="1"/>
  <c r="AQ34" i="22"/>
  <c r="AR34" i="22" s="1"/>
  <c r="AC47" i="22"/>
  <c r="S57" i="22"/>
  <c r="AC57" i="22"/>
  <c r="S71" i="22"/>
  <c r="S73" i="22"/>
  <c r="AC73" i="22"/>
  <c r="S99" i="22"/>
  <c r="AC99" i="22"/>
  <c r="AC104" i="22"/>
  <c r="S105" i="22"/>
  <c r="S108" i="22"/>
  <c r="AC108" i="22"/>
  <c r="AQ109" i="22"/>
  <c r="AQ119" i="22"/>
  <c r="AR119" i="22" s="1"/>
  <c r="AC127" i="22"/>
  <c r="S131" i="22"/>
  <c r="S141" i="22"/>
  <c r="AR142" i="22"/>
  <c r="S144" i="22"/>
  <c r="S150" i="22"/>
  <c r="AD150" i="22" s="1"/>
  <c r="AF150" i="22" s="1"/>
  <c r="AG150" i="22" s="1"/>
  <c r="AJ150" i="22" s="1"/>
  <c r="S151" i="22"/>
  <c r="S153" i="22"/>
  <c r="S156" i="22"/>
  <c r="AD156" i="22" s="1"/>
  <c r="AF156" i="22" s="1"/>
  <c r="AG156" i="22" s="1"/>
  <c r="AJ156" i="22" s="1"/>
  <c r="AR158" i="22"/>
  <c r="S160" i="22"/>
  <c r="S167" i="22"/>
  <c r="S180" i="22"/>
  <c r="AC184" i="22"/>
  <c r="S186" i="22"/>
  <c r="AC186" i="22"/>
  <c r="S187" i="22"/>
  <c r="AD187" i="22" s="1"/>
  <c r="AC194" i="22"/>
  <c r="S18" i="22"/>
  <c r="W1" i="22"/>
  <c r="S31" i="22"/>
  <c r="AC31" i="22"/>
  <c r="AC34" i="22"/>
  <c r="S46" i="22"/>
  <c r="AQ56" i="22"/>
  <c r="AR56" i="22" s="1"/>
  <c r="S58" i="22"/>
  <c r="AD58" i="22" s="1"/>
  <c r="AF58" i="22" s="1"/>
  <c r="AG58" i="22" s="1"/>
  <c r="AJ58" i="22" s="1"/>
  <c r="AQ61" i="22"/>
  <c r="AR61" i="22" s="1"/>
  <c r="AC67" i="22"/>
  <c r="AQ70" i="22"/>
  <c r="AR70" i="22" s="1"/>
  <c r="AQ72" i="22"/>
  <c r="AR72" i="22" s="1"/>
  <c r="S78" i="22"/>
  <c r="AC78" i="22"/>
  <c r="AC80" i="22"/>
  <c r="S82" i="22"/>
  <c r="AC86" i="22"/>
  <c r="AC94" i="22"/>
  <c r="AQ98" i="22"/>
  <c r="AQ113" i="22"/>
  <c r="AR113" i="22" s="1"/>
  <c r="AC119" i="22"/>
  <c r="AC123" i="22"/>
  <c r="S138" i="22"/>
  <c r="S147" i="22"/>
  <c r="AC153" i="22"/>
  <c r="S157" i="22"/>
  <c r="S164" i="22"/>
  <c r="AD164" i="22" s="1"/>
  <c r="AF164" i="22" s="1"/>
  <c r="AG164" i="22" s="1"/>
  <c r="AJ164" i="22" s="1"/>
  <c r="S176" i="22"/>
  <c r="AQ177" i="22"/>
  <c r="AR177" i="22" s="1"/>
  <c r="AC182" i="22"/>
  <c r="AD182" i="22" s="1"/>
  <c r="S191" i="22"/>
  <c r="AD191" i="22" s="1"/>
  <c r="S192" i="22"/>
  <c r="AC192" i="22"/>
  <c r="AC10" i="22"/>
  <c r="S11" i="22"/>
  <c r="S37" i="22"/>
  <c r="S55" i="22"/>
  <c r="AQ35" i="22"/>
  <c r="AR35" i="22" s="1"/>
  <c r="S39" i="22"/>
  <c r="AD39" i="22" s="1"/>
  <c r="S41" i="22"/>
  <c r="AC48" i="22"/>
  <c r="S68" i="22"/>
  <c r="AC70" i="22"/>
  <c r="AC76" i="22"/>
  <c r="AQ77" i="22"/>
  <c r="AR77" i="22" s="1"/>
  <c r="AC82" i="22"/>
  <c r="AQ87" i="22"/>
  <c r="AR87" i="22" s="1"/>
  <c r="AQ93" i="22"/>
  <c r="AR93" i="22" s="1"/>
  <c r="S97" i="22"/>
  <c r="AD97" i="22" s="1"/>
  <c r="AF97" i="22" s="1"/>
  <c r="AG97" i="22" s="1"/>
  <c r="AJ97" i="22" s="1"/>
  <c r="S103" i="22"/>
  <c r="S113" i="22"/>
  <c r="S115" i="22"/>
  <c r="S121" i="22"/>
  <c r="S124" i="22"/>
  <c r="AD124" i="22" s="1"/>
  <c r="S126" i="22"/>
  <c r="AC126" i="22"/>
  <c r="AQ127" i="22"/>
  <c r="AR127" i="22" s="1"/>
  <c r="S142" i="22"/>
  <c r="AQ149" i="22"/>
  <c r="AR149" i="22" s="1"/>
  <c r="AR152" i="22"/>
  <c r="AQ153" i="22"/>
  <c r="AR153" i="22" s="1"/>
  <c r="AR156" i="22"/>
  <c r="AC157" i="22"/>
  <c r="S161" i="22"/>
  <c r="S165" i="22"/>
  <c r="AQ166" i="22"/>
  <c r="AR166" i="22" s="1"/>
  <c r="S169" i="22"/>
  <c r="AD169" i="22" s="1"/>
  <c r="AF169" i="22" s="1"/>
  <c r="AG169" i="22" s="1"/>
  <c r="AJ169" i="22" s="1"/>
  <c r="S172" i="22"/>
  <c r="S173" i="22"/>
  <c r="S179" i="22"/>
  <c r="AC179" i="22"/>
  <c r="AQ184" i="22"/>
  <c r="AR184" i="22" s="1"/>
  <c r="AQ188" i="22"/>
  <c r="AR188" i="22" s="1"/>
  <c r="S190" i="22"/>
  <c r="AD190" i="22" s="1"/>
  <c r="S17" i="22"/>
  <c r="S22" i="22"/>
  <c r="S38" i="22"/>
  <c r="AQ7" i="22"/>
  <c r="AR7" i="22" s="1"/>
  <c r="AQ10" i="22"/>
  <c r="AR10" i="22" s="1"/>
  <c r="AE4" i="22"/>
  <c r="AC5" i="22"/>
  <c r="S9" i="22"/>
  <c r="O1" i="22"/>
  <c r="AR8" i="22"/>
  <c r="AQ21" i="22"/>
  <c r="AR21" i="22" s="1"/>
  <c r="S29" i="22"/>
  <c r="AC29" i="22"/>
  <c r="AC41" i="22"/>
  <c r="S42" i="22"/>
  <c r="AC42" i="22"/>
  <c r="AQ43" i="22"/>
  <c r="AR43" i="22" s="1"/>
  <c r="S49" i="22"/>
  <c r="AC49" i="22"/>
  <c r="S54" i="22"/>
  <c r="AD54" i="22" s="1"/>
  <c r="AF54" i="22" s="1"/>
  <c r="AG54" i="22" s="1"/>
  <c r="AJ54" i="22" s="1"/>
  <c r="AQ57" i="22"/>
  <c r="AR57" i="22" s="1"/>
  <c r="S61" i="22"/>
  <c r="S66" i="22"/>
  <c r="AC83" i="22"/>
  <c r="AC85" i="22"/>
  <c r="S87" i="22"/>
  <c r="AC90" i="22"/>
  <c r="AC103" i="22"/>
  <c r="AC121" i="22"/>
  <c r="S136" i="22"/>
  <c r="S145" i="22"/>
  <c r="S148" i="22"/>
  <c r="S158" i="22"/>
  <c r="AD158" i="22" s="1"/>
  <c r="AF158" i="22" s="1"/>
  <c r="AG158" i="22" s="1"/>
  <c r="AJ158" i="22" s="1"/>
  <c r="AR168" i="22"/>
  <c r="AC173" i="22"/>
  <c r="AQ174" i="22"/>
  <c r="AR174" i="22" s="1"/>
  <c r="AQ175" i="22"/>
  <c r="AQ178" i="22"/>
  <c r="AR178" i="22" s="1"/>
  <c r="AQ181" i="22"/>
  <c r="AR181" i="22" s="1"/>
  <c r="S183" i="22"/>
  <c r="AD183" i="22" s="1"/>
  <c r="S51" i="22"/>
  <c r="AD51" i="22" s="1"/>
  <c r="AF51" i="22" s="1"/>
  <c r="AG51" i="22" s="1"/>
  <c r="AJ51" i="22" s="1"/>
  <c r="S6" i="22"/>
  <c r="AD6" i="22" s="1"/>
  <c r="AC7" i="22"/>
  <c r="S10" i="22"/>
  <c r="AD10" i="22" s="1"/>
  <c r="S21" i="22"/>
  <c r="AD21" i="22" s="1"/>
  <c r="AC52" i="22"/>
  <c r="S95" i="22"/>
  <c r="AC101" i="22"/>
  <c r="S110" i="22"/>
  <c r="AC110" i="22"/>
  <c r="S120" i="22"/>
  <c r="S130" i="22"/>
  <c r="S133" i="22"/>
  <c r="AD133" i="22" s="1"/>
  <c r="AF133" i="22" s="1"/>
  <c r="AG133" i="22" s="1"/>
  <c r="AJ133" i="22" s="1"/>
  <c r="S139" i="22"/>
  <c r="AD139" i="22" s="1"/>
  <c r="AF139" i="22" s="1"/>
  <c r="AG139" i="22" s="1"/>
  <c r="AJ139" i="22" s="1"/>
  <c r="S143" i="22"/>
  <c r="AC148" i="22"/>
  <c r="S155" i="22"/>
  <c r="AC155" i="22"/>
  <c r="AR157" i="22"/>
  <c r="S177" i="22"/>
  <c r="S193" i="22"/>
  <c r="AC193" i="22"/>
  <c r="S8" i="22"/>
  <c r="I1" i="22"/>
  <c r="Q1" i="22"/>
  <c r="AQ5" i="22"/>
  <c r="AR5" i="22" s="1"/>
  <c r="S15" i="22"/>
  <c r="S25" i="22"/>
  <c r="AC25" i="22"/>
  <c r="AC35" i="22"/>
  <c r="AC44" i="22"/>
  <c r="S47" i="22"/>
  <c r="AQ48" i="22"/>
  <c r="AR48" i="22" s="1"/>
  <c r="S59" i="22"/>
  <c r="AC59" i="22"/>
  <c r="AQ60" i="22"/>
  <c r="AR60" i="22" s="1"/>
  <c r="S91" i="22"/>
  <c r="AC91" i="22"/>
  <c r="AR154" i="22"/>
  <c r="S162" i="22"/>
  <c r="S166" i="22"/>
  <c r="S170" i="22"/>
  <c r="AD170" i="22" s="1"/>
  <c r="AF170" i="22" s="1"/>
  <c r="AG170" i="22" s="1"/>
  <c r="AJ170" i="22" s="1"/>
  <c r="AK192" i="20"/>
  <c r="AK190" i="20"/>
  <c r="AK179" i="20"/>
  <c r="AK168" i="20"/>
  <c r="AK157" i="20"/>
  <c r="AK154" i="20"/>
  <c r="AK182" i="20"/>
  <c r="AK191" i="20"/>
  <c r="AK196" i="20"/>
  <c r="AK186" i="20"/>
  <c r="AK184" i="20"/>
  <c r="AK166" i="20"/>
  <c r="AK155" i="20"/>
  <c r="AK152" i="20"/>
  <c r="AK171" i="20"/>
  <c r="AK163" i="20"/>
  <c r="AK140" i="20"/>
  <c r="AK137" i="20"/>
  <c r="AK104" i="20"/>
  <c r="AK102" i="20"/>
  <c r="AK160" i="20"/>
  <c r="AK118" i="20"/>
  <c r="AK116" i="20"/>
  <c r="AK114" i="20"/>
  <c r="AK183" i="20"/>
  <c r="AK177" i="20"/>
  <c r="AK144" i="20"/>
  <c r="AK143" i="20"/>
  <c r="AK101" i="20"/>
  <c r="AK91" i="20"/>
  <c r="AK149" i="20"/>
  <c r="AK132" i="20"/>
  <c r="AK129" i="20"/>
  <c r="AK119" i="20"/>
  <c r="AK117" i="20"/>
  <c r="AK115" i="20"/>
  <c r="AK110" i="20"/>
  <c r="AK88" i="20"/>
  <c r="AK86" i="20"/>
  <c r="AK146" i="20"/>
  <c r="AK121" i="20"/>
  <c r="AK100" i="20"/>
  <c r="AK97" i="20"/>
  <c r="AK95" i="20"/>
  <c r="AK174" i="20"/>
  <c r="AK141" i="20"/>
  <c r="AK138" i="20"/>
  <c r="AK131" i="20"/>
  <c r="AK85" i="20"/>
  <c r="AK83" i="20"/>
  <c r="AK81" i="20"/>
  <c r="AK64" i="20"/>
  <c r="AK62" i="20"/>
  <c r="AK60" i="20"/>
  <c r="AK58" i="20"/>
  <c r="AK47" i="20"/>
  <c r="AK73" i="20"/>
  <c r="AK68" i="20"/>
  <c r="AK66" i="20"/>
  <c r="AK49" i="20"/>
  <c r="AK40" i="20"/>
  <c r="AK37" i="20"/>
  <c r="AK34" i="20"/>
  <c r="AK75" i="20"/>
  <c r="AK70" i="20"/>
  <c r="AK44" i="20"/>
  <c r="AK31" i="20"/>
  <c r="AK79" i="20"/>
  <c r="AK42" i="20"/>
  <c r="AK36" i="20"/>
  <c r="AK46" i="20"/>
  <c r="AK39" i="20"/>
  <c r="AK33" i="20"/>
  <c r="AK29" i="20"/>
  <c r="AK84" i="20"/>
  <c r="AK69" i="20"/>
  <c r="AK67" i="20"/>
  <c r="AK28" i="20"/>
  <c r="AK24" i="20"/>
  <c r="AK13" i="20"/>
  <c r="AK19" i="20"/>
  <c r="AK18" i="20"/>
  <c r="AK15" i="20"/>
  <c r="AK25" i="20"/>
  <c r="AK12" i="20"/>
  <c r="AK17" i="20"/>
  <c r="AK14" i="20"/>
  <c r="AK10" i="20"/>
  <c r="AK8" i="20"/>
  <c r="AK26" i="20"/>
  <c r="AK7" i="20"/>
  <c r="AD17" i="20"/>
  <c r="AF4" i="20"/>
  <c r="AE1" i="20"/>
  <c r="AK22" i="20"/>
  <c r="AK4" i="20"/>
  <c r="AR6" i="20"/>
  <c r="AQ7" i="20"/>
  <c r="AR7" i="20" s="1"/>
  <c r="AR9" i="20"/>
  <c r="AK16" i="20"/>
  <c r="AK27" i="20"/>
  <c r="AR27" i="20"/>
  <c r="AQ27" i="20"/>
  <c r="AK30" i="20"/>
  <c r="AD36" i="20"/>
  <c r="AK45" i="20"/>
  <c r="AK48" i="20"/>
  <c r="AD53" i="20"/>
  <c r="AF53" i="20" s="1"/>
  <c r="AG53" i="20" s="1"/>
  <c r="AJ53" i="20" s="1"/>
  <c r="AK74" i="20"/>
  <c r="AK21" i="20"/>
  <c r="S22" i="20"/>
  <c r="AD22" i="20" s="1"/>
  <c r="AF22" i="20" s="1"/>
  <c r="AG22" i="20" s="1"/>
  <c r="AJ22" i="20" s="1"/>
  <c r="AK38" i="20"/>
  <c r="AD44" i="20"/>
  <c r="AF44" i="20" s="1"/>
  <c r="AG44" i="20" s="1"/>
  <c r="AJ44" i="20" s="1"/>
  <c r="AD62" i="20"/>
  <c r="AF62" i="20" s="1"/>
  <c r="AG62" i="20" s="1"/>
  <c r="AJ62" i="20" s="1"/>
  <c r="AK78" i="20"/>
  <c r="AD80" i="20"/>
  <c r="AF80" i="20" s="1"/>
  <c r="AG80" i="20" s="1"/>
  <c r="AJ80" i="20" s="1"/>
  <c r="AQ16" i="20"/>
  <c r="AR16" i="20" s="1"/>
  <c r="AR20" i="20"/>
  <c r="AQ20" i="20"/>
  <c r="AK52" i="20"/>
  <c r="AK71" i="20"/>
  <c r="AC4" i="20"/>
  <c r="J1" i="20"/>
  <c r="AK5" i="20"/>
  <c r="AK11" i="20"/>
  <c r="AQ21" i="20"/>
  <c r="AK23" i="20"/>
  <c r="AR23" i="20"/>
  <c r="AQ23" i="20"/>
  <c r="S26" i="20"/>
  <c r="AD26" i="20" s="1"/>
  <c r="AF26" i="20" s="1"/>
  <c r="AG26" i="20" s="1"/>
  <c r="AJ26" i="20" s="1"/>
  <c r="S29" i="20"/>
  <c r="AD29" i="20" s="1"/>
  <c r="AF29" i="20" s="1"/>
  <c r="AG29" i="20" s="1"/>
  <c r="AJ29" i="20" s="1"/>
  <c r="AK35" i="20"/>
  <c r="AK43" i="20"/>
  <c r="AQ4" i="20"/>
  <c r="AR4" i="20" s="1"/>
  <c r="AR19" i="20"/>
  <c r="AK20" i="20"/>
  <c r="AR21" i="20"/>
  <c r="AK50" i="20"/>
  <c r="K1" i="20"/>
  <c r="AK6" i="20"/>
  <c r="AK9" i="20"/>
  <c r="S27" i="20"/>
  <c r="AD27" i="20" s="1"/>
  <c r="AF27" i="20" s="1"/>
  <c r="AG27" i="20" s="1"/>
  <c r="AJ27" i="20" s="1"/>
  <c r="AC27" i="20"/>
  <c r="AK56" i="20"/>
  <c r="AR76" i="20"/>
  <c r="AQ76" i="20"/>
  <c r="AK76" i="20"/>
  <c r="AD78" i="20"/>
  <c r="AQ22" i="20"/>
  <c r="AR22" i="20" s="1"/>
  <c r="AK32" i="20"/>
  <c r="AK41" i="20"/>
  <c r="AK54" i="20"/>
  <c r="AQ32" i="20"/>
  <c r="AR32" i="20" s="1"/>
  <c r="AQ38" i="20"/>
  <c r="AR38" i="20" s="1"/>
  <c r="AQ43" i="20"/>
  <c r="AR43" i="20" s="1"/>
  <c r="AQ45" i="20"/>
  <c r="AK134" i="20"/>
  <c r="AD136" i="20"/>
  <c r="AF136" i="20" s="1"/>
  <c r="AG136" i="20" s="1"/>
  <c r="AJ136" i="20" s="1"/>
  <c r="AQ35" i="20"/>
  <c r="AQ41" i="20"/>
  <c r="AR41" i="20" s="1"/>
  <c r="AQ50" i="20"/>
  <c r="AR50" i="20" s="1"/>
  <c r="AQ52" i="20"/>
  <c r="AQ54" i="20"/>
  <c r="AQ56" i="20"/>
  <c r="AR56" i="20" s="1"/>
  <c r="AK59" i="20"/>
  <c r="AK61" i="20"/>
  <c r="AK63" i="20"/>
  <c r="AK65" i="20"/>
  <c r="AR71" i="20"/>
  <c r="AK72" i="20"/>
  <c r="AQ74" i="20"/>
  <c r="AQ78" i="20"/>
  <c r="AR78" i="20" s="1"/>
  <c r="AC84" i="20"/>
  <c r="AD84" i="20" s="1"/>
  <c r="AK87" i="20"/>
  <c r="AQ87" i="20"/>
  <c r="AR87" i="20" s="1"/>
  <c r="AR90" i="20"/>
  <c r="AD95" i="20"/>
  <c r="AF95" i="20" s="1"/>
  <c r="AG95" i="20" s="1"/>
  <c r="AJ95" i="20" s="1"/>
  <c r="AR105" i="20"/>
  <c r="AK109" i="20"/>
  <c r="AD115" i="20"/>
  <c r="AD118" i="20"/>
  <c r="AK125" i="20"/>
  <c r="AR35" i="20"/>
  <c r="AR52" i="20"/>
  <c r="AR54" i="20"/>
  <c r="AR74" i="20"/>
  <c r="AR80" i="20"/>
  <c r="AK51" i="20"/>
  <c r="AK53" i="20"/>
  <c r="AK55" i="20"/>
  <c r="AK57" i="20"/>
  <c r="AK94" i="20"/>
  <c r="AD96" i="20"/>
  <c r="AK99" i="20"/>
  <c r="AR106" i="20"/>
  <c r="AR136" i="20"/>
  <c r="AK77" i="20"/>
  <c r="AK80" i="20"/>
  <c r="AC81" i="20"/>
  <c r="AD81" i="20" s="1"/>
  <c r="AF81" i="20" s="1"/>
  <c r="AG81" i="20" s="1"/>
  <c r="AJ81" i="20" s="1"/>
  <c r="AR86" i="20"/>
  <c r="S87" i="20"/>
  <c r="AC87" i="20"/>
  <c r="AD89" i="20"/>
  <c r="AK120" i="20"/>
  <c r="AR123" i="20"/>
  <c r="AK130" i="20"/>
  <c r="AD133" i="20"/>
  <c r="AF133" i="20" s="1"/>
  <c r="AG133" i="20" s="1"/>
  <c r="AJ133" i="20" s="1"/>
  <c r="AD138" i="20"/>
  <c r="AF138" i="20" s="1"/>
  <c r="AG138" i="20" s="1"/>
  <c r="AJ138" i="20" s="1"/>
  <c r="AR82" i="20"/>
  <c r="AQ26" i="20"/>
  <c r="AR26" i="20" s="1"/>
  <c r="AQ34" i="20"/>
  <c r="AR34" i="20" s="1"/>
  <c r="AQ80" i="20"/>
  <c r="AR107" i="20"/>
  <c r="AK112" i="20"/>
  <c r="AK127" i="20"/>
  <c r="AR133" i="20"/>
  <c r="AD143" i="20"/>
  <c r="AF143" i="20" s="1"/>
  <c r="AG143" i="20" s="1"/>
  <c r="AJ143" i="20" s="1"/>
  <c r="AK82" i="20"/>
  <c r="AC83" i="20"/>
  <c r="AD83" i="20" s="1"/>
  <c r="AK96" i="20"/>
  <c r="AR108" i="20"/>
  <c r="AK128" i="20"/>
  <c r="AD135" i="20"/>
  <c r="AK90" i="20"/>
  <c r="AK92" i="20"/>
  <c r="AQ94" i="20"/>
  <c r="AR94" i="20" s="1"/>
  <c r="AR99" i="20"/>
  <c r="AK105" i="20"/>
  <c r="AK107" i="20"/>
  <c r="AQ109" i="20"/>
  <c r="AR109" i="20" s="1"/>
  <c r="AK123" i="20"/>
  <c r="AQ130" i="20"/>
  <c r="AR130" i="20" s="1"/>
  <c r="AR149" i="20"/>
  <c r="S152" i="20"/>
  <c r="AD152" i="20" s="1"/>
  <c r="AF152" i="20" s="1"/>
  <c r="AG152" i="20" s="1"/>
  <c r="AJ152" i="20" s="1"/>
  <c r="AQ161" i="20"/>
  <c r="AR161" i="20" s="1"/>
  <c r="AK161" i="20"/>
  <c r="AR169" i="20"/>
  <c r="AQ169" i="20"/>
  <c r="AK169" i="20"/>
  <c r="AC19" i="22"/>
  <c r="T1" i="22"/>
  <c r="AK151" i="20"/>
  <c r="AK159" i="20"/>
  <c r="S160" i="20"/>
  <c r="AD160" i="20" s="1"/>
  <c r="AF160" i="20" s="1"/>
  <c r="AG160" i="20" s="1"/>
  <c r="AJ160" i="20" s="1"/>
  <c r="AQ172" i="20"/>
  <c r="AR172" i="20" s="1"/>
  <c r="AK172" i="20"/>
  <c r="AQ92" i="20"/>
  <c r="AR92" i="20" s="1"/>
  <c r="AR144" i="20"/>
  <c r="AQ144" i="20"/>
  <c r="AK145" i="20"/>
  <c r="S146" i="20"/>
  <c r="AD146" i="20" s="1"/>
  <c r="AK162" i="20"/>
  <c r="AD163" i="20"/>
  <c r="AF163" i="20" s="1"/>
  <c r="AG163" i="20" s="1"/>
  <c r="AJ163" i="20" s="1"/>
  <c r="AK170" i="20"/>
  <c r="S181" i="20"/>
  <c r="AD181" i="20" s="1"/>
  <c r="S189" i="20"/>
  <c r="AD189" i="20" s="1"/>
  <c r="AE1" i="22"/>
  <c r="AF4" i="22"/>
  <c r="AK93" i="20"/>
  <c r="AK98" i="20"/>
  <c r="AK103" i="20"/>
  <c r="AK108" i="20"/>
  <c r="AK113" i="20"/>
  <c r="AK126" i="20"/>
  <c r="AK135" i="20"/>
  <c r="AC136" i="20"/>
  <c r="AK148" i="20"/>
  <c r="S149" i="20"/>
  <c r="AD149" i="20" s="1"/>
  <c r="AF149" i="20" s="1"/>
  <c r="AG149" i="20" s="1"/>
  <c r="AJ149" i="20" s="1"/>
  <c r="S153" i="20"/>
  <c r="AD153" i="20" s="1"/>
  <c r="S158" i="20"/>
  <c r="AD158" i="20" s="1"/>
  <c r="AF158" i="20" s="1"/>
  <c r="AG158" i="20" s="1"/>
  <c r="AJ158" i="20" s="1"/>
  <c r="AK173" i="20"/>
  <c r="AD174" i="20"/>
  <c r="AF174" i="20" s="1"/>
  <c r="AG174" i="20" s="1"/>
  <c r="AJ174" i="20" s="1"/>
  <c r="S182" i="20"/>
  <c r="AD182" i="20" s="1"/>
  <c r="S188" i="20"/>
  <c r="AD188" i="20" s="1"/>
  <c r="S191" i="20"/>
  <c r="AD191" i="20" s="1"/>
  <c r="AK106" i="20"/>
  <c r="AK111" i="20"/>
  <c r="AK122" i="20"/>
  <c r="AK124" i="20"/>
  <c r="AK133" i="20"/>
  <c r="AK136" i="20"/>
  <c r="AQ142" i="20"/>
  <c r="AK142" i="20"/>
  <c r="AR150" i="20"/>
  <c r="AQ150" i="20"/>
  <c r="AK150" i="20"/>
  <c r="AR188" i="20"/>
  <c r="AQ188" i="20"/>
  <c r="AK188" i="20"/>
  <c r="AR12" i="22"/>
  <c r="AK89" i="20"/>
  <c r="AQ93" i="20"/>
  <c r="AR93" i="20" s="1"/>
  <c r="AQ98" i="20"/>
  <c r="AR98" i="20" s="1"/>
  <c r="AQ103" i="20"/>
  <c r="AR103" i="20" s="1"/>
  <c r="AQ108" i="20"/>
  <c r="AQ113" i="20"/>
  <c r="AR113" i="20" s="1"/>
  <c r="AQ126" i="20"/>
  <c r="AR126" i="20" s="1"/>
  <c r="AQ135" i="20"/>
  <c r="AR135" i="20" s="1"/>
  <c r="AR147" i="20"/>
  <c r="AQ147" i="20"/>
  <c r="AK147" i="20"/>
  <c r="S154" i="20"/>
  <c r="AD154" i="20" s="1"/>
  <c r="AF154" i="20" s="1"/>
  <c r="AG154" i="20" s="1"/>
  <c r="AJ154" i="20" s="1"/>
  <c r="AR180" i="20"/>
  <c r="AQ180" i="20"/>
  <c r="AK180" i="20"/>
  <c r="AK185" i="20"/>
  <c r="AR185" i="20"/>
  <c r="AQ185" i="20"/>
  <c r="AR187" i="20"/>
  <c r="AQ187" i="20"/>
  <c r="AK187" i="20"/>
  <c r="AQ106" i="20"/>
  <c r="AQ111" i="20"/>
  <c r="AR111" i="20" s="1"/>
  <c r="AQ133" i="20"/>
  <c r="AQ136" i="20"/>
  <c r="AR141" i="20"/>
  <c r="AQ141" i="20"/>
  <c r="S157" i="20"/>
  <c r="AD157" i="20" s="1"/>
  <c r="AF157" i="20" s="1"/>
  <c r="AG157" i="20" s="1"/>
  <c r="AJ157" i="20" s="1"/>
  <c r="S162" i="20"/>
  <c r="AD162" i="20" s="1"/>
  <c r="AF162" i="20" s="1"/>
  <c r="AG162" i="20" s="1"/>
  <c r="AJ162" i="20" s="1"/>
  <c r="AK165" i="20"/>
  <c r="S170" i="20"/>
  <c r="AD170" i="20" s="1"/>
  <c r="AF170" i="20" s="1"/>
  <c r="AG170" i="20" s="1"/>
  <c r="AJ170" i="20" s="1"/>
  <c r="AK176" i="20"/>
  <c r="S177" i="20"/>
  <c r="AD177" i="20" s="1"/>
  <c r="S192" i="20"/>
  <c r="AQ139" i="20"/>
  <c r="AR139" i="20" s="1"/>
  <c r="AK139" i="20"/>
  <c r="S140" i="20"/>
  <c r="AD140" i="20" s="1"/>
  <c r="AF140" i="20" s="1"/>
  <c r="AG140" i="20" s="1"/>
  <c r="AJ140" i="20" s="1"/>
  <c r="AR142" i="20"/>
  <c r="AQ158" i="20"/>
  <c r="AR158" i="20" s="1"/>
  <c r="AK158" i="20"/>
  <c r="S173" i="20"/>
  <c r="AD173" i="20" s="1"/>
  <c r="AF173" i="20" s="1"/>
  <c r="AG173" i="20" s="1"/>
  <c r="AJ173" i="20" s="1"/>
  <c r="S179" i="20"/>
  <c r="AD179" i="20" s="1"/>
  <c r="S183" i="20"/>
  <c r="AD183" i="20" s="1"/>
  <c r="AC192" i="20"/>
  <c r="S24" i="22"/>
  <c r="AQ25" i="22"/>
  <c r="AR25" i="22" s="1"/>
  <c r="AD41" i="22"/>
  <c r="AQ44" i="22"/>
  <c r="AR44" i="22" s="1"/>
  <c r="S186" i="20"/>
  <c r="AD186" i="20" s="1"/>
  <c r="AQ189" i="20"/>
  <c r="AK189" i="20"/>
  <c r="S190" i="20"/>
  <c r="AD190" i="20" s="1"/>
  <c r="G22" i="23"/>
  <c r="P1" i="22"/>
  <c r="AC9" i="22"/>
  <c r="AC14" i="22"/>
  <c r="AD14" i="22" s="1"/>
  <c r="AC24" i="22"/>
  <c r="S27" i="22"/>
  <c r="S33" i="22"/>
  <c r="AC33" i="22"/>
  <c r="AC36" i="22"/>
  <c r="S194" i="20"/>
  <c r="AD194" i="20" s="1"/>
  <c r="AF194" i="20" s="1"/>
  <c r="AG194" i="20" s="1"/>
  <c r="AJ194" i="20" s="1"/>
  <c r="AI1" i="22"/>
  <c r="AK73" i="22" s="1"/>
  <c r="AQ29" i="22"/>
  <c r="AR29" i="22" s="1"/>
  <c r="AQ149" i="20"/>
  <c r="AQ152" i="20"/>
  <c r="AR152" i="20" s="1"/>
  <c r="AQ155" i="20"/>
  <c r="AR155" i="20" s="1"/>
  <c r="AK164" i="20"/>
  <c r="AQ166" i="20"/>
  <c r="AR166" i="20" s="1"/>
  <c r="AK175" i="20"/>
  <c r="AK178" i="20"/>
  <c r="AR193" i="20"/>
  <c r="AQ193" i="20"/>
  <c r="AK193" i="20"/>
  <c r="S5" i="22"/>
  <c r="AD5" i="22" s="1"/>
  <c r="S23" i="22"/>
  <c r="S34" i="22"/>
  <c r="AD34" i="22" s="1"/>
  <c r="S40" i="22"/>
  <c r="S44" i="22"/>
  <c r="AK153" i="20"/>
  <c r="AK156" i="20"/>
  <c r="AK167" i="20"/>
  <c r="AK181" i="20"/>
  <c r="AR189" i="20"/>
  <c r="S4" i="22"/>
  <c r="AQ4" i="22"/>
  <c r="AR4" i="22" s="1"/>
  <c r="S7" i="22"/>
  <c r="AD7" i="22" s="1"/>
  <c r="AQ11" i="22"/>
  <c r="AR11" i="22" s="1"/>
  <c r="AR14" i="22"/>
  <c r="AR19" i="22"/>
  <c r="AQ45" i="22"/>
  <c r="AR45" i="22" s="1"/>
  <c r="AQ164" i="20"/>
  <c r="AR164" i="20" s="1"/>
  <c r="AQ175" i="20"/>
  <c r="AR175" i="20" s="1"/>
  <c r="AQ178" i="20"/>
  <c r="AR178" i="20" s="1"/>
  <c r="AQ192" i="20"/>
  <c r="AR192" i="20" s="1"/>
  <c r="AK195" i="20"/>
  <c r="S16" i="22"/>
  <c r="AD16" i="22" s="1"/>
  <c r="AC17" i="22"/>
  <c r="S20" i="22"/>
  <c r="AD20" i="22" s="1"/>
  <c r="AQ22" i="22"/>
  <c r="AR22" i="22" s="1"/>
  <c r="S26" i="22"/>
  <c r="S28" i="22"/>
  <c r="S32" i="22"/>
  <c r="AD32" i="22" s="1"/>
  <c r="AQ33" i="22"/>
  <c r="AR33" i="22" s="1"/>
  <c r="AQ153" i="20"/>
  <c r="AR153" i="20" s="1"/>
  <c r="AQ156" i="20"/>
  <c r="AR156" i="20" s="1"/>
  <c r="AQ167" i="20"/>
  <c r="AR167" i="20" s="1"/>
  <c r="AR190" i="20"/>
  <c r="E23" i="23"/>
  <c r="AQ6" i="22"/>
  <c r="AR6" i="22" s="1"/>
  <c r="AC28" i="22"/>
  <c r="S35" i="22"/>
  <c r="S43" i="22"/>
  <c r="AK194" i="20"/>
  <c r="F23" i="23"/>
  <c r="N1" i="22"/>
  <c r="AQ9" i="22"/>
  <c r="AR9" i="22" s="1"/>
  <c r="S13" i="22"/>
  <c r="AQ37" i="22"/>
  <c r="AR37" i="22" s="1"/>
  <c r="AQ42" i="22"/>
  <c r="AR42" i="22" s="1"/>
  <c r="S50" i="22"/>
  <c r="AC50" i="22"/>
  <c r="S52" i="22"/>
  <c r="AR53" i="22"/>
  <c r="S60" i="22"/>
  <c r="AD60" i="22" s="1"/>
  <c r="AF60" i="22" s="1"/>
  <c r="AG60" i="22" s="1"/>
  <c r="AJ60" i="22" s="1"/>
  <c r="AC61" i="22"/>
  <c r="AD61" i="22" s="1"/>
  <c r="AF61" i="22" s="1"/>
  <c r="AG61" i="22" s="1"/>
  <c r="AJ61" i="22" s="1"/>
  <c r="S63" i="22"/>
  <c r="AQ64" i="22"/>
  <c r="AR64" i="22" s="1"/>
  <c r="S80" i="22"/>
  <c r="AQ85" i="22"/>
  <c r="AR85" i="22" s="1"/>
  <c r="AQ49" i="22"/>
  <c r="AR49" i="22" s="1"/>
  <c r="AQ51" i="22"/>
  <c r="AR51" i="22" s="1"/>
  <c r="AQ73" i="22"/>
  <c r="AR73" i="22" s="1"/>
  <c r="S76" i="22"/>
  <c r="S83" i="22"/>
  <c r="S90" i="22"/>
  <c r="AQ54" i="22"/>
  <c r="AR54" i="22" s="1"/>
  <c r="AR55" i="22"/>
  <c r="AQ59" i="22"/>
  <c r="AR59" i="22" s="1"/>
  <c r="AQ71" i="22"/>
  <c r="AR71" i="22" s="1"/>
  <c r="S74" i="22"/>
  <c r="AD74" i="22" s="1"/>
  <c r="AF74" i="22" s="1"/>
  <c r="AG74" i="22" s="1"/>
  <c r="AJ74" i="22" s="1"/>
  <c r="S79" i="22"/>
  <c r="AD79" i="22" s="1"/>
  <c r="AQ91" i="22"/>
  <c r="AR91" i="22" s="1"/>
  <c r="AQ24" i="22"/>
  <c r="AR24" i="22" s="1"/>
  <c r="AQ28" i="22"/>
  <c r="AR28" i="22" s="1"/>
  <c r="AQ30" i="22"/>
  <c r="AR30" i="22" s="1"/>
  <c r="AQ36" i="22"/>
  <c r="AR36" i="22" s="1"/>
  <c r="AQ69" i="22"/>
  <c r="AR69" i="22" s="1"/>
  <c r="S70" i="22"/>
  <c r="S72" i="22"/>
  <c r="AQ78" i="22"/>
  <c r="AR78" i="22" s="1"/>
  <c r="AR84" i="22"/>
  <c r="S85" i="22"/>
  <c r="AQ38" i="22"/>
  <c r="AR38" i="22" s="1"/>
  <c r="S56" i="22"/>
  <c r="AD56" i="22" s="1"/>
  <c r="AF56" i="22" s="1"/>
  <c r="AG56" i="22" s="1"/>
  <c r="AJ56" i="22" s="1"/>
  <c r="AR66" i="22"/>
  <c r="S67" i="22"/>
  <c r="AC68" i="22"/>
  <c r="AQ75" i="22"/>
  <c r="AR75" i="22" s="1"/>
  <c r="AC40" i="22"/>
  <c r="AQ47" i="22"/>
  <c r="AR47" i="22" s="1"/>
  <c r="S48" i="22"/>
  <c r="AD48" i="22" s="1"/>
  <c r="AF48" i="22" s="1"/>
  <c r="AG48" i="22" s="1"/>
  <c r="AJ48" i="22" s="1"/>
  <c r="AR50" i="22"/>
  <c r="AC55" i="22"/>
  <c r="AC66" i="22"/>
  <c r="S69" i="22"/>
  <c r="AC69" i="22"/>
  <c r="AC71" i="22"/>
  <c r="AQ17" i="22"/>
  <c r="AR17" i="22" s="1"/>
  <c r="AQ31" i="22"/>
  <c r="AR31" i="22" s="1"/>
  <c r="AQ39" i="22"/>
  <c r="AR39" i="22" s="1"/>
  <c r="AR63" i="22"/>
  <c r="AQ76" i="22"/>
  <c r="AR76" i="22" s="1"/>
  <c r="AQ83" i="22"/>
  <c r="AR83" i="22" s="1"/>
  <c r="S84" i="22"/>
  <c r="S93" i="22"/>
  <c r="AD93" i="22" s="1"/>
  <c r="AF93" i="22" s="1"/>
  <c r="AG93" i="22" s="1"/>
  <c r="AJ93" i="22" s="1"/>
  <c r="S36" i="22"/>
  <c r="AQ41" i="22"/>
  <c r="AR41" i="22" s="1"/>
  <c r="AQ52" i="22"/>
  <c r="AR52" i="22" s="1"/>
  <c r="AQ62" i="22"/>
  <c r="AR62" i="22" s="1"/>
  <c r="S65" i="22"/>
  <c r="S77" i="22"/>
  <c r="AC77" i="22"/>
  <c r="S86" i="22"/>
  <c r="AD86" i="22" s="1"/>
  <c r="AF86" i="22" s="1"/>
  <c r="AG86" i="22" s="1"/>
  <c r="AJ86" i="22" s="1"/>
  <c r="AQ94" i="22"/>
  <c r="AR94" i="22" s="1"/>
  <c r="S81" i="22"/>
  <c r="AD81" i="22" s="1"/>
  <c r="AF81" i="22" s="1"/>
  <c r="AG81" i="22" s="1"/>
  <c r="AJ81" i="22" s="1"/>
  <c r="AR92" i="22"/>
  <c r="S94" i="22"/>
  <c r="AQ97" i="22"/>
  <c r="AR97" i="22" s="1"/>
  <c r="S100" i="22"/>
  <c r="AD105" i="22"/>
  <c r="AF105" i="22" s="1"/>
  <c r="AG105" i="22" s="1"/>
  <c r="AJ105" i="22" s="1"/>
  <c r="AR109" i="22"/>
  <c r="S134" i="22"/>
  <c r="AR89" i="22"/>
  <c r="S96" i="22"/>
  <c r="AC96" i="22"/>
  <c r="AQ99" i="22"/>
  <c r="AR99" i="22" s="1"/>
  <c r="S107" i="22"/>
  <c r="S114" i="22"/>
  <c r="AC114" i="22"/>
  <c r="AQ130" i="22"/>
  <c r="AR130" i="22" s="1"/>
  <c r="AC87" i="22"/>
  <c r="AQ103" i="22"/>
  <c r="AR103" i="22" s="1"/>
  <c r="S104" i="22"/>
  <c r="S109" i="22"/>
  <c r="S111" i="22"/>
  <c r="S122" i="22"/>
  <c r="AD122" i="22" s="1"/>
  <c r="AF122" i="22" s="1"/>
  <c r="AG122" i="22" s="1"/>
  <c r="AJ122" i="22" s="1"/>
  <c r="AQ123" i="22"/>
  <c r="AR123" i="22" s="1"/>
  <c r="AQ110" i="22"/>
  <c r="AR110" i="22" s="1"/>
  <c r="S116" i="22"/>
  <c r="AC116" i="22"/>
  <c r="AQ121" i="22"/>
  <c r="AR121" i="22" s="1"/>
  <c r="S129" i="22"/>
  <c r="S132" i="22"/>
  <c r="AR137" i="22"/>
  <c r="AD142" i="22"/>
  <c r="AF142" i="22" s="1"/>
  <c r="AG142" i="22" s="1"/>
  <c r="AJ142" i="22" s="1"/>
  <c r="AQ102" i="22"/>
  <c r="AR102" i="22" s="1"/>
  <c r="S125" i="22"/>
  <c r="AD125" i="22" s="1"/>
  <c r="AF125" i="22" s="1"/>
  <c r="AG125" i="22" s="1"/>
  <c r="AJ125" i="22" s="1"/>
  <c r="S127" i="22"/>
  <c r="S88" i="22"/>
  <c r="AD88" i="22" s="1"/>
  <c r="AF88" i="22" s="1"/>
  <c r="AG88" i="22" s="1"/>
  <c r="AJ88" i="22" s="1"/>
  <c r="S92" i="22"/>
  <c r="S98" i="22"/>
  <c r="AD98" i="22" s="1"/>
  <c r="AQ126" i="22"/>
  <c r="AR126" i="22" s="1"/>
  <c r="AD130" i="22"/>
  <c r="AF130" i="22" s="1"/>
  <c r="AG130" i="22" s="1"/>
  <c r="AJ130" i="22" s="1"/>
  <c r="AQ82" i="22"/>
  <c r="AR82" i="22" s="1"/>
  <c r="AR98" i="22"/>
  <c r="S101" i="22"/>
  <c r="S102" i="22"/>
  <c r="S112" i="22"/>
  <c r="AC112" i="22"/>
  <c r="S123" i="22"/>
  <c r="AD123" i="22" s="1"/>
  <c r="AF123" i="22" s="1"/>
  <c r="AG123" i="22" s="1"/>
  <c r="AJ123" i="22" s="1"/>
  <c r="AQ105" i="22"/>
  <c r="AR105" i="22" s="1"/>
  <c r="AQ107" i="22"/>
  <c r="AR107" i="22" s="1"/>
  <c r="AR124" i="22"/>
  <c r="AR129" i="22"/>
  <c r="AR133" i="22"/>
  <c r="AC140" i="22"/>
  <c r="AQ151" i="22"/>
  <c r="AR151" i="22" s="1"/>
  <c r="S152" i="22"/>
  <c r="AC152" i="22"/>
  <c r="AQ112" i="22"/>
  <c r="AR112" i="22" s="1"/>
  <c r="AQ114" i="22"/>
  <c r="AR114" i="22" s="1"/>
  <c r="AQ116" i="22"/>
  <c r="AR116" i="22" s="1"/>
  <c r="AQ118" i="22"/>
  <c r="AR118" i="22" s="1"/>
  <c r="S154" i="22"/>
  <c r="AD154" i="22" s="1"/>
  <c r="AF154" i="22" s="1"/>
  <c r="AG154" i="22" s="1"/>
  <c r="AJ154" i="22" s="1"/>
  <c r="AC131" i="22"/>
  <c r="AR139" i="22"/>
  <c r="AQ140" i="22"/>
  <c r="AR140" i="22" s="1"/>
  <c r="AC143" i="22"/>
  <c r="AD143" i="22" s="1"/>
  <c r="AF143" i="22" s="1"/>
  <c r="AG143" i="22" s="1"/>
  <c r="AJ143" i="22" s="1"/>
  <c r="AR148" i="22"/>
  <c r="S149" i="22"/>
  <c r="AC149" i="22"/>
  <c r="AD165" i="22"/>
  <c r="AF165" i="22" s="1"/>
  <c r="AG165" i="22" s="1"/>
  <c r="AJ165" i="22" s="1"/>
  <c r="AR196" i="22"/>
  <c r="AR145" i="22"/>
  <c r="AR147" i="22"/>
  <c r="AC129" i="22"/>
  <c r="AC145" i="22"/>
  <c r="S146" i="22"/>
  <c r="AD146" i="22" s="1"/>
  <c r="AD166" i="22"/>
  <c r="AF166" i="22" s="1"/>
  <c r="AG166" i="22" s="1"/>
  <c r="AJ166" i="22" s="1"/>
  <c r="AQ159" i="22"/>
  <c r="AR159" i="22" s="1"/>
  <c r="AQ162" i="22"/>
  <c r="AR162" i="22" s="1"/>
  <c r="AR167" i="22"/>
  <c r="AQ170" i="22"/>
  <c r="AR170" i="22" s="1"/>
  <c r="AR175" i="22"/>
  <c r="AR186" i="22"/>
  <c r="AQ187" i="22"/>
  <c r="AR187" i="22" s="1"/>
  <c r="AQ192" i="22"/>
  <c r="AR192" i="22" s="1"/>
  <c r="AQ161" i="22"/>
  <c r="AR161" i="22" s="1"/>
  <c r="AQ164" i="22"/>
  <c r="AR164" i="22" s="1"/>
  <c r="AQ172" i="22"/>
  <c r="AR172" i="22" s="1"/>
  <c r="AQ191" i="22"/>
  <c r="AR191" i="22" s="1"/>
  <c r="AD99" i="22" l="1"/>
  <c r="AD174" i="22"/>
  <c r="AF174" i="22" s="1"/>
  <c r="AG174" i="22" s="1"/>
  <c r="AJ174" i="22" s="1"/>
  <c r="AD80" i="22"/>
  <c r="AF80" i="22" s="1"/>
  <c r="AG80" i="22" s="1"/>
  <c r="AJ80" i="22" s="1"/>
  <c r="AD131" i="22"/>
  <c r="AD107" i="22"/>
  <c r="AF107" i="22" s="1"/>
  <c r="AG107" i="22" s="1"/>
  <c r="AJ107" i="22" s="1"/>
  <c r="AD72" i="22"/>
  <c r="AD113" i="22"/>
  <c r="AF113" i="22" s="1"/>
  <c r="AG113" i="22" s="1"/>
  <c r="AJ113" i="22" s="1"/>
  <c r="AD11" i="22"/>
  <c r="AD132" i="22"/>
  <c r="AF132" i="22" s="1"/>
  <c r="AG132" i="22" s="1"/>
  <c r="AJ132" i="22" s="1"/>
  <c r="AD100" i="22"/>
  <c r="AK158" i="22"/>
  <c r="AD140" i="22"/>
  <c r="AF140" i="22" s="1"/>
  <c r="AG140" i="22" s="1"/>
  <c r="AJ140" i="22" s="1"/>
  <c r="AD167" i="22"/>
  <c r="AF167" i="22" s="1"/>
  <c r="AG167" i="22" s="1"/>
  <c r="AJ167" i="22" s="1"/>
  <c r="AD23" i="22"/>
  <c r="AF23" i="22" s="1"/>
  <c r="AG23" i="22" s="1"/>
  <c r="AJ23" i="22" s="1"/>
  <c r="AD162" i="22"/>
  <c r="AF162" i="22" s="1"/>
  <c r="AG162" i="22" s="1"/>
  <c r="AJ162" i="22" s="1"/>
  <c r="AD147" i="22"/>
  <c r="AF147" i="22" s="1"/>
  <c r="AG147" i="22" s="1"/>
  <c r="AJ147" i="22" s="1"/>
  <c r="AD8" i="22"/>
  <c r="AD194" i="22"/>
  <c r="AF194" i="22" s="1"/>
  <c r="AG194" i="22" s="1"/>
  <c r="AJ194" i="22" s="1"/>
  <c r="AD44" i="22"/>
  <c r="AF44" i="22" s="1"/>
  <c r="AG44" i="22" s="1"/>
  <c r="AJ44" i="22" s="1"/>
  <c r="AD13" i="22"/>
  <c r="AD145" i="22"/>
  <c r="AD127" i="22"/>
  <c r="AF127" i="22" s="1"/>
  <c r="AG127" i="22" s="1"/>
  <c r="AJ127" i="22" s="1"/>
  <c r="AK72" i="22"/>
  <c r="AD15" i="22"/>
  <c r="AD177" i="22"/>
  <c r="AD180" i="22"/>
  <c r="AD144" i="22"/>
  <c r="AF144" i="22" s="1"/>
  <c r="AG144" i="22" s="1"/>
  <c r="AJ144" i="22" s="1"/>
  <c r="AK137" i="22"/>
  <c r="AK181" i="22"/>
  <c r="AD85" i="22"/>
  <c r="AF85" i="22" s="1"/>
  <c r="AG85" i="22" s="1"/>
  <c r="AJ85" i="22" s="1"/>
  <c r="AD9" i="22"/>
  <c r="AD173" i="22"/>
  <c r="AF173" i="22" s="1"/>
  <c r="AG173" i="22" s="1"/>
  <c r="AJ173" i="22" s="1"/>
  <c r="AD134" i="22"/>
  <c r="AF134" i="22" s="1"/>
  <c r="AG134" i="22" s="1"/>
  <c r="AJ134" i="22" s="1"/>
  <c r="AD19" i="22"/>
  <c r="AD22" i="22"/>
  <c r="AF22" i="22" s="1"/>
  <c r="AG22" i="22" s="1"/>
  <c r="AJ22" i="22" s="1"/>
  <c r="AD115" i="22"/>
  <c r="AD37" i="22"/>
  <c r="AD176" i="22"/>
  <c r="AF176" i="22" s="1"/>
  <c r="AG176" i="22" s="1"/>
  <c r="AJ176" i="22" s="1"/>
  <c r="AD151" i="22"/>
  <c r="AD106" i="22"/>
  <c r="AD119" i="22"/>
  <c r="AD112" i="22"/>
  <c r="AF112" i="22" s="1"/>
  <c r="AG112" i="22" s="1"/>
  <c r="AJ112" i="22" s="1"/>
  <c r="AD69" i="22"/>
  <c r="AD83" i="22"/>
  <c r="AD102" i="22"/>
  <c r="AF102" i="22" s="1"/>
  <c r="AG102" i="22" s="1"/>
  <c r="AJ102" i="22" s="1"/>
  <c r="AD92" i="22"/>
  <c r="AF92" i="22" s="1"/>
  <c r="AG92" i="22" s="1"/>
  <c r="AJ92" i="22" s="1"/>
  <c r="AD109" i="22"/>
  <c r="AD65" i="22"/>
  <c r="AF65" i="22" s="1"/>
  <c r="AG65" i="22" s="1"/>
  <c r="AJ65" i="22" s="1"/>
  <c r="AD70" i="22"/>
  <c r="AD63" i="22"/>
  <c r="AF63" i="22" s="1"/>
  <c r="AG63" i="22" s="1"/>
  <c r="AJ63" i="22" s="1"/>
  <c r="AD43" i="22"/>
  <c r="AF43" i="22" s="1"/>
  <c r="AG43" i="22" s="1"/>
  <c r="AJ43" i="22" s="1"/>
  <c r="AD161" i="22"/>
  <c r="AF161" i="22" s="1"/>
  <c r="AG161" i="22" s="1"/>
  <c r="AJ161" i="22" s="1"/>
  <c r="AD160" i="22"/>
  <c r="AF160" i="22" s="1"/>
  <c r="AG160" i="22" s="1"/>
  <c r="AJ160" i="22" s="1"/>
  <c r="AD141" i="22"/>
  <c r="AF141" i="22" s="1"/>
  <c r="AG141" i="22" s="1"/>
  <c r="AJ141" i="22" s="1"/>
  <c r="AD35" i="22"/>
  <c r="AD175" i="22"/>
  <c r="AF175" i="22" s="1"/>
  <c r="AG175" i="22" s="1"/>
  <c r="AJ175" i="22" s="1"/>
  <c r="AK196" i="22"/>
  <c r="AK187" i="22"/>
  <c r="AK133" i="22"/>
  <c r="AK177" i="22"/>
  <c r="AK159" i="22"/>
  <c r="AK103" i="22"/>
  <c r="AK78" i="22"/>
  <c r="AK110" i="22"/>
  <c r="AK126" i="22"/>
  <c r="AK56" i="22"/>
  <c r="AD84" i="22"/>
  <c r="AD138" i="22"/>
  <c r="AF138" i="22" s="1"/>
  <c r="AG138" i="22" s="1"/>
  <c r="AJ138" i="22" s="1"/>
  <c r="AD68" i="22"/>
  <c r="AD87" i="22"/>
  <c r="AF87" i="22" s="1"/>
  <c r="AG87" i="22" s="1"/>
  <c r="AJ87" i="22" s="1"/>
  <c r="AD38" i="22"/>
  <c r="AD66" i="22"/>
  <c r="AF66" i="22" s="1"/>
  <c r="AG66" i="22" s="1"/>
  <c r="AJ66" i="22" s="1"/>
  <c r="AD26" i="22"/>
  <c r="AF26" i="22" s="1"/>
  <c r="AG26" i="22" s="1"/>
  <c r="AJ26" i="22" s="1"/>
  <c r="AD120" i="22"/>
  <c r="AD27" i="22"/>
  <c r="AF27" i="22" s="1"/>
  <c r="AG27" i="22" s="1"/>
  <c r="AJ27" i="22" s="1"/>
  <c r="AD155" i="22"/>
  <c r="AD110" i="22"/>
  <c r="AF110" i="22" s="1"/>
  <c r="AG110" i="22" s="1"/>
  <c r="AJ110" i="22" s="1"/>
  <c r="AD75" i="22"/>
  <c r="AD45" i="22"/>
  <c r="AF45" i="22" s="1"/>
  <c r="AG45" i="22" s="1"/>
  <c r="AJ45" i="22" s="1"/>
  <c r="AD111" i="22"/>
  <c r="AD18" i="22"/>
  <c r="AD89" i="22"/>
  <c r="AD33" i="22"/>
  <c r="AD148" i="22"/>
  <c r="AF148" i="22" s="1"/>
  <c r="AG148" i="22" s="1"/>
  <c r="AJ148" i="22" s="1"/>
  <c r="AD172" i="22"/>
  <c r="AF172" i="22" s="1"/>
  <c r="AG172" i="22" s="1"/>
  <c r="AJ172" i="22" s="1"/>
  <c r="AD82" i="22"/>
  <c r="AF82" i="22" s="1"/>
  <c r="AG82" i="22" s="1"/>
  <c r="AJ82" i="22" s="1"/>
  <c r="AD181" i="22"/>
  <c r="AD25" i="22"/>
  <c r="AF25" i="22" s="1"/>
  <c r="AG25" i="22" s="1"/>
  <c r="AJ25" i="22" s="1"/>
  <c r="AD193" i="22"/>
  <c r="AF193" i="22" s="1"/>
  <c r="AG193" i="22" s="1"/>
  <c r="AJ193" i="22" s="1"/>
  <c r="AD121" i="22"/>
  <c r="AD192" i="22"/>
  <c r="AK167" i="22"/>
  <c r="AK157" i="22"/>
  <c r="AK90" i="22"/>
  <c r="AK46" i="22"/>
  <c r="AK91" i="22"/>
  <c r="AK154" i="22"/>
  <c r="AK189" i="22"/>
  <c r="AK92" i="22"/>
  <c r="AD71" i="22"/>
  <c r="AD47" i="22"/>
  <c r="AF47" i="22" s="1"/>
  <c r="AG47" i="22" s="1"/>
  <c r="AJ47" i="22" s="1"/>
  <c r="AD178" i="22"/>
  <c r="AK136" i="22"/>
  <c r="AD101" i="22"/>
  <c r="AF101" i="22" s="1"/>
  <c r="AG101" i="22" s="1"/>
  <c r="AJ101" i="22" s="1"/>
  <c r="AK191" i="22"/>
  <c r="AK151" i="22"/>
  <c r="AK193" i="22"/>
  <c r="AK130" i="22"/>
  <c r="AK63" i="22"/>
  <c r="AK83" i="22"/>
  <c r="AK31" i="22"/>
  <c r="AD90" i="22"/>
  <c r="AF90" i="22" s="1"/>
  <c r="AG90" i="22" s="1"/>
  <c r="AJ90" i="22" s="1"/>
  <c r="AD52" i="22"/>
  <c r="AF52" i="22" s="1"/>
  <c r="AG52" i="22" s="1"/>
  <c r="AJ52" i="22" s="1"/>
  <c r="AD136" i="22"/>
  <c r="AF136" i="22" s="1"/>
  <c r="AG136" i="22" s="1"/>
  <c r="AJ136" i="22" s="1"/>
  <c r="AD46" i="22"/>
  <c r="AF46" i="22" s="1"/>
  <c r="AG46" i="22" s="1"/>
  <c r="AJ46" i="22" s="1"/>
  <c r="AK175" i="22"/>
  <c r="AD49" i="22"/>
  <c r="AF49" i="22" s="1"/>
  <c r="AG49" i="22" s="1"/>
  <c r="AJ49" i="22" s="1"/>
  <c r="AK161" i="22"/>
  <c r="AK140" i="22"/>
  <c r="AK129" i="22"/>
  <c r="AK89" i="22"/>
  <c r="AK186" i="22"/>
  <c r="AK149" i="22"/>
  <c r="AK146" i="22"/>
  <c r="AK183" i="22"/>
  <c r="AK71" i="22"/>
  <c r="AD95" i="22"/>
  <c r="AF95" i="22" s="1"/>
  <c r="AG95" i="22" s="1"/>
  <c r="AJ95" i="22" s="1"/>
  <c r="AD29" i="22"/>
  <c r="AF29" i="22" s="1"/>
  <c r="AG29" i="22" s="1"/>
  <c r="AJ29" i="22" s="1"/>
  <c r="AD126" i="22"/>
  <c r="AF126" i="22" s="1"/>
  <c r="AG126" i="22" s="1"/>
  <c r="AJ126" i="22" s="1"/>
  <c r="AC1" i="22"/>
  <c r="AK162" i="22"/>
  <c r="AK121" i="22"/>
  <c r="AK125" i="22"/>
  <c r="AK57" i="22"/>
  <c r="AD179" i="22"/>
  <c r="AD157" i="22"/>
  <c r="AF157" i="22" s="1"/>
  <c r="AG157" i="22" s="1"/>
  <c r="AJ157" i="22" s="1"/>
  <c r="AD31" i="22"/>
  <c r="AD153" i="22"/>
  <c r="AD55" i="22"/>
  <c r="AF55" i="22" s="1"/>
  <c r="AG55" i="22" s="1"/>
  <c r="AJ55" i="22" s="1"/>
  <c r="AD67" i="22"/>
  <c r="AF67" i="22" s="1"/>
  <c r="AG67" i="22" s="1"/>
  <c r="AJ67" i="22" s="1"/>
  <c r="AD59" i="22"/>
  <c r="AF59" i="22" s="1"/>
  <c r="AG59" i="22" s="1"/>
  <c r="AJ59" i="22" s="1"/>
  <c r="AD186" i="22"/>
  <c r="AD73" i="22"/>
  <c r="AD77" i="22"/>
  <c r="AD42" i="22"/>
  <c r="AD103" i="22"/>
  <c r="AF103" i="22" s="1"/>
  <c r="AG103" i="22" s="1"/>
  <c r="AJ103" i="22" s="1"/>
  <c r="AD118" i="22"/>
  <c r="AD94" i="22"/>
  <c r="AF94" i="22" s="1"/>
  <c r="AG94" i="22" s="1"/>
  <c r="AJ94" i="22" s="1"/>
  <c r="AD76" i="22"/>
  <c r="AD108" i="22"/>
  <c r="AF108" i="22" s="1"/>
  <c r="AG108" i="22" s="1"/>
  <c r="AJ108" i="22" s="1"/>
  <c r="AD184" i="22"/>
  <c r="AD104" i="22"/>
  <c r="AD91" i="22"/>
  <c r="AF91" i="22" s="1"/>
  <c r="AG91" i="22" s="1"/>
  <c r="AJ91" i="22" s="1"/>
  <c r="AD78" i="22"/>
  <c r="AD57" i="22"/>
  <c r="AD159" i="22"/>
  <c r="AF159" i="22" s="1"/>
  <c r="AG159" i="22" s="1"/>
  <c r="AJ159" i="22" s="1"/>
  <c r="AR1" i="20"/>
  <c r="AR1" i="22"/>
  <c r="AK123" i="22"/>
  <c r="AD114" i="22"/>
  <c r="AK79" i="22"/>
  <c r="AK66" i="22"/>
  <c r="AK69" i="22"/>
  <c r="AK85" i="22"/>
  <c r="AK59" i="22"/>
  <c r="AK42" i="22"/>
  <c r="AK11" i="22"/>
  <c r="AK12" i="22"/>
  <c r="AC1" i="20"/>
  <c r="AG4" i="20"/>
  <c r="AF1" i="20"/>
  <c r="AD116" i="22"/>
  <c r="AK96" i="22"/>
  <c r="AK88" i="22"/>
  <c r="AK52" i="22"/>
  <c r="AK84" i="22"/>
  <c r="AD17" i="22"/>
  <c r="AK188" i="22"/>
  <c r="AK182" i="22"/>
  <c r="AK179" i="22"/>
  <c r="AK176" i="22"/>
  <c r="AK173" i="22"/>
  <c r="AK165" i="22"/>
  <c r="AK148" i="22"/>
  <c r="AK192" i="22"/>
  <c r="AK156" i="22"/>
  <c r="AK172" i="22"/>
  <c r="AK164" i="22"/>
  <c r="AK185" i="22"/>
  <c r="AK180" i="22"/>
  <c r="AK178" i="22"/>
  <c r="AK169" i="22"/>
  <c r="AK194" i="22"/>
  <c r="AK190" i="22"/>
  <c r="AK184" i="22"/>
  <c r="AK174" i="22"/>
  <c r="AK166" i="22"/>
  <c r="AK155" i="22"/>
  <c r="AK171" i="22"/>
  <c r="AK163" i="22"/>
  <c r="AK160" i="22"/>
  <c r="AK195" i="22"/>
  <c r="AK152" i="22"/>
  <c r="AK147" i="22"/>
  <c r="AK145" i="22"/>
  <c r="AK109" i="22"/>
  <c r="AK104" i="22"/>
  <c r="AK144" i="22"/>
  <c r="AK132" i="22"/>
  <c r="AK122" i="22"/>
  <c r="AK120" i="22"/>
  <c r="AK111" i="22"/>
  <c r="AK131" i="22"/>
  <c r="AK128" i="22"/>
  <c r="AK127" i="22"/>
  <c r="AK117" i="22"/>
  <c r="AK115" i="22"/>
  <c r="AK113" i="22"/>
  <c r="AK153" i="22"/>
  <c r="AK150" i="22"/>
  <c r="AK143" i="22"/>
  <c r="AK142" i="22"/>
  <c r="AK141" i="22"/>
  <c r="AK135" i="22"/>
  <c r="AK124" i="22"/>
  <c r="AK119" i="22"/>
  <c r="AK108" i="22"/>
  <c r="AK106" i="22"/>
  <c r="AK95" i="22"/>
  <c r="AK93" i="22"/>
  <c r="AK138" i="22"/>
  <c r="AK134" i="22"/>
  <c r="AK114" i="22"/>
  <c r="AK107" i="22"/>
  <c r="AK101" i="22"/>
  <c r="AK118" i="22"/>
  <c r="AK105" i="22"/>
  <c r="AK98" i="22"/>
  <c r="AK112" i="22"/>
  <c r="AK116" i="22"/>
  <c r="AK64" i="22"/>
  <c r="AK54" i="22"/>
  <c r="AK47" i="22"/>
  <c r="AK100" i="22"/>
  <c r="AK65" i="22"/>
  <c r="AK50" i="22"/>
  <c r="AK40" i="22"/>
  <c r="AK32" i="22"/>
  <c r="AK27" i="22"/>
  <c r="AK21" i="22"/>
  <c r="AK18" i="22"/>
  <c r="AK13" i="22"/>
  <c r="AK48" i="22"/>
  <c r="AK23" i="22"/>
  <c r="AK87" i="22"/>
  <c r="AK86" i="22"/>
  <c r="AK77" i="22"/>
  <c r="AK34" i="22"/>
  <c r="AK26" i="22"/>
  <c r="AK20" i="22"/>
  <c r="AK15" i="22"/>
  <c r="AK7" i="22"/>
  <c r="AK81" i="22"/>
  <c r="AK68" i="22"/>
  <c r="AK67" i="22"/>
  <c r="AK55" i="22"/>
  <c r="AK43" i="22"/>
  <c r="AK70" i="22"/>
  <c r="AK53" i="22"/>
  <c r="AK41" i="22"/>
  <c r="AK61" i="22"/>
  <c r="AK60" i="22"/>
  <c r="AK10" i="22"/>
  <c r="AK6" i="22"/>
  <c r="AK14" i="22"/>
  <c r="AK24" i="22"/>
  <c r="AK30" i="22"/>
  <c r="AK16" i="22"/>
  <c r="AK35" i="22"/>
  <c r="AK17" i="22"/>
  <c r="AK28" i="22"/>
  <c r="AK8" i="22"/>
  <c r="AK9" i="22"/>
  <c r="AD87" i="20"/>
  <c r="AF87" i="20" s="1"/>
  <c r="AG87" i="20" s="1"/>
  <c r="AJ87" i="20" s="1"/>
  <c r="AK168" i="22"/>
  <c r="AD149" i="22"/>
  <c r="AF149" i="22" s="1"/>
  <c r="AG149" i="22" s="1"/>
  <c r="AJ149" i="22" s="1"/>
  <c r="AK170" i="22"/>
  <c r="AK139" i="22"/>
  <c r="AD129" i="22"/>
  <c r="AF129" i="22" s="1"/>
  <c r="AG129" i="22" s="1"/>
  <c r="AJ129" i="22" s="1"/>
  <c r="AD96" i="22"/>
  <c r="AK80" i="22"/>
  <c r="AD36" i="22"/>
  <c r="AK58" i="22"/>
  <c r="AK75" i="22"/>
  <c r="AK74" i="22"/>
  <c r="AK37" i="22"/>
  <c r="G23" i="23"/>
  <c r="AD28" i="22"/>
  <c r="AF28" i="22" s="1"/>
  <c r="AG28" i="22" s="1"/>
  <c r="AJ28" i="22" s="1"/>
  <c r="AK4" i="22"/>
  <c r="AK25" i="22"/>
  <c r="AK45" i="22"/>
  <c r="AD192" i="20"/>
  <c r="AK1" i="20"/>
  <c r="AK97" i="22"/>
  <c r="AK94" i="22"/>
  <c r="AK44" i="22"/>
  <c r="AK39" i="22"/>
  <c r="AK38" i="22"/>
  <c r="AD50" i="22"/>
  <c r="AF50" i="22" s="1"/>
  <c r="AG50" i="22" s="1"/>
  <c r="AJ50" i="22" s="1"/>
  <c r="AK51" i="22"/>
  <c r="AK22" i="22"/>
  <c r="AK19" i="22"/>
  <c r="AD40" i="22"/>
  <c r="AG4" i="22"/>
  <c r="AD152" i="22"/>
  <c r="AF152" i="22" s="1"/>
  <c r="AG152" i="22" s="1"/>
  <c r="AJ152" i="22" s="1"/>
  <c r="AK102" i="22"/>
  <c r="AK82" i="22"/>
  <c r="AK99" i="22"/>
  <c r="AK62" i="22"/>
  <c r="AK36" i="22"/>
  <c r="AK76" i="22"/>
  <c r="AD4" i="22"/>
  <c r="S1" i="22"/>
  <c r="AK29" i="22"/>
  <c r="AD24" i="22"/>
  <c r="AF24" i="22" s="1"/>
  <c r="AG24" i="22" s="1"/>
  <c r="AJ24" i="22" s="1"/>
  <c r="S1" i="20"/>
  <c r="AK33" i="22"/>
  <c r="AK49" i="22"/>
  <c r="AK5" i="22"/>
  <c r="AD4" i="20"/>
  <c r="AF1" i="22" l="1"/>
  <c r="AD1" i="22"/>
  <c r="AR210" i="20"/>
  <c r="AH201" i="20"/>
  <c r="AK1" i="22"/>
  <c r="AJ4" i="22"/>
  <c r="AG1" i="22"/>
  <c r="AD1" i="20"/>
  <c r="AJ4" i="20"/>
  <c r="AG1" i="20"/>
  <c r="AR210" i="22"/>
  <c r="AH201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AH119" authorId="0" shapeId="0" xr:uid="{00000000-0006-0000-0100-000001000000}">
      <text>
        <r>
          <rPr>
            <b/>
            <sz val="9"/>
            <rFont val="宋体"/>
            <family val="3"/>
            <charset val="134"/>
          </rPr>
          <t>吴英格:单独写单子</t>
        </r>
      </text>
    </comment>
  </commentList>
</comments>
</file>

<file path=xl/sharedStrings.xml><?xml version="1.0" encoding="utf-8"?>
<sst xmlns="http://schemas.openxmlformats.org/spreadsheetml/2006/main" count="3430" uniqueCount="580">
  <si>
    <t>序号</t>
  </si>
  <si>
    <t>分类</t>
  </si>
  <si>
    <t>小类</t>
  </si>
  <si>
    <t>厂家数量</t>
  </si>
  <si>
    <t>截至8月24日到期应付-以7月30日到期应付为依据</t>
  </si>
  <si>
    <t>压缩后应付</t>
  </si>
  <si>
    <t>说明</t>
  </si>
  <si>
    <t>金额</t>
  </si>
  <si>
    <t>占比</t>
  </si>
  <si>
    <t>原材料</t>
  </si>
  <si>
    <t>李尔项目</t>
  </si>
  <si>
    <t>零部件</t>
  </si>
  <si>
    <t>属地化</t>
  </si>
  <si>
    <t>沧州市内</t>
  </si>
  <si>
    <t>省内</t>
  </si>
  <si>
    <t>河北省内</t>
  </si>
  <si>
    <t>省外</t>
  </si>
  <si>
    <t>河北省外</t>
  </si>
  <si>
    <t xml:space="preserve">固定资产 </t>
  </si>
  <si>
    <t>涉诉类</t>
  </si>
  <si>
    <t>深州卓伦，每月支付50万，7月及8月未付</t>
  </si>
  <si>
    <t>特殊类</t>
  </si>
  <si>
    <t>有回款计划或不接受80%原则的厂家。严重影响生产或存在较高涉诉风险</t>
  </si>
  <si>
    <t>销售类</t>
  </si>
  <si>
    <t>预付类</t>
  </si>
  <si>
    <t>预估费用</t>
  </si>
  <si>
    <t>临采类</t>
  </si>
  <si>
    <t>含38万发泡枪头采购</t>
  </si>
  <si>
    <t>合计</t>
  </si>
  <si>
    <t>供应商月度批量付款审批单-2024.8.23（归属7月付款）</t>
  </si>
  <si>
    <t>区域</t>
  </si>
  <si>
    <t>供应商代码</t>
  </si>
  <si>
    <t>供应商名称</t>
  </si>
  <si>
    <t>使用模块</t>
  </si>
  <si>
    <t>区域归属</t>
  </si>
  <si>
    <t>产品类型</t>
  </si>
  <si>
    <t>付款比例</t>
  </si>
  <si>
    <t>7月总挂账</t>
  </si>
  <si>
    <t>7月底到期应付</t>
  </si>
  <si>
    <t>1-8月</t>
  </si>
  <si>
    <t>1-8月按80%应付合计</t>
  </si>
  <si>
    <t>1-4月付款合计</t>
  </si>
  <si>
    <t>7月</t>
  </si>
  <si>
    <t>8月</t>
  </si>
  <si>
    <t>1-8月已付合计</t>
  </si>
  <si>
    <t>1-8月按80%原则未付</t>
  </si>
  <si>
    <t>8.23到期未付</t>
  </si>
  <si>
    <t>压缩支付金额-待付</t>
  </si>
  <si>
    <t>支付确认</t>
  </si>
  <si>
    <t>待支付比例（80%原则）</t>
  </si>
  <si>
    <t>实际应付占比</t>
  </si>
  <si>
    <t>8月扣款</t>
  </si>
  <si>
    <t>扣点</t>
  </si>
  <si>
    <t>折合扣点</t>
  </si>
  <si>
    <t>扣点后资金</t>
  </si>
  <si>
    <t>生产断点时间</t>
  </si>
  <si>
    <t>交货周期</t>
  </si>
  <si>
    <t>最晚支付时间</t>
  </si>
  <si>
    <t>支付方式</t>
  </si>
  <si>
    <t>上月末</t>
  </si>
  <si>
    <t>采购执行</t>
  </si>
  <si>
    <t>情况说明</t>
  </si>
  <si>
    <t>1月半年平均数</t>
  </si>
  <si>
    <t>2月半年平均数</t>
  </si>
  <si>
    <t>3月半年平均数</t>
  </si>
  <si>
    <t>4月半年平均数</t>
  </si>
  <si>
    <t>5月半年平均数</t>
  </si>
  <si>
    <t>6月半年平均数</t>
  </si>
  <si>
    <t>7月半年平均数</t>
  </si>
  <si>
    <t>8月半年平均数</t>
  </si>
  <si>
    <t>5月付款</t>
  </si>
  <si>
    <t>6月5日付款-归属5月</t>
  </si>
  <si>
    <t>6月15日付款-归属5月</t>
  </si>
  <si>
    <t>7.3单独付款-归属6月</t>
  </si>
  <si>
    <t>7月4日付款1</t>
  </si>
  <si>
    <t>7月9日付款2</t>
  </si>
  <si>
    <t>8.7付款</t>
  </si>
  <si>
    <t>单独付款</t>
  </si>
  <si>
    <t>合计应付</t>
  </si>
  <si>
    <t>校正应付</t>
  </si>
  <si>
    <t>驻场费用</t>
  </si>
  <si>
    <t>停线</t>
  </si>
  <si>
    <t>提货</t>
  </si>
  <si>
    <t>应付余额</t>
  </si>
  <si>
    <t>S435001</t>
  </si>
  <si>
    <t>厦门凯平化工有限公司</t>
  </si>
  <si>
    <t>座椅</t>
  </si>
  <si>
    <t>承兑</t>
  </si>
  <si>
    <t>程丽宇</t>
  </si>
  <si>
    <t>S421002</t>
  </si>
  <si>
    <t>大连浩煜新材料科技有限公司</t>
  </si>
  <si>
    <t>电汇/承兑</t>
  </si>
  <si>
    <t>大银行承兑</t>
  </si>
  <si>
    <t>S437007</t>
  </si>
  <si>
    <t>万华化学(烟台)销售有限公司</t>
  </si>
  <si>
    <t>销售</t>
  </si>
  <si>
    <t>S412042</t>
  </si>
  <si>
    <t>天津锦程新材料科技有限公司</t>
  </si>
  <si>
    <t>电汇</t>
  </si>
  <si>
    <t>涉诉</t>
  </si>
  <si>
    <t>S412003</t>
  </si>
  <si>
    <t>天津市远丰化工产品贸易有限公司</t>
  </si>
  <si>
    <t>大银行承兑。7.26日单独支付了50万，还有70万需要8月15日支付</t>
  </si>
  <si>
    <t>预付</t>
  </si>
  <si>
    <t>黄骅</t>
  </si>
  <si>
    <t>S413065</t>
  </si>
  <si>
    <t>河北锦泽丰泰国际贸易有限公司</t>
  </si>
  <si>
    <t>滕奉伟</t>
  </si>
  <si>
    <t>固定资产</t>
  </si>
  <si>
    <t>S413042</t>
  </si>
  <si>
    <t>黄骅市祯祥金属制品有限责任公司</t>
  </si>
  <si>
    <t>临采</t>
  </si>
  <si>
    <t>S512030</t>
  </si>
  <si>
    <t>天津德润达金属材料销售有限公司</t>
  </si>
  <si>
    <t>金属件</t>
  </si>
  <si>
    <t>原材料不按80%原则</t>
  </si>
  <si>
    <t>S412056</t>
  </si>
  <si>
    <t>天津市首唐科技发展有限公司</t>
  </si>
  <si>
    <t>S431024</t>
  </si>
  <si>
    <t>上海霏济科技有限公司</t>
  </si>
  <si>
    <t>S412055</t>
  </si>
  <si>
    <t>天津市盛祥冷拉有限公司</t>
  </si>
  <si>
    <t>9月提报了10吨料，按照含税5800计算</t>
  </si>
  <si>
    <t>S412009</t>
  </si>
  <si>
    <t>天津市元辉昌钢铁贸易有限公司</t>
  </si>
  <si>
    <t>S411006</t>
  </si>
  <si>
    <t>北京中万盛贸易有限责任公司</t>
  </si>
  <si>
    <t>沧州</t>
  </si>
  <si>
    <t>S413014</t>
  </si>
  <si>
    <t>沧州市奥睿机械设备有限公司</t>
  </si>
  <si>
    <t>S413012</t>
  </si>
  <si>
    <t>沧州市任沧机电有限公司</t>
  </si>
  <si>
    <t>7.31已单独写付款单，32674元</t>
  </si>
  <si>
    <t>7.31单独写付款单</t>
  </si>
  <si>
    <t>S413061</t>
  </si>
  <si>
    <t>黄骅市氦普气体销售有限公司</t>
  </si>
  <si>
    <t>7月25日左右需支付15万（3个月货款）</t>
  </si>
  <si>
    <t>S512036</t>
  </si>
  <si>
    <t>天津未来化学有限公司</t>
  </si>
  <si>
    <t>S413048</t>
  </si>
  <si>
    <t>黄骅市聚兴制管有限公司</t>
  </si>
  <si>
    <t>S513014</t>
  </si>
  <si>
    <t>邓景亮</t>
  </si>
  <si>
    <t>张馀林</t>
  </si>
  <si>
    <t>S413107</t>
  </si>
  <si>
    <t>黄骅市赵福增运输队</t>
  </si>
  <si>
    <t>S511037</t>
  </si>
  <si>
    <t>北京友联物流有限公司</t>
  </si>
  <si>
    <t>S511036</t>
  </si>
  <si>
    <t>北京恒世通物流有限公司</t>
  </si>
  <si>
    <t>S537029</t>
  </si>
  <si>
    <t>青岛华瑞利工贸有限公司</t>
  </si>
  <si>
    <t>S537036</t>
  </si>
  <si>
    <t>青岛亿嘉通物流有限公司</t>
  </si>
  <si>
    <t>S513174</t>
  </si>
  <si>
    <t>黄骅市杭合叉车配件经营部</t>
  </si>
  <si>
    <t>S513108</t>
  </si>
  <si>
    <t>河北德邦物流有限公司</t>
  </si>
  <si>
    <t>S537070</t>
  </si>
  <si>
    <t>济南博研科技能有限公司</t>
  </si>
  <si>
    <t>S423001</t>
  </si>
  <si>
    <t>哈尔滨三迪工控工程有限公司</t>
  </si>
  <si>
    <t>吴英格</t>
  </si>
  <si>
    <t>S411021</t>
  </si>
  <si>
    <t>北京鹏宇兴业精密模具制造有限公司</t>
  </si>
  <si>
    <t>S444014</t>
  </si>
  <si>
    <t>深圳市毅荣川电子科技有限公司</t>
  </si>
  <si>
    <t>李鹏</t>
  </si>
  <si>
    <t>约定每月回5万，三个月回清</t>
  </si>
  <si>
    <t>S433021</t>
  </si>
  <si>
    <t>慈溪市维克多自控元件有限公司</t>
  </si>
  <si>
    <t>S437023</t>
  </si>
  <si>
    <t>高唐强盛机械有限公司</t>
  </si>
  <si>
    <t>S412044</t>
  </si>
  <si>
    <t>天津沛衡五金弹簧有限公司</t>
  </si>
  <si>
    <t>S511032</t>
  </si>
  <si>
    <t>中机科(北京)车辆检测工程研究院有限公司</t>
  </si>
  <si>
    <t>夏永飞</t>
  </si>
  <si>
    <t>S535001</t>
  </si>
  <si>
    <t>厦门市三友和机械有限公司</t>
  </si>
  <si>
    <t>S413082</t>
  </si>
  <si>
    <t>深州市卓伦橡塑磨具有限公司</t>
  </si>
  <si>
    <t>吴晓萌</t>
  </si>
  <si>
    <t>S412015</t>
  </si>
  <si>
    <t>天津亚铁科技有限公司</t>
  </si>
  <si>
    <t>S412010</t>
  </si>
  <si>
    <t>天津欧尔派斯环保科技发展有限公司</t>
  </si>
  <si>
    <t>S432005</t>
  </si>
  <si>
    <t>佛吉亚（无锡）座椅部件有限公司</t>
  </si>
  <si>
    <t>S413029</t>
  </si>
  <si>
    <t>黄骅市成卓汽车部件厂</t>
  </si>
  <si>
    <t>吕宪超</t>
  </si>
  <si>
    <t>S413052</t>
  </si>
  <si>
    <t>黄骅市鑫昌五金制品厂</t>
  </si>
  <si>
    <t>马亚青</t>
  </si>
  <si>
    <t>S413022</t>
  </si>
  <si>
    <t>海兴中盛弹簧有限公司</t>
  </si>
  <si>
    <t>金属件/座椅/金属件</t>
  </si>
  <si>
    <t>S413044</t>
  </si>
  <si>
    <t>黄骅市长生汽车灯镜有限公司</t>
  </si>
  <si>
    <t>金属件/座椅</t>
  </si>
  <si>
    <t>吕宪超/李鹏</t>
  </si>
  <si>
    <t>S411036</t>
  </si>
  <si>
    <t>北京美好生活家居用品有限公司</t>
  </si>
  <si>
    <t>S413070</t>
  </si>
  <si>
    <t>黄骅市创合五金制品有限公司</t>
  </si>
  <si>
    <t>S413078</t>
  </si>
  <si>
    <t>文安县德实汽车配件有限公司</t>
  </si>
  <si>
    <t>李鹏/滕奉伟</t>
  </si>
  <si>
    <t>给10万发10万的货，平均每月供货在35万左右</t>
  </si>
  <si>
    <t>S413064</t>
  </si>
  <si>
    <t>黄骅市恒伟五金制品有限公司</t>
  </si>
  <si>
    <t>S413047</t>
  </si>
  <si>
    <t>黄骅市正大纺织机械配件厂</t>
  </si>
  <si>
    <t>S413108</t>
  </si>
  <si>
    <t>黄骅市泰行汽车配件有限公司</t>
  </si>
  <si>
    <t>S413025</t>
  </si>
  <si>
    <t>沧州宇诺五金制造有限公司</t>
  </si>
  <si>
    <t>S413033</t>
  </si>
  <si>
    <t>黄骅市再兴汽车配件有限公司</t>
  </si>
  <si>
    <t>S413034</t>
  </si>
  <si>
    <t>黄骅市汇铭汽车部件有限公司</t>
  </si>
  <si>
    <t>S413073</t>
  </si>
  <si>
    <t>黄骅市兴岳金属制品有限公司</t>
  </si>
  <si>
    <t>S412012</t>
  </si>
  <si>
    <t>天津琪安科技有限公司</t>
  </si>
  <si>
    <t>S413001</t>
  </si>
  <si>
    <t>北京吉信气弹簧制品有限公司</t>
  </si>
  <si>
    <t>暂不缺货</t>
  </si>
  <si>
    <t>王伟</t>
  </si>
  <si>
    <t>有涉诉风险</t>
  </si>
  <si>
    <t>S413055</t>
  </si>
  <si>
    <t>黄骅市广亿汽车部件有限公司</t>
  </si>
  <si>
    <t>吴晓萌/李鹏</t>
  </si>
  <si>
    <t>广亿加工费1.1万需单独支付（不扣点）</t>
  </si>
  <si>
    <t>S413037</t>
  </si>
  <si>
    <t>黄骅市雍丰塑料制品有限公司</t>
  </si>
  <si>
    <t>S413045</t>
  </si>
  <si>
    <t>黄骅市鑫祺汽车配件有限公司</t>
  </si>
  <si>
    <t>S413035</t>
  </si>
  <si>
    <t>黄骅市建昌塑料制品有限公司</t>
  </si>
  <si>
    <t>S413175</t>
  </si>
  <si>
    <t>河北莫特美橡塑科技有限公司</t>
  </si>
  <si>
    <t>S431010</t>
  </si>
  <si>
    <t>上海绽奇汽车部件有限公司</t>
  </si>
  <si>
    <t>不予发货，要求支付货款</t>
  </si>
  <si>
    <t>S437060</t>
  </si>
  <si>
    <t>日照联成汽车部件有限公司</t>
  </si>
  <si>
    <t>S413084</t>
  </si>
  <si>
    <t>黄骅市常郭镇街西纸箱厂</t>
  </si>
  <si>
    <t>金属件/座椅/后视镜</t>
  </si>
  <si>
    <t>S413020</t>
  </si>
  <si>
    <t>沧州旭兴五金制品有限公司</t>
  </si>
  <si>
    <t>S433009</t>
  </si>
  <si>
    <t>浙江路得坦摩汽车部件股份有限公司</t>
  </si>
  <si>
    <t>银行承兑/卡信</t>
  </si>
  <si>
    <t>不予发货，要求支付100万货款</t>
  </si>
  <si>
    <t>S413077</t>
  </si>
  <si>
    <t>文安县万达汽车配件制造有限公司</t>
  </si>
  <si>
    <t>按还款协议，每月还款10万</t>
  </si>
  <si>
    <t>S432009</t>
  </si>
  <si>
    <t>江苏力乐汽车部件股份有限公司</t>
  </si>
  <si>
    <t>S432002</t>
  </si>
  <si>
    <t>江苏全盛座舱技术股份有限公司</t>
  </si>
  <si>
    <t>7.31已单独写付款单，付了40万，总体需要支付108万</t>
  </si>
  <si>
    <t>S411046</t>
  </si>
  <si>
    <t>北京宇喆科技有限公司</t>
  </si>
  <si>
    <t>S437015</t>
  </si>
  <si>
    <t>山东金达汽车部件制造股份有限公司</t>
  </si>
  <si>
    <t>双方协商，本月需支付至少70万</t>
  </si>
  <si>
    <t>潍坊34</t>
  </si>
  <si>
    <t>S443004</t>
  </si>
  <si>
    <t>湘乡简美新材料科技有限公司</t>
  </si>
  <si>
    <t>按照之前约定付30万，扣3%,但期间我司让简美发空运有3000元费用，需补给简美，折算后仍是扣2%</t>
  </si>
  <si>
    <t>S412020</t>
  </si>
  <si>
    <t>天津市鹏升汽车部件有限公司</t>
  </si>
  <si>
    <t>S413132</t>
  </si>
  <si>
    <t>霸州市政锦五金制品有限公司</t>
  </si>
  <si>
    <t>按照谈定规则，这月付上月挂账的80%</t>
  </si>
  <si>
    <t>S422005</t>
  </si>
  <si>
    <t>吉林省德邦汽车电子有限公司</t>
  </si>
  <si>
    <t xml:space="preserve"> </t>
  </si>
  <si>
    <t>商承</t>
  </si>
  <si>
    <t>与集团协商的，每月付40万，但未见相关协议</t>
  </si>
  <si>
    <t>S413178</t>
  </si>
  <si>
    <t>廊坊市东平汽车零配件有限公司</t>
  </si>
  <si>
    <t>与鹏升签订三方协议，签订后支付此货款</t>
  </si>
  <si>
    <t>S413125</t>
  </si>
  <si>
    <t>沧州智凯金属制品有限公司</t>
  </si>
  <si>
    <t>按照协议约定，每月回10万货款</t>
  </si>
  <si>
    <t>S433023</t>
  </si>
  <si>
    <t>浙江万里安全器材制造有限公司</t>
  </si>
  <si>
    <t>S411007</t>
  </si>
  <si>
    <t>北京浦东三浦标准件有限公司</t>
  </si>
  <si>
    <t>李鹏/吴晓萌</t>
  </si>
  <si>
    <t>将80%原则内的货款支付后，年降7%</t>
  </si>
  <si>
    <t>S433019</t>
  </si>
  <si>
    <t>杭州阳晨聚氨酯制品有限公司</t>
  </si>
  <si>
    <t>S413161</t>
  </si>
  <si>
    <t>河北利达金属制品集团有限公司</t>
  </si>
  <si>
    <t>双方约定每月付5万</t>
  </si>
  <si>
    <t>S411048</t>
  </si>
  <si>
    <t>致冠沧州汽车部件有限公司</t>
  </si>
  <si>
    <t>S432011</t>
  </si>
  <si>
    <t>旷达汽车饰件系统有限公司</t>
  </si>
  <si>
    <t>要求将23年货款支付完毕</t>
  </si>
  <si>
    <t>S437019</t>
  </si>
  <si>
    <t>日照浩利橡塑有限公司</t>
  </si>
  <si>
    <t>S432014</t>
  </si>
  <si>
    <t>江苏万金汽车零部件制造有限公司</t>
  </si>
  <si>
    <t>专车发货，本次不扣点</t>
  </si>
  <si>
    <t>S413168</t>
  </si>
  <si>
    <t>黄骅市旗锐塑料制品有限公司</t>
  </si>
  <si>
    <t>S413130</t>
  </si>
  <si>
    <t>泊头市捷润五金制品有限公司</t>
  </si>
  <si>
    <t>按照双方谈定规则，付半年的均数</t>
  </si>
  <si>
    <t>S413167</t>
  </si>
  <si>
    <t>航天宏达（泊头）机械科技有限公司</t>
  </si>
  <si>
    <t>5月未付款</t>
  </si>
  <si>
    <t>S413145</t>
  </si>
  <si>
    <t>霸州市霸州镇鑫创五金塑料厂</t>
  </si>
  <si>
    <t>S413021</t>
  </si>
  <si>
    <t>河北锐翰汽车零部件有限公司</t>
  </si>
  <si>
    <t>S413007</t>
  </si>
  <si>
    <t>雄县华增汽车饰件有限公司</t>
  </si>
  <si>
    <t>S413054</t>
  </si>
  <si>
    <t>黄骅市保俊成复合彩印厂</t>
  </si>
  <si>
    <t>金属件/后视镜</t>
  </si>
  <si>
    <t>S413058</t>
  </si>
  <si>
    <t>黄骅市俊隆五金包装有限公司</t>
  </si>
  <si>
    <t>S434002</t>
  </si>
  <si>
    <t>芜湖星火软轴控制索制造有限公司</t>
  </si>
  <si>
    <t>B40V及汕德卡拉线，新项目需求，需要继续合作</t>
  </si>
  <si>
    <t>S413129</t>
  </si>
  <si>
    <t>文安县恒德汽车座椅制造有限公司</t>
  </si>
  <si>
    <t>S413202</t>
  </si>
  <si>
    <t>黄骅市荣昌祥纸制品有限公司</t>
  </si>
  <si>
    <t>座椅/后视镜</t>
  </si>
  <si>
    <t>不再合作，每月回款，防止起诉</t>
  </si>
  <si>
    <t>S411044</t>
  </si>
  <si>
    <t>北京兴盛华丰包装制品有限公司</t>
  </si>
  <si>
    <t>S412001</t>
  </si>
  <si>
    <t>天津生隆纤维材料股份有限公司</t>
  </si>
  <si>
    <t>S413067</t>
  </si>
  <si>
    <t>沧州庆方汽车部件有限公司</t>
  </si>
  <si>
    <t>前期洽谈每月支付5万，以保供货</t>
  </si>
  <si>
    <t>S413026</t>
  </si>
  <si>
    <t>沧州临港明康汽车配件有限公司</t>
  </si>
  <si>
    <t>S413066</t>
  </si>
  <si>
    <t>河北新强力机械制造有限公司</t>
  </si>
  <si>
    <t>S437034</t>
  </si>
  <si>
    <t>潍坊振晟汽车零部件有限公司</t>
  </si>
  <si>
    <t>不再合作，频繁追款，存在风险</t>
  </si>
  <si>
    <t>S413215</t>
  </si>
  <si>
    <t>北京吉信气弹簧制品有限公司廊坊分公司</t>
  </si>
  <si>
    <t>S432037</t>
  </si>
  <si>
    <t>苏世博（南京）减振系统有限公司</t>
  </si>
  <si>
    <t>S437016</t>
  </si>
  <si>
    <t>曲阜陆航座椅辅料有限公司</t>
  </si>
  <si>
    <t>S412022</t>
  </si>
  <si>
    <t>天津市宝坻区维华五金厂</t>
  </si>
  <si>
    <t>S432020</t>
  </si>
  <si>
    <t>恺博(常熟)座椅机械部件有限公司</t>
  </si>
  <si>
    <t>7.20单独支付了564350.55元</t>
  </si>
  <si>
    <t>S433003</t>
  </si>
  <si>
    <t>浙江松原汽车安全系统股份有限公司</t>
  </si>
  <si>
    <t>S513238</t>
  </si>
  <si>
    <t>深州市睿盛橡塑制品有限公司</t>
  </si>
  <si>
    <t>S431034</t>
  </si>
  <si>
    <t>雅柏利（上海）粘扣带有限公司</t>
  </si>
  <si>
    <t>S413031</t>
  </si>
  <si>
    <t>黄骅市致远摩托车配件有限公司</t>
  </si>
  <si>
    <t>取整</t>
  </si>
  <si>
    <t>S437039</t>
  </si>
  <si>
    <t>山东慧源精细化工有限公司</t>
  </si>
  <si>
    <t>S431008</t>
  </si>
  <si>
    <t>上海努辰金属制品有限公司</t>
  </si>
  <si>
    <t>7.31已单独写付款单20万</t>
  </si>
  <si>
    <t>S413072</t>
  </si>
  <si>
    <t>黄骅市润晨五金制品有限公司</t>
  </si>
  <si>
    <t>S437008</t>
  </si>
  <si>
    <t>烟台青沪纸业有限公司</t>
  </si>
  <si>
    <t>S422002</t>
  </si>
  <si>
    <t>长春市天利得科技有限公司</t>
  </si>
  <si>
    <t>律师已联系刘总，涉诉</t>
  </si>
  <si>
    <t>S432039</t>
  </si>
  <si>
    <t>吴江市拓研电子材料有限公司</t>
  </si>
  <si>
    <t>预付。7.30已单独写付款单，支付1725.74元</t>
  </si>
  <si>
    <t>S461001</t>
  </si>
  <si>
    <t>西安海容塑料制品有限责任公司</t>
  </si>
  <si>
    <t>S432034</t>
  </si>
  <si>
    <t>上锐（常州）供应链管理有限公司</t>
  </si>
  <si>
    <t>座椅/金属件</t>
  </si>
  <si>
    <t>到6月底的应付16万</t>
  </si>
  <si>
    <t>S421001</t>
  </si>
  <si>
    <t>沈阳金杯锦恒汽车安全系统有限公司</t>
  </si>
  <si>
    <t>S432008</t>
  </si>
  <si>
    <t>徐州华夏电子有限公司</t>
  </si>
  <si>
    <t>S435004</t>
  </si>
  <si>
    <t>厦门市鑫荣飞工贸有限公司</t>
  </si>
  <si>
    <t>S413053</t>
  </si>
  <si>
    <t>黄骅市益海五金制造有限公司</t>
  </si>
  <si>
    <t>S413039</t>
  </si>
  <si>
    <t>黄骅市佳祥五金制品有限公司</t>
  </si>
  <si>
    <t>S413023</t>
  </si>
  <si>
    <t>南皮县利辉五金接插件厂</t>
  </si>
  <si>
    <t>S433004</t>
  </si>
  <si>
    <t>浙江华悦汽车零部件有限公司</t>
  </si>
  <si>
    <t>S413009</t>
  </si>
  <si>
    <t>高碑店京华橡胶制品有限责任公司</t>
  </si>
  <si>
    <t>S413018</t>
  </si>
  <si>
    <t>沧州崇文晟源机械制造有限公司</t>
  </si>
  <si>
    <t>S437004</t>
  </si>
  <si>
    <t>青岛福基纺织有限公司</t>
  </si>
  <si>
    <t>S413212</t>
  </si>
  <si>
    <t>廊坊富杉汽车零部件有限公司</t>
  </si>
  <si>
    <t>S411042</t>
  </si>
  <si>
    <t>北京双海包装制品厂</t>
  </si>
  <si>
    <t>S413186</t>
  </si>
  <si>
    <t>黄骅市富邑金属制品有限公司</t>
  </si>
  <si>
    <t>S413204</t>
  </si>
  <si>
    <t>永清永泰汽车部件有限公司</t>
  </si>
  <si>
    <t>S432036</t>
  </si>
  <si>
    <t>常州立天汽车零部件有限公司</t>
  </si>
  <si>
    <t>S413156</t>
  </si>
  <si>
    <t>黄骅市天硕汽车部件有限公司</t>
  </si>
  <si>
    <t>满足本月</t>
  </si>
  <si>
    <t>S411005</t>
  </si>
  <si>
    <t>北京东方华康自动化有限公司</t>
  </si>
  <si>
    <t>S437031</t>
  </si>
  <si>
    <t>山东万澳汽车附件科技有限公司</t>
  </si>
  <si>
    <t>S431004</t>
  </si>
  <si>
    <t>新梦顶（上海）贸易有限公司</t>
  </si>
  <si>
    <t>王伟/李鹏</t>
  </si>
  <si>
    <t>B40网格，刺毛条够</t>
  </si>
  <si>
    <t>S432003</t>
  </si>
  <si>
    <t>无锡市汇源机械科技有限公司</t>
  </si>
  <si>
    <t>S413157</t>
  </si>
  <si>
    <t>衡水鑫智汽车零部件有限公司</t>
  </si>
  <si>
    <t>票到付款</t>
  </si>
  <si>
    <t>S413004</t>
  </si>
  <si>
    <t>保定兆龙通用电器塑业有限公司</t>
  </si>
  <si>
    <t>S411012</t>
  </si>
  <si>
    <t>北京旺博林包装材料有限公司</t>
  </si>
  <si>
    <t>S435003</t>
  </si>
  <si>
    <t>泉州市福兴塑料五金有限公司</t>
  </si>
  <si>
    <t>S413201</t>
  </si>
  <si>
    <t>清河县沁园汽车零部件有限公司</t>
  </si>
  <si>
    <t>S434006</t>
  </si>
  <si>
    <t>安徽汉升工业部件股份有限公司</t>
  </si>
  <si>
    <t>S411018</t>
  </si>
  <si>
    <t>北京三浦易购科技有限公司</t>
  </si>
  <si>
    <t>S442002</t>
  </si>
  <si>
    <t>湖北伟士通汽车零件有限公司</t>
  </si>
  <si>
    <t>S422003</t>
  </si>
  <si>
    <t>长春亚大汽车零件制造有限公司</t>
  </si>
  <si>
    <t>S432032</t>
  </si>
  <si>
    <t>明阳科技（苏州）股份有限公司</t>
  </si>
  <si>
    <t>S413081</t>
  </si>
  <si>
    <t>河北宏广橡塑金属制品有限公司</t>
  </si>
  <si>
    <t>S432001</t>
  </si>
  <si>
    <t>南京奥托立夫汽车安全系统有限公司</t>
  </si>
  <si>
    <t>S412029</t>
  </si>
  <si>
    <t>天津金庄新材料科技有限公司</t>
  </si>
  <si>
    <t>S413185</t>
  </si>
  <si>
    <t>海兴县越达弹簧制造有限公司</t>
  </si>
  <si>
    <t>到7月初到期107302.99</t>
  </si>
  <si>
    <t>S437051</t>
  </si>
  <si>
    <t>诸城恒信新材料科技有限公司</t>
  </si>
  <si>
    <t>S413105</t>
  </si>
  <si>
    <t>沧州斯克艾商贸有限公司</t>
  </si>
  <si>
    <t>S412018</t>
  </si>
  <si>
    <t>穆勒纺织品（天津）有限公司</t>
  </si>
  <si>
    <t>S433028</t>
  </si>
  <si>
    <t>温州鑫锐电器有限公司</t>
  </si>
  <si>
    <t>S431012</t>
  </si>
  <si>
    <t>上海明芳汽车零件有限公司</t>
  </si>
  <si>
    <t>S431033</t>
  </si>
  <si>
    <t>上海纳特汽车标准件有限公司</t>
  </si>
  <si>
    <t>S432044</t>
  </si>
  <si>
    <t>常州市鹏逸汽车附件有限公司</t>
  </si>
  <si>
    <t>铁马滑轨</t>
  </si>
  <si>
    <t>S444016</t>
  </si>
  <si>
    <t>东莞市元将五金有限公司</t>
  </si>
  <si>
    <t>S413121</t>
  </si>
  <si>
    <t>河北佳铸金属制品有限公司</t>
  </si>
  <si>
    <t>S433029</t>
  </si>
  <si>
    <t>温州华创汽车电器有限公司</t>
  </si>
  <si>
    <t>S413076</t>
  </si>
  <si>
    <t>埃意(廊坊)电子工程有限公司</t>
  </si>
  <si>
    <t>S413011</t>
  </si>
  <si>
    <t>沧州梦依恋商贸有限公司</t>
  </si>
  <si>
    <t>S437056</t>
  </si>
  <si>
    <t>日照兴伟橡塑有限公司</t>
  </si>
  <si>
    <t>S413122</t>
  </si>
  <si>
    <t>河北亿泽汽车零部件科技有限公司</t>
  </si>
  <si>
    <t>S432042</t>
  </si>
  <si>
    <t>江苏凌派通信科技有限公司</t>
  </si>
  <si>
    <t>S432045</t>
  </si>
  <si>
    <t>苏州宏逸汽车零部件有限公司</t>
  </si>
  <si>
    <t>S450001</t>
  </si>
  <si>
    <t>重庆光大产业有限公司</t>
  </si>
  <si>
    <t>S413174</t>
  </si>
  <si>
    <t>沧州美凯精冲产品有限公司</t>
  </si>
  <si>
    <t>S413184</t>
  </si>
  <si>
    <t>黄骅市宏达五金厂</t>
  </si>
  <si>
    <t>S513222</t>
  </si>
  <si>
    <t xml:space="preserve">沧州君泰包装制品有限公司 </t>
  </si>
  <si>
    <t>S432049</t>
  </si>
  <si>
    <t>徐州派特控制技术有限公司</t>
  </si>
  <si>
    <t>S432051</t>
  </si>
  <si>
    <t>无锡万谦工品智造科技有限公司</t>
  </si>
  <si>
    <t>7.30已单独写付款单支付155.94元</t>
  </si>
  <si>
    <t>S413179</t>
  </si>
  <si>
    <t>文安县海智五金制品有限公司</t>
  </si>
  <si>
    <t>S431002</t>
  </si>
  <si>
    <t>易格斯（上海）拖链系统有限公司</t>
  </si>
  <si>
    <t>账期延长了1个月，需要按挂账付款</t>
  </si>
  <si>
    <t>S413169</t>
  </si>
  <si>
    <t>黄骅市鑫翔五金产品经销处</t>
  </si>
  <si>
    <t>S513005</t>
  </si>
  <si>
    <t>黄骅市通乐贸易有限公司</t>
  </si>
  <si>
    <t>S513007</t>
  </si>
  <si>
    <t>人民电器集团黄骅销售有限公司</t>
  </si>
  <si>
    <t>S512012</t>
  </si>
  <si>
    <t>天津市科特迪科技发展有限公司</t>
  </si>
  <si>
    <t>S513008</t>
  </si>
  <si>
    <t>黄骅市三江商贸有限公司</t>
  </si>
  <si>
    <t>S412004</t>
  </si>
  <si>
    <t>天津市朗力机械设备有限公司</t>
  </si>
  <si>
    <t>S513148</t>
  </si>
  <si>
    <t>泊头市新峰模具有限公司</t>
  </si>
  <si>
    <t>30%抵酒</t>
  </si>
  <si>
    <t>S513150</t>
  </si>
  <si>
    <t>沧州森德奥机械制造有限公司</t>
  </si>
  <si>
    <t>S413085</t>
  </si>
  <si>
    <t>黄骅市桥行冷冲模具厂</t>
  </si>
  <si>
    <t>S513149</t>
  </si>
  <si>
    <t>黄骅市旭鑫模具制造有限公司</t>
  </si>
  <si>
    <t>S513151</t>
  </si>
  <si>
    <t>沧州啸宇模具科技有限公司</t>
  </si>
  <si>
    <t>S431040</t>
  </si>
  <si>
    <t>上海通实机器人制造有限公司</t>
  </si>
  <si>
    <t xml:space="preserve">省外 </t>
  </si>
  <si>
    <t>S413213</t>
  </si>
  <si>
    <t>沧县大河精密铸造厂</t>
  </si>
  <si>
    <t>S513160</t>
  </si>
  <si>
    <t>黄骅市宏宸汽车配件有限公司</t>
  </si>
  <si>
    <t>S413203</t>
  </si>
  <si>
    <t>黄骅市沃孚源包装制品有限公司</t>
  </si>
  <si>
    <t>唐山开云纤维制品有限公司</t>
  </si>
  <si>
    <t>临采（程丽宇+滕奉伟+吴晓萌）</t>
  </si>
  <si>
    <t>滕奉伟/程丽宇</t>
  </si>
  <si>
    <t>编制：</t>
  </si>
  <si>
    <t>审核：</t>
  </si>
  <si>
    <t>批准：</t>
  </si>
  <si>
    <t>可用资金</t>
  </si>
  <si>
    <t>结余</t>
  </si>
  <si>
    <t>紧急程度</t>
  </si>
  <si>
    <t>极高</t>
  </si>
  <si>
    <t>深州卓伦，先行支付50万（7月50万未付）</t>
  </si>
  <si>
    <t>原材料类</t>
  </si>
  <si>
    <t>高</t>
  </si>
  <si>
    <t>暂时不采购发泡枪头38万，其他备件也推延，先申请 20万保紧急备件</t>
  </si>
  <si>
    <t>沧县大河</t>
  </si>
  <si>
    <t>中</t>
  </si>
  <si>
    <t>沧州啸宇</t>
  </si>
  <si>
    <t>海兴越达，有B点海兴中盛</t>
  </si>
  <si>
    <t>锦泽丰泰，有B点天津首唐，选择付一家</t>
  </si>
  <si>
    <t>紧急度低的未统计，本次暂不付款</t>
  </si>
  <si>
    <t>供应商月度批量付款审批单-2024.8.23（归属8月付款）</t>
  </si>
  <si>
    <t>低</t>
  </si>
  <si>
    <t>大银行承兑。7.26日单独支付了50万，还有70万需要8月15日支付。8.29单独写了50万的付款单</t>
  </si>
  <si>
    <t>应付58272.00</t>
  </si>
  <si>
    <t>预付140216.28</t>
  </si>
  <si>
    <t>预付11463.35</t>
  </si>
  <si>
    <t>应付9591.68</t>
  </si>
  <si>
    <t>S413227</t>
  </si>
  <si>
    <t>预付22374</t>
  </si>
  <si>
    <t>38万发泡枪头采购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</si>
</sst>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.00_ "/>
    <numFmt numFmtId="177" formatCode="m&quot;月&quot;d&quot;日&quot;;@"/>
    <numFmt numFmtId="178" formatCode="0.000%"/>
    <numFmt numFmtId="179" formatCode="\¥#,##0.00_);[Red]\(\¥#,##0.00\)"/>
  </numFmts>
  <fonts count="13" x14ac:knownFonts="1">
    <font>
      <sz val="11"/>
      <color theme="1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4"/>
      <color rgb="FFC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Arial"/>
      <family val="2"/>
    </font>
    <font>
      <sz val="11"/>
      <name val="微软雅黑"/>
      <family val="2"/>
      <charset val="134"/>
    </font>
    <font>
      <sz val="11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b/>
      <sz val="11"/>
      <color theme="1"/>
      <name val="微软雅黑"/>
      <family val="2"/>
      <charset val="134"/>
    </font>
    <font>
      <sz val="10"/>
      <name val="MS Sans Serif"/>
      <family val="2"/>
    </font>
    <font>
      <b/>
      <sz val="9"/>
      <name val="宋体"/>
      <family val="3"/>
      <charset val="134"/>
    </font>
    <font>
      <sz val="9"/>
      <name val="等线"/>
      <family val="3"/>
      <charset val="134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7999511703848384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0" borderId="0"/>
    <xf numFmtId="41" fontId="1" fillId="0" borderId="0" applyFont="0" applyFill="0" applyBorder="0" applyAlignment="0" applyProtection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171">
    <xf numFmtId="0" fontId="0" fillId="0" borderId="0" xfId="0"/>
    <xf numFmtId="0" fontId="0" fillId="2" borderId="0" xfId="0" applyFill="1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/>
    </xf>
    <xf numFmtId="0" fontId="0" fillId="3" borderId="0" xfId="0" applyFill="1"/>
    <xf numFmtId="0" fontId="0" fillId="4" borderId="0" xfId="0" applyFill="1"/>
    <xf numFmtId="0" fontId="0" fillId="0" borderId="0" xfId="0" applyAlignment="1">
      <alignment wrapText="1"/>
    </xf>
    <xf numFmtId="0" fontId="3" fillId="5" borderId="3" xfId="6" applyFont="1" applyFill="1" applyBorder="1" applyAlignment="1">
      <alignment horizontal="center" vertical="center"/>
    </xf>
    <xf numFmtId="0" fontId="4" fillId="0" borderId="3" xfId="6" applyFont="1" applyBorder="1" applyAlignment="1">
      <alignment horizontal="center" vertical="center"/>
    </xf>
    <xf numFmtId="0" fontId="5" fillId="0" borderId="3" xfId="5" applyFont="1" applyBorder="1" applyAlignment="1">
      <alignment horizontal="center" vertical="center"/>
    </xf>
    <xf numFmtId="0" fontId="4" fillId="6" borderId="3" xfId="6" applyFont="1" applyFill="1" applyBorder="1" applyAlignment="1">
      <alignment horizontal="left" vertical="center" wrapText="1"/>
    </xf>
    <xf numFmtId="0" fontId="4" fillId="0" borderId="3" xfId="6" applyFont="1" applyBorder="1" applyAlignment="1">
      <alignment horizontal="left" vertical="center" wrapText="1"/>
    </xf>
    <xf numFmtId="0" fontId="6" fillId="7" borderId="3" xfId="4" applyNumberFormat="1" applyFont="1" applyFill="1" applyBorder="1" applyAlignment="1">
      <alignment horizontal="center" vertical="center" shrinkToFit="1"/>
    </xf>
    <xf numFmtId="0" fontId="6" fillId="0" borderId="3" xfId="4" applyNumberFormat="1" applyFont="1" applyFill="1" applyBorder="1" applyAlignment="1">
      <alignment horizontal="center" vertical="center" shrinkToFit="1"/>
    </xf>
    <xf numFmtId="0" fontId="4" fillId="0" borderId="3" xfId="6" applyFont="1" applyBorder="1" applyAlignment="1">
      <alignment horizontal="center" vertical="center" wrapText="1"/>
    </xf>
    <xf numFmtId="0" fontId="6" fillId="6" borderId="3" xfId="4" applyNumberFormat="1" applyFont="1" applyFill="1" applyBorder="1" applyAlignment="1">
      <alignment horizontal="center" vertical="center" shrinkToFit="1"/>
    </xf>
    <xf numFmtId="0" fontId="6" fillId="6" borderId="3" xfId="4" applyNumberFormat="1" applyFont="1" applyFill="1" applyBorder="1" applyAlignment="1">
      <alignment horizontal="left" vertical="center" wrapText="1" shrinkToFit="1"/>
    </xf>
    <xf numFmtId="0" fontId="6" fillId="0" borderId="3" xfId="4" applyNumberFormat="1" applyFont="1" applyFill="1" applyBorder="1" applyAlignment="1">
      <alignment horizontal="left" vertical="center" wrapText="1" shrinkToFit="1"/>
    </xf>
    <xf numFmtId="176" fontId="4" fillId="0" borderId="3" xfId="6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176" fontId="4" fillId="6" borderId="3" xfId="6" applyNumberFormat="1" applyFont="1" applyFill="1" applyBorder="1" applyAlignment="1">
      <alignment horizontal="center" vertical="center"/>
    </xf>
    <xf numFmtId="0" fontId="2" fillId="0" borderId="0" xfId="6" applyFont="1" applyAlignment="1">
      <alignment horizontal="center" vertical="center"/>
    </xf>
    <xf numFmtId="176" fontId="4" fillId="0" borderId="1" xfId="6" applyNumberFormat="1" applyFont="1" applyBorder="1">
      <alignment vertical="center"/>
    </xf>
    <xf numFmtId="176" fontId="4" fillId="0" borderId="2" xfId="6" applyNumberFormat="1" applyFont="1" applyBorder="1">
      <alignment vertical="center"/>
    </xf>
    <xf numFmtId="176" fontId="4" fillId="0" borderId="6" xfId="6" applyNumberFormat="1" applyFont="1" applyBorder="1">
      <alignment vertical="center"/>
    </xf>
    <xf numFmtId="0" fontId="3" fillId="5" borderId="3" xfId="6" applyFont="1" applyFill="1" applyBorder="1" applyAlignment="1">
      <alignment horizontal="center" vertical="center" wrapText="1"/>
    </xf>
    <xf numFmtId="9" fontId="4" fillId="0" borderId="3" xfId="1" applyFont="1" applyFill="1" applyBorder="1" applyAlignment="1">
      <alignment horizontal="center" vertical="center" wrapText="1"/>
    </xf>
    <xf numFmtId="0" fontId="4" fillId="0" borderId="3" xfId="1" applyNumberFormat="1" applyFont="1" applyFill="1" applyBorder="1" applyAlignment="1">
      <alignment horizontal="center" vertical="center" wrapText="1"/>
    </xf>
    <xf numFmtId="0" fontId="4" fillId="0" borderId="3" xfId="1" applyNumberFormat="1" applyFont="1" applyBorder="1" applyAlignment="1">
      <alignment horizontal="center" vertical="center" wrapText="1"/>
    </xf>
    <xf numFmtId="9" fontId="6" fillId="0" borderId="3" xfId="1" applyFont="1" applyFill="1" applyBorder="1" applyAlignment="1">
      <alignment horizontal="center" vertical="center" shrinkToFit="1"/>
    </xf>
    <xf numFmtId="9" fontId="4" fillId="0" borderId="3" xfId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2" fontId="4" fillId="8" borderId="3" xfId="1" applyNumberFormat="1" applyFont="1" applyFill="1" applyBorder="1" applyAlignment="1">
      <alignment horizontal="right" vertical="center" wrapText="1"/>
    </xf>
    <xf numFmtId="176" fontId="4" fillId="8" borderId="3" xfId="6" applyNumberFormat="1" applyFont="1" applyFill="1" applyBorder="1" applyAlignment="1">
      <alignment horizontal="right" vertical="center"/>
    </xf>
    <xf numFmtId="176" fontId="4" fillId="3" borderId="3" xfId="6" applyNumberFormat="1" applyFont="1" applyFill="1" applyBorder="1" applyAlignment="1">
      <alignment horizontal="right" vertical="center"/>
    </xf>
    <xf numFmtId="176" fontId="4" fillId="9" borderId="3" xfId="6" applyNumberFormat="1" applyFont="1" applyFill="1" applyBorder="1" applyAlignment="1">
      <alignment horizontal="right" vertical="center"/>
    </xf>
    <xf numFmtId="176" fontId="4" fillId="10" borderId="3" xfId="6" applyNumberFormat="1" applyFont="1" applyFill="1" applyBorder="1" applyAlignment="1">
      <alignment horizontal="right" vertical="center"/>
    </xf>
    <xf numFmtId="9" fontId="4" fillId="0" borderId="1" xfId="1" applyFont="1" applyBorder="1">
      <alignment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176" fontId="4" fillId="0" borderId="2" xfId="6" applyNumberFormat="1" applyFont="1" applyBorder="1" applyAlignment="1">
      <alignment horizontal="right" vertical="center"/>
    </xf>
    <xf numFmtId="176" fontId="4" fillId="3" borderId="2" xfId="6" applyNumberFormat="1" applyFont="1" applyFill="1" applyBorder="1" applyAlignment="1">
      <alignment horizontal="right" vertical="center"/>
    </xf>
    <xf numFmtId="176" fontId="4" fillId="11" borderId="2" xfId="6" applyNumberFormat="1" applyFont="1" applyFill="1" applyBorder="1" applyAlignment="1">
      <alignment horizontal="right" vertical="center"/>
    </xf>
    <xf numFmtId="176" fontId="4" fillId="0" borderId="3" xfId="6" applyNumberFormat="1" applyFont="1" applyBorder="1" applyAlignment="1">
      <alignment horizontal="right" vertical="center"/>
    </xf>
    <xf numFmtId="9" fontId="4" fillId="0" borderId="3" xfId="1" applyFont="1" applyBorder="1" applyAlignment="1">
      <alignment horizontal="right" vertical="center"/>
    </xf>
    <xf numFmtId="10" fontId="4" fillId="0" borderId="3" xfId="1" applyNumberFormat="1" applyFont="1" applyBorder="1" applyAlignment="1">
      <alignment horizontal="right" vertical="center"/>
    </xf>
    <xf numFmtId="0" fontId="4" fillId="0" borderId="3" xfId="2" applyNumberFormat="1" applyFont="1" applyFill="1" applyBorder="1" applyAlignment="1">
      <alignment horizontal="center" vertical="center"/>
    </xf>
    <xf numFmtId="9" fontId="4" fillId="0" borderId="3" xfId="2" applyFont="1" applyFill="1" applyBorder="1" applyAlignment="1">
      <alignment horizontal="center" vertical="center"/>
    </xf>
    <xf numFmtId="176" fontId="4" fillId="12" borderId="2" xfId="6" applyNumberFormat="1" applyFont="1" applyFill="1" applyBorder="1" applyAlignment="1">
      <alignment horizontal="right" vertical="center"/>
    </xf>
    <xf numFmtId="176" fontId="4" fillId="9" borderId="2" xfId="6" applyNumberFormat="1" applyFont="1" applyFill="1" applyBorder="1" applyAlignment="1">
      <alignment horizontal="right" vertical="center"/>
    </xf>
    <xf numFmtId="176" fontId="4" fillId="13" borderId="2" xfId="6" applyNumberFormat="1" applyFont="1" applyFill="1" applyBorder="1" applyAlignment="1">
      <alignment horizontal="right" vertical="center"/>
    </xf>
    <xf numFmtId="9" fontId="4" fillId="0" borderId="3" xfId="1" applyFont="1" applyFill="1" applyBorder="1" applyAlignment="1">
      <alignment horizontal="right" vertical="center"/>
    </xf>
    <xf numFmtId="177" fontId="4" fillId="0" borderId="1" xfId="6" applyNumberFormat="1" applyFont="1" applyBorder="1" applyAlignment="1">
      <alignment horizontal="center" vertical="center"/>
    </xf>
    <xf numFmtId="0" fontId="4" fillId="0" borderId="1" xfId="6" applyFont="1" applyBorder="1" applyAlignment="1">
      <alignment horizontal="center" vertical="center"/>
    </xf>
    <xf numFmtId="10" fontId="4" fillId="0" borderId="3" xfId="2" applyNumberFormat="1" applyFont="1" applyFill="1" applyBorder="1" applyAlignment="1">
      <alignment horizontal="center" vertical="center"/>
    </xf>
    <xf numFmtId="177" fontId="4" fillId="0" borderId="3" xfId="6" applyNumberFormat="1" applyFont="1" applyBorder="1" applyAlignment="1">
      <alignment horizontal="center" vertical="center"/>
    </xf>
    <xf numFmtId="177" fontId="4" fillId="0" borderId="5" xfId="6" applyNumberFormat="1" applyFont="1" applyBorder="1" applyAlignment="1">
      <alignment horizontal="center" vertical="center"/>
    </xf>
    <xf numFmtId="0" fontId="4" fillId="0" borderId="5" xfId="6" applyFont="1" applyBorder="1" applyAlignment="1">
      <alignment horizontal="center" vertical="center"/>
    </xf>
    <xf numFmtId="10" fontId="4" fillId="0" borderId="3" xfId="6" applyNumberFormat="1" applyFont="1" applyBorder="1" applyAlignment="1">
      <alignment horizontal="center" vertical="center"/>
    </xf>
    <xf numFmtId="10" fontId="4" fillId="0" borderId="3" xfId="1" applyNumberFormat="1" applyFont="1" applyBorder="1" applyAlignment="1">
      <alignment horizontal="center" vertical="center"/>
    </xf>
    <xf numFmtId="176" fontId="4" fillId="0" borderId="1" xfId="6" applyNumberFormat="1" applyFont="1" applyBorder="1" applyAlignment="1">
      <alignment horizontal="center" vertical="center" wrapText="1"/>
    </xf>
    <xf numFmtId="176" fontId="4" fillId="0" borderId="1" xfId="6" applyNumberFormat="1" applyFont="1" applyBorder="1" applyAlignment="1">
      <alignment horizontal="left" vertical="center"/>
    </xf>
    <xf numFmtId="0" fontId="4" fillId="0" borderId="1" xfId="6" applyFont="1" applyBorder="1" applyAlignment="1">
      <alignment vertical="center" wrapText="1"/>
    </xf>
    <xf numFmtId="176" fontId="3" fillId="5" borderId="3" xfId="6" applyNumberFormat="1" applyFont="1" applyFill="1" applyBorder="1" applyAlignment="1">
      <alignment horizontal="center" vertical="center"/>
    </xf>
    <xf numFmtId="176" fontId="4" fillId="0" borderId="3" xfId="6" applyNumberFormat="1" applyFont="1" applyBorder="1" applyAlignment="1">
      <alignment horizontal="center" vertical="center" wrapText="1"/>
    </xf>
    <xf numFmtId="0" fontId="4" fillId="0" borderId="3" xfId="6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176" fontId="4" fillId="0" borderId="3" xfId="6" applyNumberFormat="1" applyFont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7" fillId="0" borderId="3" xfId="5" applyFont="1" applyBorder="1" applyAlignment="1">
      <alignment horizontal="center" vertical="center"/>
    </xf>
    <xf numFmtId="0" fontId="4" fillId="2" borderId="3" xfId="6" applyFont="1" applyFill="1" applyBorder="1" applyAlignment="1">
      <alignment horizontal="left" vertical="center" wrapText="1"/>
    </xf>
    <xf numFmtId="10" fontId="4" fillId="5" borderId="3" xfId="2" applyNumberFormat="1" applyFont="1" applyFill="1" applyBorder="1" applyAlignment="1">
      <alignment horizontal="center" vertical="center"/>
    </xf>
    <xf numFmtId="176" fontId="4" fillId="0" borderId="3" xfId="2" applyNumberFormat="1" applyFont="1" applyFill="1" applyBorder="1" applyAlignment="1">
      <alignment horizontal="center" vertical="center"/>
    </xf>
    <xf numFmtId="178" fontId="4" fillId="0" borderId="3" xfId="2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2" borderId="3" xfId="6" applyFont="1" applyFill="1" applyBorder="1" applyAlignment="1">
      <alignment vertical="center" wrapText="1"/>
    </xf>
    <xf numFmtId="176" fontId="4" fillId="7" borderId="3" xfId="6" applyNumberFormat="1" applyFont="1" applyFill="1" applyBorder="1" applyAlignment="1">
      <alignment horizontal="center" vertical="center"/>
    </xf>
    <xf numFmtId="2" fontId="0" fillId="8" borderId="3" xfId="0" applyNumberFormat="1" applyFill="1" applyBorder="1" applyAlignment="1">
      <alignment horizontal="center" vertical="center"/>
    </xf>
    <xf numFmtId="0" fontId="4" fillId="0" borderId="3" xfId="1" applyNumberFormat="1" applyFont="1" applyFill="1" applyBorder="1" applyAlignment="1">
      <alignment horizontal="right" vertical="center" wrapText="1"/>
    </xf>
    <xf numFmtId="2" fontId="4" fillId="0" borderId="2" xfId="1" applyNumberFormat="1" applyFont="1" applyFill="1" applyBorder="1" applyAlignment="1">
      <alignment horizontal="right" vertical="center" wrapText="1"/>
    </xf>
    <xf numFmtId="0" fontId="0" fillId="0" borderId="3" xfId="0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3" xfId="6" applyFont="1" applyBorder="1">
      <alignment vertical="center"/>
    </xf>
    <xf numFmtId="0" fontId="4" fillId="0" borderId="3" xfId="6" applyFont="1" applyBorder="1" applyAlignment="1">
      <alignment horizontal="left" vertical="center"/>
    </xf>
    <xf numFmtId="0" fontId="9" fillId="0" borderId="0" xfId="6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4" fillId="0" borderId="0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Border="1" applyAlignment="1">
      <alignment horizontal="center" vertical="center" wrapText="1"/>
    </xf>
    <xf numFmtId="0" fontId="4" fillId="8" borderId="3" xfId="1" applyNumberFormat="1" applyFont="1" applyFill="1" applyBorder="1" applyAlignment="1">
      <alignment horizontal="right" vertical="center" wrapText="1"/>
    </xf>
    <xf numFmtId="176" fontId="4" fillId="3" borderId="3" xfId="6" applyNumberFormat="1" applyFont="1" applyFill="1" applyBorder="1" applyAlignment="1">
      <alignment horizontal="center" vertical="center"/>
    </xf>
    <xf numFmtId="176" fontId="4" fillId="8" borderId="8" xfId="6" applyNumberFormat="1" applyFont="1" applyFill="1" applyBorder="1" applyAlignment="1">
      <alignment horizontal="right" vertical="center"/>
    </xf>
    <xf numFmtId="176" fontId="4" fillId="0" borderId="0" xfId="6" applyNumberFormat="1" applyFont="1" applyAlignment="1">
      <alignment horizontal="center" vertical="center"/>
    </xf>
    <xf numFmtId="176" fontId="4" fillId="3" borderId="0" xfId="6" applyNumberFormat="1" applyFont="1" applyFill="1" applyAlignment="1">
      <alignment horizontal="center" vertical="center"/>
    </xf>
    <xf numFmtId="176" fontId="4" fillId="8" borderId="0" xfId="6" applyNumberFormat="1" applyFont="1" applyFill="1" applyAlignment="1">
      <alignment horizontal="right" vertical="center"/>
    </xf>
    <xf numFmtId="0" fontId="1" fillId="3" borderId="0" xfId="0" applyFont="1" applyFill="1" applyAlignment="1">
      <alignment wrapText="1"/>
    </xf>
    <xf numFmtId="9" fontId="0" fillId="0" borderId="3" xfId="0" applyNumberFormat="1" applyBorder="1" applyAlignment="1">
      <alignment horizontal="center" vertical="center"/>
    </xf>
    <xf numFmtId="176" fontId="4" fillId="12" borderId="3" xfId="6" applyNumberFormat="1" applyFont="1" applyFill="1" applyBorder="1" applyAlignment="1">
      <alignment horizontal="right" vertical="center"/>
    </xf>
    <xf numFmtId="2" fontId="4" fillId="0" borderId="3" xfId="6" applyNumberFormat="1" applyFont="1" applyBorder="1" applyAlignment="1">
      <alignment horizontal="center" vertical="center"/>
    </xf>
    <xf numFmtId="176" fontId="4" fillId="0" borderId="0" xfId="6" applyNumberFormat="1" applyFont="1" applyAlignment="1">
      <alignment horizontal="right" vertical="center"/>
    </xf>
    <xf numFmtId="0" fontId="1" fillId="4" borderId="3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176" fontId="0" fillId="0" borderId="3" xfId="0" applyNumberFormat="1" applyBorder="1" applyAlignment="1">
      <alignment vertical="center"/>
    </xf>
    <xf numFmtId="176" fontId="1" fillId="0" borderId="0" xfId="0" applyNumberFormat="1" applyFont="1"/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0" fontId="8" fillId="0" borderId="3" xfId="0" applyNumberFormat="1" applyFont="1" applyBorder="1" applyAlignment="1">
      <alignment horizontal="center" vertical="center"/>
    </xf>
    <xf numFmtId="176" fontId="0" fillId="0" borderId="0" xfId="0" applyNumberFormat="1"/>
    <xf numFmtId="0" fontId="1" fillId="14" borderId="3" xfId="8" applyFill="1" applyBorder="1" applyAlignment="1">
      <alignment horizontal="center" vertical="center"/>
    </xf>
    <xf numFmtId="0" fontId="1" fillId="14" borderId="3" xfId="8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179" fontId="0" fillId="0" borderId="3" xfId="0" applyNumberFormat="1" applyBorder="1" applyAlignment="1">
      <alignment horizontal="right" vertical="center"/>
    </xf>
    <xf numFmtId="9" fontId="0" fillId="0" borderId="3" xfId="1" applyFont="1" applyBorder="1" applyAlignment="1">
      <alignment horizontal="center" vertical="center"/>
    </xf>
    <xf numFmtId="0" fontId="0" fillId="0" borderId="3" xfId="0" applyBorder="1"/>
    <xf numFmtId="0" fontId="0" fillId="9" borderId="3" xfId="0" applyFill="1" applyBorder="1" applyAlignment="1">
      <alignment horizontal="center" vertical="center"/>
    </xf>
    <xf numFmtId="179" fontId="0" fillId="9" borderId="3" xfId="0" applyNumberFormat="1" applyFill="1" applyBorder="1" applyAlignment="1">
      <alignment horizontal="right" vertical="center"/>
    </xf>
    <xf numFmtId="9" fontId="0" fillId="9" borderId="3" xfId="1" applyFont="1" applyFill="1" applyBorder="1" applyAlignment="1">
      <alignment horizontal="center" vertical="center"/>
    </xf>
    <xf numFmtId="0" fontId="0" fillId="9" borderId="3" xfId="0" applyFill="1" applyBorder="1"/>
    <xf numFmtId="0" fontId="1" fillId="0" borderId="3" xfId="0" applyFont="1" applyBorder="1" applyAlignment="1">
      <alignment vertical="center" wrapText="1"/>
    </xf>
    <xf numFmtId="0" fontId="0" fillId="5" borderId="3" xfId="0" applyFill="1" applyBorder="1" applyAlignment="1">
      <alignment vertical="center"/>
    </xf>
    <xf numFmtId="179" fontId="0" fillId="5" borderId="3" xfId="0" applyNumberFormat="1" applyFill="1" applyBorder="1" applyAlignment="1">
      <alignment horizontal="right" vertical="center"/>
    </xf>
    <xf numFmtId="9" fontId="0" fillId="5" borderId="3" xfId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vertical="center"/>
    </xf>
    <xf numFmtId="176" fontId="4" fillId="5" borderId="2" xfId="6" applyNumberFormat="1" applyFont="1" applyFill="1" applyBorder="1" applyAlignment="1">
      <alignment horizontal="right" vertical="center"/>
    </xf>
    <xf numFmtId="0" fontId="4" fillId="9" borderId="3" xfId="1" applyNumberFormat="1" applyFont="1" applyFill="1" applyBorder="1" applyAlignment="1">
      <alignment horizontal="right" vertical="center" wrapText="1"/>
    </xf>
    <xf numFmtId="179" fontId="0" fillId="7" borderId="3" xfId="0" applyNumberFormat="1" applyFill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1" fillId="14" borderId="3" xfId="8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6" applyFont="1" applyBorder="1" applyAlignment="1">
      <alignment horizontal="center" vertical="center"/>
    </xf>
    <xf numFmtId="0" fontId="2" fillId="0" borderId="2" xfId="6" applyFont="1" applyBorder="1" applyAlignment="1">
      <alignment horizontal="center" vertical="center"/>
    </xf>
    <xf numFmtId="0" fontId="3" fillId="5" borderId="7" xfId="6" applyFont="1" applyFill="1" applyBorder="1" applyAlignment="1">
      <alignment horizontal="center" vertical="center"/>
    </xf>
    <xf numFmtId="0" fontId="3" fillId="5" borderId="8" xfId="6" applyFont="1" applyFill="1" applyBorder="1" applyAlignment="1">
      <alignment horizontal="center" vertical="center"/>
    </xf>
    <xf numFmtId="0" fontId="3" fillId="5" borderId="9" xfId="6" applyFont="1" applyFill="1" applyBorder="1" applyAlignment="1">
      <alignment horizontal="center" vertical="center"/>
    </xf>
    <xf numFmtId="0" fontId="3" fillId="5" borderId="3" xfId="6" applyFont="1" applyFill="1" applyBorder="1" applyAlignment="1">
      <alignment horizontal="center" vertical="center"/>
    </xf>
    <xf numFmtId="0" fontId="3" fillId="5" borderId="10" xfId="6" applyFont="1" applyFill="1" applyBorder="1" applyAlignment="1">
      <alignment horizontal="center" vertical="center"/>
    </xf>
    <xf numFmtId="0" fontId="3" fillId="5" borderId="6" xfId="6" applyFont="1" applyFill="1" applyBorder="1" applyAlignment="1">
      <alignment horizontal="center" vertical="center"/>
    </xf>
    <xf numFmtId="0" fontId="3" fillId="5" borderId="2" xfId="6" applyFont="1" applyFill="1" applyBorder="1" applyAlignment="1">
      <alignment horizontal="center" vertical="center"/>
    </xf>
    <xf numFmtId="0" fontId="3" fillId="5" borderId="10" xfId="6" applyFont="1" applyFill="1" applyBorder="1" applyAlignment="1">
      <alignment horizontal="center" vertical="center" wrapText="1"/>
    </xf>
    <xf numFmtId="0" fontId="3" fillId="5" borderId="2" xfId="6" applyFont="1" applyFill="1" applyBorder="1" applyAlignment="1">
      <alignment horizontal="center" vertical="center" wrapText="1"/>
    </xf>
    <xf numFmtId="0" fontId="3" fillId="5" borderId="6" xfId="6" applyFont="1" applyFill="1" applyBorder="1" applyAlignment="1">
      <alignment horizontal="center" vertical="center" wrapText="1"/>
    </xf>
    <xf numFmtId="0" fontId="3" fillId="5" borderId="4" xfId="6" applyFont="1" applyFill="1" applyBorder="1" applyAlignment="1">
      <alignment horizontal="center" vertical="center"/>
    </xf>
    <xf numFmtId="0" fontId="3" fillId="5" borderId="5" xfId="6" applyFont="1" applyFill="1" applyBorder="1" applyAlignment="1">
      <alignment horizontal="center" vertical="center"/>
    </xf>
    <xf numFmtId="0" fontId="3" fillId="5" borderId="4" xfId="6" applyFont="1" applyFill="1" applyBorder="1" applyAlignment="1">
      <alignment horizontal="center" vertical="center" wrapText="1"/>
    </xf>
    <xf numFmtId="0" fontId="3" fillId="5" borderId="5" xfId="6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176" fontId="3" fillId="7" borderId="4" xfId="6" applyNumberFormat="1" applyFont="1" applyFill="1" applyBorder="1" applyAlignment="1">
      <alignment horizontal="center" vertical="center" wrapText="1"/>
    </xf>
    <xf numFmtId="176" fontId="3" fillId="7" borderId="5" xfId="6" applyNumberFormat="1" applyFont="1" applyFill="1" applyBorder="1" applyAlignment="1">
      <alignment horizontal="center" vertical="center" wrapText="1"/>
    </xf>
    <xf numFmtId="0" fontId="3" fillId="5" borderId="3" xfId="6" applyFont="1" applyFill="1" applyBorder="1" applyAlignment="1">
      <alignment horizontal="center" vertical="center" wrapText="1"/>
    </xf>
    <xf numFmtId="177" fontId="3" fillId="5" borderId="4" xfId="6" applyNumberFormat="1" applyFont="1" applyFill="1" applyBorder="1" applyAlignment="1">
      <alignment horizontal="center" vertical="center" wrapText="1"/>
    </xf>
    <xf numFmtId="177" fontId="3" fillId="5" borderId="5" xfId="6" applyNumberFormat="1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/>
    </xf>
  </cellXfs>
  <cellStyles count="9">
    <cellStyle name="百分比" xfId="1" builtinId="5"/>
    <cellStyle name="百分比 2" xfId="2" xr:uid="{00000000-0005-0000-0000-00000D000000}"/>
    <cellStyle name="常规" xfId="0" builtinId="0"/>
    <cellStyle name="常规 2" xfId="6" xr:uid="{00000000-0005-0000-0000-000035000000}"/>
    <cellStyle name="常规 2 2" xfId="5" xr:uid="{00000000-0005-0000-0000-00002F000000}"/>
    <cellStyle name="常规 2 2 2" xfId="3" xr:uid="{00000000-0005-0000-0000-000024000000}"/>
    <cellStyle name="常规 3" xfId="7" xr:uid="{00000000-0005-0000-0000-000036000000}"/>
    <cellStyle name="常规 4" xfId="8" xr:uid="{00000000-0005-0000-0000-000037000000}"/>
    <cellStyle name="千位分隔[0] 2" xfId="4" xr:uid="{00000000-0005-0000-0000-000029000000}"/>
  </cellStyles>
  <dxfs count="15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A9D08E"/>
          <bgColor rgb="FFA9D08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&#24180;07&#26376;&#27827;&#21271;&#20809;&#21326;&#33635;&#26124;&#20379;&#24212;&#21830;&#27424;&#27454;&#26399;&#38480;-8.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2024&#24180;05&#26376;&#27827;&#21271;&#20809;&#21326;&#33635;&#26124;&#20379;&#24212;&#21830;&#27424;&#27454;&#26399;&#38480;-6.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37329;&#23646;&#20214;&#37319;&#36141;/&#20184;&#27454;&#35745;&#21010;/2024&#24180;6&#26376;&#20184;&#27454;&#35745;&#21010;/2024&#24180;05&#26376;&#27827;&#21271;&#20809;&#21326;&#33635;&#26124;&#20379;&#24212;&#21830;&#27424;&#27454;&#26399;&#38480;-6.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8631\AppData\Roaming\kingsoft\office6\backup\2024&#24180;06&#26376;&#27827;&#21271;&#20809;&#21326;&#33635;&#26124;&#20379;&#24212;&#21830;&#27424;&#27454;&#26399;&#38480;-7.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37329;&#23646;&#20214;&#37319;&#36141;/&#20184;&#27454;&#35745;&#21010;/2024&#24180;5&#26376;&#20184;&#27454;&#35745;&#21010;/&#20184;&#27454;&#35745;&#21010;&#35774;&#23450;&#27169;&#26495;%20(&#24050;&#20462;&#22797;)(&#24050;&#33258;&#21160;&#36824;&#21407;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37329;&#23646;&#20214;&#37319;&#36141;/&#20184;&#27454;&#35745;&#21010;/2024&#24180;5&#26376;&#20184;&#27454;&#35745;&#21010;/6.4&#32039;&#24613;&#20184;&#27454;&#35745;&#2101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37329;&#23646;&#20214;&#37319;&#36141;/&#20184;&#27454;&#35745;&#21010;/2024&#24180;6&#26376;&#20184;&#27454;&#35745;&#21010;/&#21103;&#26412;2024&#24180;6&#26376;&#20184;&#27454;&#35745;&#21010;-&#24231;&#26885;&#20107;&#19994;&#19968;&#37096;(3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6700;&#38754;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付款计划"/>
      <sheetName val="Sheet2"/>
    </sheetNames>
    <sheetDataSet>
      <sheetData sheetId="0">
        <row r="5">
          <cell r="B5" t="str">
            <v>S413044</v>
          </cell>
          <cell r="C5" t="str">
            <v>黄骅市长生汽车灯镜有限公司</v>
          </cell>
          <cell r="D5" t="str">
            <v>金属件/座椅/后视镜</v>
          </cell>
          <cell r="E5" t="str">
            <v>正常供货</v>
          </cell>
          <cell r="F5">
            <v>60</v>
          </cell>
          <cell r="G5" t="str">
            <v>是</v>
          </cell>
          <cell r="H5">
            <v>90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Z5">
            <v>0</v>
          </cell>
          <cell r="AA5">
            <v>0</v>
          </cell>
          <cell r="AB5">
            <v>320065.02</v>
          </cell>
          <cell r="AC5">
            <v>1073440.46</v>
          </cell>
          <cell r="AD5">
            <v>1251199.8500000001</v>
          </cell>
          <cell r="AE5">
            <v>440791.33</v>
          </cell>
          <cell r="AF5">
            <v>168601.83</v>
          </cell>
          <cell r="AG5">
            <v>432729.03</v>
          </cell>
          <cell r="AH5">
            <v>512645.72</v>
          </cell>
          <cell r="AI5">
            <v>892489.37</v>
          </cell>
          <cell r="AJ5">
            <v>1111119.8400000001</v>
          </cell>
          <cell r="AK5">
            <v>375306.72</v>
          </cell>
          <cell r="AL5">
            <v>398270.82</v>
          </cell>
          <cell r="AM5">
            <v>358270.95</v>
          </cell>
          <cell r="AN5">
            <v>530635.44999999995</v>
          </cell>
          <cell r="AO5">
            <v>632900</v>
          </cell>
          <cell r="AP5">
            <v>715800</v>
          </cell>
          <cell r="AQ5">
            <v>719884.1</v>
          </cell>
          <cell r="AR5">
            <v>681265.06</v>
          </cell>
          <cell r="AS5">
            <v>319470.3</v>
          </cell>
          <cell r="AT5">
            <v>694409.93</v>
          </cell>
          <cell r="AU5">
            <v>381564.41</v>
          </cell>
          <cell r="AV5">
            <v>772298.17</v>
          </cell>
          <cell r="AW5">
            <v>433398.01</v>
          </cell>
          <cell r="AX5">
            <v>608250.49</v>
          </cell>
          <cell r="AY5">
            <v>397000.08</v>
          </cell>
          <cell r="AZ5">
            <v>14221806.939999999</v>
          </cell>
          <cell r="BA5">
            <v>13216556.369999999</v>
          </cell>
          <cell r="BB5">
            <v>6</v>
          </cell>
          <cell r="BC5">
            <v>433398.01</v>
          </cell>
          <cell r="BD5">
            <v>772298.17</v>
          </cell>
          <cell r="BE5">
            <v>381564.41</v>
          </cell>
          <cell r="BF5">
            <v>694409.93</v>
          </cell>
          <cell r="BG5">
            <v>319470.3</v>
          </cell>
          <cell r="BH5">
            <v>3286921.09</v>
          </cell>
          <cell r="BI5">
            <v>1005250.57</v>
          </cell>
          <cell r="BK5">
            <v>14221806.939999999</v>
          </cell>
          <cell r="BL5">
            <v>0</v>
          </cell>
          <cell r="BM5">
            <v>-230000</v>
          </cell>
          <cell r="BN5">
            <v>547820.18166666699</v>
          </cell>
        </row>
        <row r="6">
          <cell r="B6" t="str">
            <v>S413049</v>
          </cell>
          <cell r="C6" t="str">
            <v>黄骅市天丰汽车配件有限公司</v>
          </cell>
          <cell r="D6" t="str">
            <v>金属件</v>
          </cell>
          <cell r="E6" t="str">
            <v>诉讼</v>
          </cell>
          <cell r="F6">
            <v>60</v>
          </cell>
          <cell r="G6" t="str">
            <v>是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Z6">
            <v>3469.52</v>
          </cell>
          <cell r="AA6">
            <v>303395.18</v>
          </cell>
          <cell r="AB6">
            <v>2781.2</v>
          </cell>
          <cell r="AC6">
            <v>453845.1</v>
          </cell>
          <cell r="AD6">
            <v>1688226.44</v>
          </cell>
          <cell r="AE6">
            <v>654555.98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M6">
            <v>815454.82</v>
          </cell>
          <cell r="AR6">
            <v>11866.04</v>
          </cell>
          <cell r="AS6">
            <v>0</v>
          </cell>
          <cell r="AT6">
            <v>0</v>
          </cell>
          <cell r="AU6">
            <v>0</v>
          </cell>
          <cell r="AW6">
            <v>0</v>
          </cell>
          <cell r="AX6">
            <v>0</v>
          </cell>
          <cell r="AY6">
            <v>0</v>
          </cell>
          <cell r="AZ6">
            <v>3933594.28</v>
          </cell>
          <cell r="BA6">
            <v>3933594.28</v>
          </cell>
          <cell r="BB6">
            <v>5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K6">
            <v>3933594.28</v>
          </cell>
          <cell r="BL6">
            <v>0</v>
          </cell>
          <cell r="BM6">
            <v>0</v>
          </cell>
          <cell r="BN6">
            <v>0</v>
          </cell>
        </row>
        <row r="7">
          <cell r="B7" t="str">
            <v>S413052</v>
          </cell>
          <cell r="C7" t="str">
            <v>黄骅市鑫昌五金制品厂</v>
          </cell>
          <cell r="D7" t="str">
            <v>金属件/后视镜</v>
          </cell>
          <cell r="E7" t="str">
            <v>正常供货</v>
          </cell>
          <cell r="F7">
            <v>60</v>
          </cell>
          <cell r="G7" t="str">
            <v>是</v>
          </cell>
          <cell r="H7">
            <v>90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G7">
            <v>0</v>
          </cell>
          <cell r="AH7">
            <v>0</v>
          </cell>
          <cell r="AJ7">
            <v>464969.89</v>
          </cell>
          <cell r="AK7">
            <v>800110.2</v>
          </cell>
          <cell r="AL7">
            <v>674738.06</v>
          </cell>
          <cell r="AM7">
            <v>354717.47</v>
          </cell>
          <cell r="AN7">
            <v>479028.24</v>
          </cell>
          <cell r="AO7">
            <v>628200</v>
          </cell>
          <cell r="AP7">
            <v>727200</v>
          </cell>
          <cell r="AQ7">
            <v>804082.43</v>
          </cell>
          <cell r="AR7">
            <v>558614.41</v>
          </cell>
          <cell r="AS7">
            <v>469215.24</v>
          </cell>
          <cell r="AT7">
            <v>873649.89</v>
          </cell>
          <cell r="AU7">
            <v>531988.24</v>
          </cell>
          <cell r="AV7">
            <v>1314960.3899999999</v>
          </cell>
          <cell r="AW7">
            <v>726222.91</v>
          </cell>
          <cell r="AX7">
            <v>456071.56</v>
          </cell>
          <cell r="AY7">
            <v>545019.05000000005</v>
          </cell>
          <cell r="AZ7">
            <v>10408787.98</v>
          </cell>
          <cell r="BA7">
            <v>9407697.3699999992</v>
          </cell>
          <cell r="BB7">
            <v>6</v>
          </cell>
          <cell r="BC7">
            <v>726222.91</v>
          </cell>
          <cell r="BD7">
            <v>1314960.3899999999</v>
          </cell>
          <cell r="BE7">
            <v>531988.24</v>
          </cell>
          <cell r="BF7">
            <v>873649.89</v>
          </cell>
          <cell r="BG7">
            <v>469215.24</v>
          </cell>
          <cell r="BH7">
            <v>4447912.04</v>
          </cell>
          <cell r="BI7">
            <v>1001090.61</v>
          </cell>
          <cell r="BK7">
            <v>10408787.98</v>
          </cell>
          <cell r="BL7">
            <v>0</v>
          </cell>
          <cell r="BM7">
            <v>-507382.21</v>
          </cell>
          <cell r="BN7">
            <v>741318.67333333299</v>
          </cell>
        </row>
        <row r="8">
          <cell r="B8" t="str">
            <v>S412020</v>
          </cell>
          <cell r="C8" t="str">
            <v>天津市鹏升汽车部件有限公司</v>
          </cell>
          <cell r="D8" t="str">
            <v>座椅</v>
          </cell>
          <cell r="E8" t="str">
            <v>正常供货</v>
          </cell>
          <cell r="F8">
            <v>60</v>
          </cell>
          <cell r="G8" t="str">
            <v>是</v>
          </cell>
          <cell r="H8">
            <v>90</v>
          </cell>
          <cell r="I8">
            <v>0</v>
          </cell>
          <cell r="J8">
            <v>0</v>
          </cell>
          <cell r="N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557991.68999999994</v>
          </cell>
          <cell r="AA8">
            <v>0</v>
          </cell>
          <cell r="AB8">
            <v>643341.41</v>
          </cell>
          <cell r="AC8">
            <v>158173.46</v>
          </cell>
          <cell r="AD8">
            <v>0</v>
          </cell>
          <cell r="AE8">
            <v>541917.11</v>
          </cell>
          <cell r="AF8">
            <v>148368.45000000001</v>
          </cell>
          <cell r="AG8">
            <v>138942.71</v>
          </cell>
          <cell r="AH8">
            <v>298175.46000000002</v>
          </cell>
          <cell r="AI8">
            <v>497378.14</v>
          </cell>
          <cell r="AJ8">
            <v>441514.14</v>
          </cell>
          <cell r="AK8">
            <v>173949.87</v>
          </cell>
          <cell r="AL8">
            <v>153246.5</v>
          </cell>
          <cell r="AM8">
            <v>146332.04</v>
          </cell>
          <cell r="AN8">
            <v>322205.46000000002</v>
          </cell>
          <cell r="AO8">
            <v>304600</v>
          </cell>
          <cell r="AP8">
            <v>529000</v>
          </cell>
          <cell r="AQ8">
            <v>475095.45</v>
          </cell>
          <cell r="AR8">
            <v>530244.80000000005</v>
          </cell>
          <cell r="AS8">
            <v>0</v>
          </cell>
          <cell r="AT8">
            <v>670101.04</v>
          </cell>
          <cell r="AU8">
            <v>67465.53</v>
          </cell>
          <cell r="AV8">
            <v>220599.07</v>
          </cell>
          <cell r="AW8">
            <v>84712</v>
          </cell>
          <cell r="AX8">
            <v>741693.78</v>
          </cell>
          <cell r="AY8">
            <v>216284.14</v>
          </cell>
          <cell r="AZ8">
            <v>8061332.25</v>
          </cell>
          <cell r="BA8">
            <v>7103354.3300000001</v>
          </cell>
          <cell r="BB8">
            <v>6</v>
          </cell>
          <cell r="BC8">
            <v>84712</v>
          </cell>
          <cell r="BD8">
            <v>220599.07</v>
          </cell>
          <cell r="BE8">
            <v>67465.53</v>
          </cell>
          <cell r="BF8">
            <v>670101.04</v>
          </cell>
          <cell r="BG8">
            <v>0</v>
          </cell>
          <cell r="BH8">
            <v>2000855.56</v>
          </cell>
          <cell r="BI8">
            <v>957977.92</v>
          </cell>
          <cell r="BK8">
            <v>8061332.25</v>
          </cell>
          <cell r="BL8">
            <v>0</v>
          </cell>
          <cell r="BM8">
            <v>0</v>
          </cell>
          <cell r="BN8">
            <v>333475.92666666699</v>
          </cell>
        </row>
        <row r="9">
          <cell r="B9" t="str">
            <v>S413082</v>
          </cell>
          <cell r="C9" t="str">
            <v>深州市卓伦橡塑磨具有限公司</v>
          </cell>
          <cell r="D9" t="str">
            <v>金属件</v>
          </cell>
          <cell r="E9" t="str">
            <v>正常供货</v>
          </cell>
          <cell r="F9">
            <v>60</v>
          </cell>
          <cell r="G9" t="str">
            <v>是</v>
          </cell>
          <cell r="H9">
            <v>90</v>
          </cell>
          <cell r="I9">
            <v>0</v>
          </cell>
          <cell r="K9">
            <v>0</v>
          </cell>
          <cell r="M9">
            <v>0</v>
          </cell>
          <cell r="N9">
            <v>0</v>
          </cell>
          <cell r="V9">
            <v>0</v>
          </cell>
          <cell r="AA9">
            <v>0</v>
          </cell>
          <cell r="AB9">
            <v>28347.98</v>
          </cell>
          <cell r="AC9">
            <v>171892.43</v>
          </cell>
          <cell r="AD9">
            <v>94977.78</v>
          </cell>
          <cell r="AE9">
            <v>0</v>
          </cell>
          <cell r="AF9">
            <v>173729.26</v>
          </cell>
          <cell r="AG9">
            <v>119193.86</v>
          </cell>
          <cell r="AH9">
            <v>141798.92000000001</v>
          </cell>
          <cell r="AI9">
            <v>63145.78</v>
          </cell>
          <cell r="AJ9">
            <v>120093.38</v>
          </cell>
          <cell r="AK9">
            <v>277536.09999999998</v>
          </cell>
          <cell r="AL9">
            <v>227970.98</v>
          </cell>
          <cell r="AM9">
            <v>93884.12</v>
          </cell>
          <cell r="AN9">
            <v>164798</v>
          </cell>
          <cell r="AO9">
            <v>237200</v>
          </cell>
          <cell r="AP9">
            <v>235300</v>
          </cell>
          <cell r="AQ9">
            <v>286340.74</v>
          </cell>
          <cell r="AR9">
            <v>222828.26</v>
          </cell>
          <cell r="AS9">
            <v>204377.57</v>
          </cell>
          <cell r="AT9">
            <v>253883.42</v>
          </cell>
          <cell r="AU9">
            <v>106468.85</v>
          </cell>
          <cell r="AW9">
            <v>0</v>
          </cell>
          <cell r="AX9">
            <v>68631.05</v>
          </cell>
          <cell r="AY9">
            <v>0</v>
          </cell>
          <cell r="AZ9">
            <v>3292398.48</v>
          </cell>
          <cell r="BA9">
            <v>3223767.43</v>
          </cell>
          <cell r="BB9">
            <v>5</v>
          </cell>
          <cell r="BC9">
            <v>0</v>
          </cell>
          <cell r="BD9">
            <v>0</v>
          </cell>
          <cell r="BE9">
            <v>106468.85</v>
          </cell>
          <cell r="BF9">
            <v>253883.42</v>
          </cell>
          <cell r="BG9">
            <v>204377.57</v>
          </cell>
          <cell r="BH9">
            <v>428983.32</v>
          </cell>
          <cell r="BI9">
            <v>68631.049999999799</v>
          </cell>
          <cell r="BK9">
            <v>3292398.48</v>
          </cell>
          <cell r="BL9">
            <v>0</v>
          </cell>
          <cell r="BM9">
            <v>-133062.49</v>
          </cell>
          <cell r="BN9">
            <v>71497.22</v>
          </cell>
        </row>
        <row r="10">
          <cell r="B10" t="str">
            <v>S413022</v>
          </cell>
          <cell r="C10" t="str">
            <v>海兴中盛弹簧有限公司</v>
          </cell>
          <cell r="D10" t="str">
            <v>金属件/座椅/后视镜</v>
          </cell>
          <cell r="E10" t="str">
            <v>正常供货</v>
          </cell>
          <cell r="F10">
            <v>90</v>
          </cell>
          <cell r="G10" t="str">
            <v>是</v>
          </cell>
          <cell r="H10">
            <v>90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35623.410000000003</v>
          </cell>
          <cell r="AD10">
            <v>306125.57</v>
          </cell>
          <cell r="AE10">
            <v>0</v>
          </cell>
          <cell r="AF10">
            <v>478665.24</v>
          </cell>
          <cell r="AG10">
            <v>77917.509999999995</v>
          </cell>
          <cell r="AH10">
            <v>118566.23</v>
          </cell>
          <cell r="AI10">
            <v>344986.53</v>
          </cell>
          <cell r="AJ10">
            <v>390694.5</v>
          </cell>
          <cell r="AK10">
            <v>483557.72</v>
          </cell>
          <cell r="AL10">
            <v>289036.78999999998</v>
          </cell>
          <cell r="AM10">
            <v>331670.09000000003</v>
          </cell>
          <cell r="AN10">
            <v>313736.89</v>
          </cell>
          <cell r="AO10">
            <v>1006400</v>
          </cell>
          <cell r="AP10">
            <v>698000</v>
          </cell>
          <cell r="AQ10">
            <v>565253.42000000004</v>
          </cell>
          <cell r="AR10">
            <v>441859.54</v>
          </cell>
          <cell r="AS10">
            <v>426557.18</v>
          </cell>
          <cell r="AT10">
            <v>635797.16</v>
          </cell>
          <cell r="AU10">
            <v>269502.65000000002</v>
          </cell>
          <cell r="AV10">
            <v>742854.91</v>
          </cell>
          <cell r="AW10">
            <v>479730.32</v>
          </cell>
          <cell r="AX10">
            <v>461569.9</v>
          </cell>
          <cell r="AY10">
            <v>273385.78999999998</v>
          </cell>
          <cell r="AZ10">
            <v>9171491.3499999996</v>
          </cell>
          <cell r="BA10">
            <v>7956805.3399999999</v>
          </cell>
          <cell r="BB10">
            <v>6</v>
          </cell>
          <cell r="BC10">
            <v>742854.91</v>
          </cell>
          <cell r="BD10">
            <v>269502.65000000002</v>
          </cell>
          <cell r="BE10">
            <v>635797.16</v>
          </cell>
          <cell r="BF10">
            <v>426557.18</v>
          </cell>
          <cell r="BG10">
            <v>441859.54</v>
          </cell>
          <cell r="BH10">
            <v>2862840.73</v>
          </cell>
          <cell r="BI10">
            <v>1214686.01</v>
          </cell>
          <cell r="BK10">
            <v>9171491.3499999996</v>
          </cell>
          <cell r="BL10">
            <v>0</v>
          </cell>
          <cell r="BM10">
            <v>-150000.00000000201</v>
          </cell>
          <cell r="BN10">
            <v>477140.12166666699</v>
          </cell>
        </row>
        <row r="11">
          <cell r="B11" t="str">
            <v>S413029</v>
          </cell>
          <cell r="C11" t="str">
            <v>黄骅市成卓汽车部件厂</v>
          </cell>
          <cell r="D11" t="str">
            <v>金属件</v>
          </cell>
          <cell r="E11" t="str">
            <v>正常供货</v>
          </cell>
          <cell r="F11">
            <v>60</v>
          </cell>
          <cell r="G11" t="str">
            <v>是</v>
          </cell>
          <cell r="H11">
            <v>90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H11">
            <v>0</v>
          </cell>
          <cell r="AK11">
            <v>402178.4</v>
          </cell>
          <cell r="AL11">
            <v>412497.14</v>
          </cell>
          <cell r="AM11">
            <v>342859.53</v>
          </cell>
          <cell r="AN11">
            <v>508730.7</v>
          </cell>
          <cell r="AO11">
            <v>532700</v>
          </cell>
          <cell r="AP11">
            <v>730800</v>
          </cell>
          <cell r="AQ11">
            <v>640571.73</v>
          </cell>
          <cell r="AR11">
            <v>585157.04</v>
          </cell>
          <cell r="AS11">
            <v>540019.39</v>
          </cell>
          <cell r="AT11">
            <v>1028110.38</v>
          </cell>
          <cell r="AU11">
            <v>549627.19999999995</v>
          </cell>
          <cell r="AV11">
            <v>1100043.56</v>
          </cell>
          <cell r="AW11">
            <v>579798.84</v>
          </cell>
          <cell r="AX11">
            <v>335407.58</v>
          </cell>
          <cell r="AY11">
            <v>413253.28</v>
          </cell>
          <cell r="AZ11">
            <v>8701754.7699999996</v>
          </cell>
          <cell r="BA11">
            <v>7953093.9100000001</v>
          </cell>
          <cell r="BB11">
            <v>6</v>
          </cell>
          <cell r="BC11">
            <v>579798.84</v>
          </cell>
          <cell r="BD11">
            <v>1100043.56</v>
          </cell>
          <cell r="BE11">
            <v>549627.19999999995</v>
          </cell>
          <cell r="BF11">
            <v>1028110.38</v>
          </cell>
          <cell r="BG11">
            <v>540019.39</v>
          </cell>
          <cell r="BH11">
            <v>4006240.84</v>
          </cell>
          <cell r="BI11">
            <v>748660.86</v>
          </cell>
          <cell r="BK11">
            <v>8701754.7700000107</v>
          </cell>
          <cell r="BL11">
            <v>0</v>
          </cell>
          <cell r="BM11">
            <v>-114703.44</v>
          </cell>
          <cell r="BN11">
            <v>667706.80666666699</v>
          </cell>
        </row>
        <row r="12">
          <cell r="B12" t="str">
            <v>S422005</v>
          </cell>
          <cell r="C12" t="str">
            <v>吉林省德邦汽车电子有限公司</v>
          </cell>
          <cell r="D12" t="str">
            <v>座椅</v>
          </cell>
          <cell r="E12" t="str">
            <v>正常供货</v>
          </cell>
          <cell r="F12">
            <v>60</v>
          </cell>
          <cell r="G12" t="str">
            <v>是</v>
          </cell>
          <cell r="H12">
            <v>60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I12">
            <v>0</v>
          </cell>
          <cell r="AJ12">
            <v>39622.19</v>
          </cell>
          <cell r="AK12">
            <v>174317.96</v>
          </cell>
          <cell r="AL12">
            <v>89372.08</v>
          </cell>
          <cell r="AM12">
            <v>158751.9</v>
          </cell>
          <cell r="AN12">
            <v>376067.7</v>
          </cell>
          <cell r="AO12">
            <v>233100</v>
          </cell>
          <cell r="AP12">
            <v>373400</v>
          </cell>
          <cell r="AQ12">
            <v>0</v>
          </cell>
          <cell r="AR12">
            <v>457956.41</v>
          </cell>
          <cell r="AS12">
            <v>109502.42</v>
          </cell>
          <cell r="AT12">
            <v>533658.14</v>
          </cell>
          <cell r="AU12">
            <v>120490.43</v>
          </cell>
          <cell r="AV12">
            <v>160343.9</v>
          </cell>
          <cell r="AW12">
            <v>154466.82</v>
          </cell>
          <cell r="AX12">
            <v>123473.99</v>
          </cell>
          <cell r="AY12">
            <v>0</v>
          </cell>
          <cell r="AZ12">
            <v>3104523.94</v>
          </cell>
          <cell r="BA12">
            <v>2981049.95</v>
          </cell>
          <cell r="BB12">
            <v>6</v>
          </cell>
          <cell r="BC12">
            <v>154466.82</v>
          </cell>
          <cell r="BD12">
            <v>160343.9</v>
          </cell>
          <cell r="BE12">
            <v>120490.43</v>
          </cell>
          <cell r="BF12">
            <v>533658.14</v>
          </cell>
          <cell r="BG12">
            <v>109502.42</v>
          </cell>
          <cell r="BH12">
            <v>1092433.28</v>
          </cell>
          <cell r="BI12">
            <v>123473.99</v>
          </cell>
          <cell r="BK12">
            <v>3104523.94</v>
          </cell>
          <cell r="BL12">
            <v>0</v>
          </cell>
          <cell r="BM12">
            <v>-140630.04</v>
          </cell>
          <cell r="BN12">
            <v>182072.213333333</v>
          </cell>
        </row>
        <row r="13">
          <cell r="B13" t="str">
            <v>S413034</v>
          </cell>
          <cell r="C13" t="str">
            <v>黄骅市汇铭汽车部件有限公司</v>
          </cell>
          <cell r="D13" t="str">
            <v>金属件/座椅/后视镜</v>
          </cell>
          <cell r="E13" t="str">
            <v>正常供货</v>
          </cell>
          <cell r="F13">
            <v>90</v>
          </cell>
          <cell r="G13" t="str">
            <v>是</v>
          </cell>
          <cell r="H13">
            <v>90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305048.21000000002</v>
          </cell>
          <cell r="AM13">
            <v>995973.22</v>
          </cell>
          <cell r="AN13">
            <v>0</v>
          </cell>
          <cell r="AO13">
            <v>285300</v>
          </cell>
          <cell r="AP13">
            <v>175900</v>
          </cell>
          <cell r="AQ13">
            <v>177111.76</v>
          </cell>
          <cell r="AR13">
            <v>178367.55</v>
          </cell>
          <cell r="AS13">
            <v>0</v>
          </cell>
          <cell r="AT13">
            <v>113615.63</v>
          </cell>
          <cell r="AU13">
            <v>0</v>
          </cell>
          <cell r="AW13">
            <v>564687.13</v>
          </cell>
          <cell r="AX13">
            <v>0</v>
          </cell>
          <cell r="AY13">
            <v>0</v>
          </cell>
          <cell r="AZ13">
            <v>2796003.5</v>
          </cell>
          <cell r="BA13">
            <v>2231316.37</v>
          </cell>
          <cell r="BB13">
            <v>5</v>
          </cell>
          <cell r="BC13">
            <v>0</v>
          </cell>
          <cell r="BD13">
            <v>0</v>
          </cell>
          <cell r="BE13">
            <v>113615.63</v>
          </cell>
          <cell r="BF13">
            <v>0</v>
          </cell>
          <cell r="BG13">
            <v>178367.55</v>
          </cell>
          <cell r="BH13">
            <v>678302.76</v>
          </cell>
          <cell r="BI13">
            <v>564687.13</v>
          </cell>
          <cell r="BK13">
            <v>2796003.5</v>
          </cell>
          <cell r="BL13">
            <v>0</v>
          </cell>
          <cell r="BM13">
            <v>-40000</v>
          </cell>
          <cell r="BN13">
            <v>113050.46</v>
          </cell>
        </row>
        <row r="14">
          <cell r="B14" t="str">
            <v>S513014</v>
          </cell>
          <cell r="C14" t="str">
            <v>邓景亮</v>
          </cell>
          <cell r="D14" t="str">
            <v>金属件/座椅/后视镜</v>
          </cell>
          <cell r="E14" t="str">
            <v>运输</v>
          </cell>
          <cell r="F14">
            <v>90</v>
          </cell>
          <cell r="G14" t="str">
            <v>是</v>
          </cell>
          <cell r="H14">
            <v>90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Y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139652.34</v>
          </cell>
          <cell r="AN14">
            <v>266159.03000000003</v>
          </cell>
          <cell r="AO14">
            <v>371400</v>
          </cell>
          <cell r="AP14">
            <v>402600</v>
          </cell>
          <cell r="AQ14">
            <v>383933.84</v>
          </cell>
          <cell r="AR14">
            <v>412538.92</v>
          </cell>
          <cell r="AS14">
            <v>567482.59</v>
          </cell>
          <cell r="AT14">
            <v>565111.32999999996</v>
          </cell>
          <cell r="AU14">
            <v>218574.31</v>
          </cell>
          <cell r="AV14">
            <v>414179.92</v>
          </cell>
          <cell r="AW14">
            <v>185670.35</v>
          </cell>
          <cell r="AX14">
            <v>198139.93</v>
          </cell>
          <cell r="AY14">
            <v>269697.45</v>
          </cell>
          <cell r="AZ14">
            <v>4395140.01</v>
          </cell>
          <cell r="BA14">
            <v>3741632.28</v>
          </cell>
          <cell r="BB14">
            <v>6</v>
          </cell>
          <cell r="BC14">
            <v>414179.92</v>
          </cell>
          <cell r="BD14">
            <v>218574.31</v>
          </cell>
          <cell r="BE14">
            <v>565111.32999999996</v>
          </cell>
          <cell r="BF14">
            <v>567482.59</v>
          </cell>
          <cell r="BG14">
            <v>412538.92</v>
          </cell>
          <cell r="BH14">
            <v>1851373.29</v>
          </cell>
          <cell r="BI14">
            <v>653507.73</v>
          </cell>
          <cell r="BK14">
            <v>4395140.01</v>
          </cell>
          <cell r="BL14">
            <v>0</v>
          </cell>
          <cell r="BM14">
            <v>-99992.77</v>
          </cell>
          <cell r="BN14">
            <v>308562.21500000003</v>
          </cell>
        </row>
        <row r="15">
          <cell r="B15" t="str">
            <v>S411007</v>
          </cell>
          <cell r="C15" t="str">
            <v>北京浦东三浦标准件有限公司</v>
          </cell>
          <cell r="D15" t="str">
            <v>金属件/座椅/后视镜</v>
          </cell>
          <cell r="E15" t="str">
            <v>正常供货</v>
          </cell>
          <cell r="F15">
            <v>90</v>
          </cell>
          <cell r="G15" t="str">
            <v>是</v>
          </cell>
          <cell r="H15">
            <v>90</v>
          </cell>
          <cell r="I15">
            <v>0</v>
          </cell>
          <cell r="J15">
            <v>0</v>
          </cell>
          <cell r="K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101944.23</v>
          </cell>
          <cell r="AC15">
            <v>271530.19</v>
          </cell>
          <cell r="AD15">
            <v>130510.81</v>
          </cell>
          <cell r="AE15">
            <v>0</v>
          </cell>
          <cell r="AF15">
            <v>105236.26</v>
          </cell>
          <cell r="AG15">
            <v>69391.710000000006</v>
          </cell>
          <cell r="AH15">
            <v>176891.43</v>
          </cell>
          <cell r="AI15">
            <v>132149.44</v>
          </cell>
          <cell r="AJ15">
            <v>0</v>
          </cell>
          <cell r="AK15">
            <v>328931.59999999998</v>
          </cell>
          <cell r="AL15">
            <v>0</v>
          </cell>
          <cell r="AM15">
            <v>185601.61</v>
          </cell>
          <cell r="AN15">
            <v>99896.04</v>
          </cell>
          <cell r="AO15">
            <v>100400</v>
          </cell>
          <cell r="AP15">
            <v>120900</v>
          </cell>
          <cell r="AQ15">
            <v>132429.65</v>
          </cell>
          <cell r="AR15">
            <v>143728.70000000001</v>
          </cell>
          <cell r="AS15">
            <v>91349.119999999995</v>
          </cell>
          <cell r="AT15">
            <v>0</v>
          </cell>
          <cell r="AU15">
            <v>232522.57</v>
          </cell>
          <cell r="AV15">
            <v>306199.78999999998</v>
          </cell>
          <cell r="AW15">
            <v>174895.67</v>
          </cell>
          <cell r="AX15">
            <v>123385.32</v>
          </cell>
          <cell r="AY15">
            <v>43179.19</v>
          </cell>
          <cell r="AZ15">
            <v>3071073.33</v>
          </cell>
          <cell r="BA15">
            <v>2729613.15</v>
          </cell>
          <cell r="BB15">
            <v>6</v>
          </cell>
          <cell r="BC15">
            <v>306199.78999999998</v>
          </cell>
          <cell r="BD15">
            <v>232522.57</v>
          </cell>
          <cell r="BE15">
            <v>0</v>
          </cell>
          <cell r="BF15">
            <v>91349.119999999995</v>
          </cell>
          <cell r="BG15">
            <v>143728.70000000001</v>
          </cell>
          <cell r="BH15">
            <v>880182.54</v>
          </cell>
          <cell r="BI15">
            <v>341460.18</v>
          </cell>
          <cell r="BK15">
            <v>3071073.33</v>
          </cell>
          <cell r="BL15">
            <v>0</v>
          </cell>
          <cell r="BM15">
            <v>-50000.000000000502</v>
          </cell>
          <cell r="BN15">
            <v>146697.09</v>
          </cell>
        </row>
        <row r="16">
          <cell r="B16" t="str">
            <v>S413035</v>
          </cell>
          <cell r="C16" t="str">
            <v>黄骅市建昌塑料制品有限公司</v>
          </cell>
          <cell r="D16" t="str">
            <v>座椅/后视镜</v>
          </cell>
          <cell r="E16" t="str">
            <v>正常供货</v>
          </cell>
          <cell r="F16">
            <v>90</v>
          </cell>
          <cell r="G16" t="str">
            <v>是</v>
          </cell>
          <cell r="H16">
            <v>90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Y16">
            <v>0</v>
          </cell>
          <cell r="AA16">
            <v>336120.03</v>
          </cell>
          <cell r="AB16">
            <v>195806.12</v>
          </cell>
          <cell r="AC16">
            <v>0</v>
          </cell>
          <cell r="AD16">
            <v>392594.19</v>
          </cell>
          <cell r="AE16">
            <v>0</v>
          </cell>
          <cell r="AF16">
            <v>0</v>
          </cell>
          <cell r="AG16">
            <v>210636.66</v>
          </cell>
          <cell r="AH16">
            <v>119097.84</v>
          </cell>
          <cell r="AI16">
            <v>110306.1</v>
          </cell>
          <cell r="AJ16">
            <v>177169.5</v>
          </cell>
          <cell r="AK16">
            <v>0</v>
          </cell>
          <cell r="AL16">
            <v>272425.06</v>
          </cell>
          <cell r="AM16">
            <v>136552.64000000001</v>
          </cell>
          <cell r="AN16">
            <v>108248.25</v>
          </cell>
          <cell r="AO16">
            <v>94300</v>
          </cell>
          <cell r="AP16">
            <v>110300</v>
          </cell>
          <cell r="AQ16">
            <v>117793.89</v>
          </cell>
          <cell r="AR16">
            <v>141122.01</v>
          </cell>
          <cell r="AS16">
            <v>0</v>
          </cell>
          <cell r="AT16">
            <v>199744.32</v>
          </cell>
          <cell r="AU16">
            <v>72494.990000000005</v>
          </cell>
          <cell r="AV16">
            <v>166937.76999999999</v>
          </cell>
          <cell r="AW16">
            <v>129558.37</v>
          </cell>
          <cell r="AX16">
            <v>80442.259999999995</v>
          </cell>
          <cell r="AY16">
            <v>86500.89</v>
          </cell>
          <cell r="AZ16">
            <v>3258150.89</v>
          </cell>
          <cell r="BA16">
            <v>2961649.37</v>
          </cell>
          <cell r="BB16">
            <v>6</v>
          </cell>
          <cell r="BC16">
            <v>166937.76999999999</v>
          </cell>
          <cell r="BD16">
            <v>72494.990000000005</v>
          </cell>
          <cell r="BE16">
            <v>199744.32</v>
          </cell>
          <cell r="BF16">
            <v>0</v>
          </cell>
          <cell r="BG16">
            <v>141122.01</v>
          </cell>
          <cell r="BH16">
            <v>735678.6</v>
          </cell>
          <cell r="BI16">
            <v>296501.52</v>
          </cell>
          <cell r="BK16">
            <v>3258150.89</v>
          </cell>
          <cell r="BL16">
            <v>0</v>
          </cell>
          <cell r="BM16">
            <v>-25000</v>
          </cell>
          <cell r="BN16">
            <v>122613.1</v>
          </cell>
        </row>
        <row r="17">
          <cell r="B17" t="str">
            <v>S413037</v>
          </cell>
          <cell r="C17" t="str">
            <v>黄骅市雍丰塑料制品有限公司</v>
          </cell>
          <cell r="D17" t="str">
            <v>金属件/座椅/后视镜</v>
          </cell>
          <cell r="E17" t="str">
            <v>正常供货</v>
          </cell>
          <cell r="F17">
            <v>60</v>
          </cell>
          <cell r="G17" t="str">
            <v>是</v>
          </cell>
          <cell r="H17">
            <v>60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AA17">
            <v>0</v>
          </cell>
          <cell r="AB17">
            <v>154856.63</v>
          </cell>
          <cell r="AC17">
            <v>492853.31</v>
          </cell>
          <cell r="AD17">
            <v>228791.91</v>
          </cell>
          <cell r="AE17">
            <v>0</v>
          </cell>
          <cell r="AF17">
            <v>220302.83</v>
          </cell>
          <cell r="AG17">
            <v>33635.360000000001</v>
          </cell>
          <cell r="AH17">
            <v>56202.38</v>
          </cell>
          <cell r="AI17">
            <v>0</v>
          </cell>
          <cell r="AJ17">
            <v>305870.59000000003</v>
          </cell>
          <cell r="AK17">
            <v>153156.56</v>
          </cell>
          <cell r="AL17">
            <v>113670.09</v>
          </cell>
          <cell r="AM17">
            <v>128611.55</v>
          </cell>
          <cell r="AN17">
            <v>94976.72</v>
          </cell>
          <cell r="AO17">
            <v>79700</v>
          </cell>
          <cell r="AP17">
            <v>86300</v>
          </cell>
          <cell r="AQ17">
            <v>102077.17</v>
          </cell>
          <cell r="AR17">
            <v>88079.97</v>
          </cell>
          <cell r="AS17">
            <v>79448.02</v>
          </cell>
          <cell r="AT17">
            <v>123706.52</v>
          </cell>
          <cell r="AU17">
            <v>48793.57</v>
          </cell>
          <cell r="AV17">
            <v>158067.69</v>
          </cell>
          <cell r="AW17">
            <v>142575.75</v>
          </cell>
          <cell r="AX17">
            <v>94723.33</v>
          </cell>
          <cell r="AY17">
            <v>79564.77</v>
          </cell>
          <cell r="AZ17">
            <v>3065964.72</v>
          </cell>
          <cell r="BA17">
            <v>2891676.62</v>
          </cell>
          <cell r="BB17">
            <v>6</v>
          </cell>
          <cell r="BC17">
            <v>142575.75</v>
          </cell>
          <cell r="BD17">
            <v>158067.69</v>
          </cell>
          <cell r="BE17">
            <v>48793.57</v>
          </cell>
          <cell r="BF17">
            <v>123706.52</v>
          </cell>
          <cell r="BG17">
            <v>79448.02</v>
          </cell>
          <cell r="BH17">
            <v>647431.63</v>
          </cell>
          <cell r="BI17">
            <v>174288.1</v>
          </cell>
          <cell r="BK17">
            <v>3065964.72</v>
          </cell>
          <cell r="BL17">
            <v>0</v>
          </cell>
          <cell r="BM17">
            <v>-25000</v>
          </cell>
          <cell r="BN17">
            <v>107905.271666667</v>
          </cell>
        </row>
        <row r="18">
          <cell r="B18" t="str">
            <v>S413089</v>
          </cell>
          <cell r="C18" t="str">
            <v>黄骅浙泰光伏发电有限公司</v>
          </cell>
          <cell r="D18">
            <v>0</v>
          </cell>
          <cell r="E18" t="str">
            <v>管理</v>
          </cell>
          <cell r="F18">
            <v>0</v>
          </cell>
          <cell r="G18" t="str">
            <v>否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F18">
            <v>0</v>
          </cell>
          <cell r="AG18">
            <v>0</v>
          </cell>
          <cell r="AH18">
            <v>0</v>
          </cell>
          <cell r="AU18">
            <v>0</v>
          </cell>
          <cell r="AV18">
            <v>139991.13</v>
          </cell>
          <cell r="AW18">
            <v>84952</v>
          </cell>
          <cell r="AX18">
            <v>81496</v>
          </cell>
          <cell r="AY18">
            <v>65896</v>
          </cell>
          <cell r="AZ18">
            <v>372335.13</v>
          </cell>
          <cell r="BA18">
            <v>372335.13</v>
          </cell>
          <cell r="BB18">
            <v>5</v>
          </cell>
          <cell r="BC18">
            <v>65896</v>
          </cell>
          <cell r="BD18">
            <v>81496</v>
          </cell>
          <cell r="BE18">
            <v>84952</v>
          </cell>
          <cell r="BF18">
            <v>139991.13</v>
          </cell>
          <cell r="BG18">
            <v>0</v>
          </cell>
          <cell r="BH18">
            <v>372335.13</v>
          </cell>
          <cell r="BI18">
            <v>0</v>
          </cell>
          <cell r="BK18">
            <v>372335.13</v>
          </cell>
          <cell r="BL18">
            <v>0</v>
          </cell>
          <cell r="BM18">
            <v>-32784.870000000003</v>
          </cell>
          <cell r="BN18">
            <v>62055.855000000003</v>
          </cell>
        </row>
        <row r="19">
          <cell r="B19" t="str">
            <v>S413064</v>
          </cell>
          <cell r="C19" t="str">
            <v>黄骅市恒伟五金制品有限公司</v>
          </cell>
          <cell r="D19" t="str">
            <v>座椅/后视镜</v>
          </cell>
          <cell r="E19" t="str">
            <v>正常供货</v>
          </cell>
          <cell r="F19">
            <v>60</v>
          </cell>
          <cell r="G19" t="str">
            <v>是</v>
          </cell>
          <cell r="H19">
            <v>90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AD19">
            <v>0</v>
          </cell>
          <cell r="AE19">
            <v>0</v>
          </cell>
          <cell r="AF19">
            <v>0</v>
          </cell>
          <cell r="AJ19">
            <v>0</v>
          </cell>
          <cell r="AM19">
            <v>85752.960000000006</v>
          </cell>
          <cell r="AN19">
            <v>197673.37</v>
          </cell>
          <cell r="AO19">
            <v>160400</v>
          </cell>
          <cell r="AP19">
            <v>198500</v>
          </cell>
          <cell r="AQ19">
            <v>195384.02</v>
          </cell>
          <cell r="AR19">
            <v>187121.98</v>
          </cell>
          <cell r="AS19">
            <v>150354.35</v>
          </cell>
          <cell r="AT19">
            <v>146691.43</v>
          </cell>
          <cell r="AU19">
            <v>72982.19</v>
          </cell>
          <cell r="AW19">
            <v>480439.2</v>
          </cell>
          <cell r="AX19">
            <v>210558.14</v>
          </cell>
          <cell r="AY19">
            <v>136661.91</v>
          </cell>
          <cell r="AZ19">
            <v>2222519.5499999998</v>
          </cell>
          <cell r="BA19">
            <v>1875299.5</v>
          </cell>
          <cell r="BB19">
            <v>5</v>
          </cell>
          <cell r="BC19">
            <v>480439.2</v>
          </cell>
          <cell r="BD19">
            <v>0</v>
          </cell>
          <cell r="BE19">
            <v>72982.19</v>
          </cell>
          <cell r="BF19">
            <v>146691.43</v>
          </cell>
          <cell r="BG19">
            <v>150354.35</v>
          </cell>
          <cell r="BH19">
            <v>1047332.87</v>
          </cell>
          <cell r="BI19">
            <v>347220.05</v>
          </cell>
          <cell r="BK19">
            <v>2222519.5499999998</v>
          </cell>
          <cell r="BL19">
            <v>0</v>
          </cell>
          <cell r="BM19">
            <v>-93995.6</v>
          </cell>
          <cell r="BN19">
            <v>174555.47833333301</v>
          </cell>
        </row>
        <row r="20">
          <cell r="B20" t="str">
            <v>S413108</v>
          </cell>
          <cell r="C20" t="str">
            <v>黄骅市泰行汽车配件有限公司</v>
          </cell>
          <cell r="D20" t="str">
            <v>座椅</v>
          </cell>
          <cell r="E20" t="str">
            <v>正常供货</v>
          </cell>
          <cell r="F20">
            <v>60</v>
          </cell>
          <cell r="G20" t="str">
            <v>是</v>
          </cell>
          <cell r="H20">
            <v>60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304643.40000000002</v>
          </cell>
          <cell r="AI20">
            <v>601118.25</v>
          </cell>
          <cell r="AJ20">
            <v>576882.68999999994</v>
          </cell>
          <cell r="AK20">
            <v>263493.81</v>
          </cell>
          <cell r="AL20">
            <v>379531.1</v>
          </cell>
          <cell r="AM20">
            <v>170728.86</v>
          </cell>
          <cell r="AN20">
            <v>269822.48</v>
          </cell>
          <cell r="AO20">
            <v>188100</v>
          </cell>
          <cell r="AP20">
            <v>268300</v>
          </cell>
          <cell r="AQ20">
            <v>295916.33</v>
          </cell>
          <cell r="AR20">
            <v>417601.74</v>
          </cell>
          <cell r="AS20">
            <v>148279.62</v>
          </cell>
          <cell r="AT20">
            <v>192905.26</v>
          </cell>
          <cell r="AU20">
            <v>85620.42</v>
          </cell>
          <cell r="AV20">
            <v>103727.53</v>
          </cell>
          <cell r="AW20">
            <v>55280.6</v>
          </cell>
          <cell r="AX20">
            <v>56487.45</v>
          </cell>
          <cell r="AY20">
            <v>67101.3</v>
          </cell>
          <cell r="AZ20">
            <v>4445540.84</v>
          </cell>
          <cell r="BA20">
            <v>4321952.09</v>
          </cell>
          <cell r="BB20">
            <v>6</v>
          </cell>
          <cell r="BC20">
            <v>55280.6</v>
          </cell>
          <cell r="BD20">
            <v>103727.53</v>
          </cell>
          <cell r="BE20">
            <v>85620.42</v>
          </cell>
          <cell r="BF20">
            <v>192905.26</v>
          </cell>
          <cell r="BG20">
            <v>148279.62</v>
          </cell>
          <cell r="BH20">
            <v>561122.56000000006</v>
          </cell>
          <cell r="BI20">
            <v>123588.75</v>
          </cell>
          <cell r="BK20">
            <v>4445540.84</v>
          </cell>
          <cell r="BL20">
            <v>0</v>
          </cell>
          <cell r="BM20">
            <v>-12290.08</v>
          </cell>
          <cell r="BN20">
            <v>93520.426666666695</v>
          </cell>
        </row>
        <row r="21">
          <cell r="B21" t="str">
            <v>S413045</v>
          </cell>
          <cell r="C21" t="str">
            <v>黄骅市鑫祺汽车配件有限公司</v>
          </cell>
          <cell r="D21" t="str">
            <v>金属件/座椅/后视镜</v>
          </cell>
          <cell r="E21" t="str">
            <v>正常供货</v>
          </cell>
          <cell r="F21">
            <v>90</v>
          </cell>
          <cell r="G21" t="str">
            <v>是</v>
          </cell>
          <cell r="H21">
            <v>90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201281.05</v>
          </cell>
          <cell r="AE21">
            <v>98088.67</v>
          </cell>
          <cell r="AF21">
            <v>61904.24</v>
          </cell>
          <cell r="AG21">
            <v>55712.88</v>
          </cell>
          <cell r="AH21">
            <v>0</v>
          </cell>
          <cell r="AI21">
            <v>212556.98</v>
          </cell>
          <cell r="AJ21">
            <v>194849.99</v>
          </cell>
          <cell r="AK21">
            <v>112517.95</v>
          </cell>
          <cell r="AL21">
            <v>101329.38</v>
          </cell>
          <cell r="AM21">
            <v>0</v>
          </cell>
          <cell r="AN21">
            <v>195403.81</v>
          </cell>
          <cell r="AO21">
            <v>85900</v>
          </cell>
          <cell r="AP21">
            <v>83000</v>
          </cell>
          <cell r="AQ21">
            <v>98161.36</v>
          </cell>
          <cell r="AR21">
            <v>77294.600000000006</v>
          </cell>
          <cell r="AS21">
            <v>63302.48</v>
          </cell>
          <cell r="AT21">
            <v>0</v>
          </cell>
          <cell r="AU21">
            <v>149340.79999999999</v>
          </cell>
          <cell r="AV21">
            <v>152500.49</v>
          </cell>
          <cell r="AW21">
            <v>125708.06</v>
          </cell>
          <cell r="AX21">
            <v>53795.25</v>
          </cell>
          <cell r="AY21">
            <v>85576.24</v>
          </cell>
          <cell r="AZ21">
            <v>2208224.23</v>
          </cell>
          <cell r="BA21">
            <v>1943144.68</v>
          </cell>
          <cell r="BB21">
            <v>6</v>
          </cell>
          <cell r="BC21">
            <v>152500.49</v>
          </cell>
          <cell r="BD21">
            <v>149340.79999999999</v>
          </cell>
          <cell r="BE21">
            <v>0</v>
          </cell>
          <cell r="BF21">
            <v>63302.48</v>
          </cell>
          <cell r="BG21">
            <v>77294.600000000006</v>
          </cell>
          <cell r="BH21">
            <v>566920.84</v>
          </cell>
          <cell r="BI21">
            <v>265079.55</v>
          </cell>
          <cell r="BK21">
            <v>2208224.23</v>
          </cell>
          <cell r="BL21">
            <v>0</v>
          </cell>
          <cell r="BM21">
            <v>-25000.000000000498</v>
          </cell>
          <cell r="BN21">
            <v>94486.8066666667</v>
          </cell>
        </row>
        <row r="22">
          <cell r="B22" t="str">
            <v>S432010</v>
          </cell>
          <cell r="C22" t="str">
            <v>常州华阳万联汽车附件有限公司</v>
          </cell>
          <cell r="D22" t="str">
            <v>金属件</v>
          </cell>
          <cell r="E22" t="str">
            <v>诉讼</v>
          </cell>
          <cell r="F22">
            <v>90</v>
          </cell>
          <cell r="G22" t="str">
            <v>否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5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</row>
        <row r="23">
          <cell r="B23" t="str">
            <v>S412003</v>
          </cell>
          <cell r="C23" t="str">
            <v>天津市远丰化工产品贸易有限公司</v>
          </cell>
          <cell r="D23" t="str">
            <v>座椅</v>
          </cell>
          <cell r="E23" t="str">
            <v>大宗物料</v>
          </cell>
          <cell r="F23">
            <v>0</v>
          </cell>
          <cell r="G23" t="str">
            <v>否</v>
          </cell>
          <cell r="H23">
            <v>30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AI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T23">
            <v>0</v>
          </cell>
          <cell r="AU23">
            <v>0</v>
          </cell>
          <cell r="AW23">
            <v>51952.58</v>
          </cell>
          <cell r="AX23">
            <v>697588</v>
          </cell>
          <cell r="AY23">
            <v>628320</v>
          </cell>
          <cell r="AZ23">
            <v>1377860.58</v>
          </cell>
          <cell r="BA23">
            <v>1377860.58</v>
          </cell>
          <cell r="BB23">
            <v>5</v>
          </cell>
          <cell r="BC23">
            <v>628320</v>
          </cell>
          <cell r="BD23">
            <v>697588</v>
          </cell>
          <cell r="BE23">
            <v>51952.58</v>
          </cell>
          <cell r="BF23">
            <v>0</v>
          </cell>
          <cell r="BG23">
            <v>0</v>
          </cell>
          <cell r="BH23">
            <v>1377860.58</v>
          </cell>
          <cell r="BI23">
            <v>0</v>
          </cell>
          <cell r="BK23">
            <v>1377860.58</v>
          </cell>
          <cell r="BL23">
            <v>0</v>
          </cell>
          <cell r="BM23">
            <v>-986368.46999999904</v>
          </cell>
          <cell r="BN23">
            <v>229643.43</v>
          </cell>
        </row>
        <row r="24">
          <cell r="B24" t="str">
            <v>S413107</v>
          </cell>
          <cell r="C24" t="str">
            <v>黄骅市赵福增运输队</v>
          </cell>
          <cell r="D24" t="str">
            <v>金属件/座椅/后视镜</v>
          </cell>
          <cell r="E24" t="str">
            <v>运输</v>
          </cell>
          <cell r="F24">
            <v>90</v>
          </cell>
          <cell r="G24" t="str">
            <v>否</v>
          </cell>
          <cell r="H24">
            <v>30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J24">
            <v>0</v>
          </cell>
          <cell r="AP24">
            <v>248983.29</v>
          </cell>
          <cell r="AQ24">
            <v>338484.35</v>
          </cell>
          <cell r="AR24">
            <v>287456.78000000003</v>
          </cell>
          <cell r="AS24">
            <v>194760.36</v>
          </cell>
          <cell r="AT24">
            <v>289946.82</v>
          </cell>
          <cell r="AU24">
            <v>272858.84000000003</v>
          </cell>
          <cell r="AV24">
            <v>381788.82</v>
          </cell>
          <cell r="AW24">
            <v>319914.55</v>
          </cell>
          <cell r="AX24">
            <v>238449.23</v>
          </cell>
          <cell r="AY24">
            <v>199043.55</v>
          </cell>
          <cell r="AZ24">
            <v>2771686.59</v>
          </cell>
          <cell r="BA24">
            <v>2014279.26</v>
          </cell>
          <cell r="BB24">
            <v>6</v>
          </cell>
          <cell r="BC24">
            <v>381788.82</v>
          </cell>
          <cell r="BD24">
            <v>272858.84000000003</v>
          </cell>
          <cell r="BE24">
            <v>289946.82</v>
          </cell>
          <cell r="BF24">
            <v>194760.36</v>
          </cell>
          <cell r="BG24">
            <v>287456.78000000003</v>
          </cell>
          <cell r="BH24">
            <v>1702001.81</v>
          </cell>
          <cell r="BI24">
            <v>757407.33</v>
          </cell>
          <cell r="BK24">
            <v>2771686.59</v>
          </cell>
          <cell r="BL24">
            <v>0</v>
          </cell>
          <cell r="BM24">
            <v>-96716.71</v>
          </cell>
          <cell r="BN24">
            <v>283666.96833333297</v>
          </cell>
        </row>
        <row r="25">
          <cell r="B25" t="str">
            <v>S413055</v>
          </cell>
          <cell r="C25" t="str">
            <v>黄骅市广亿汽车部件有限公司</v>
          </cell>
          <cell r="D25" t="str">
            <v>座椅</v>
          </cell>
          <cell r="E25" t="str">
            <v>正常供货</v>
          </cell>
          <cell r="F25">
            <v>60</v>
          </cell>
          <cell r="G25" t="str">
            <v>是</v>
          </cell>
          <cell r="H25">
            <v>60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AB25">
            <v>0</v>
          </cell>
          <cell r="AC25">
            <v>0</v>
          </cell>
          <cell r="AG25">
            <v>66778.710000000006</v>
          </cell>
          <cell r="AH25">
            <v>0</v>
          </cell>
          <cell r="AI25">
            <v>263153.7</v>
          </cell>
          <cell r="AJ25">
            <v>0</v>
          </cell>
          <cell r="AK25">
            <v>286534.27</v>
          </cell>
          <cell r="AL25">
            <v>0</v>
          </cell>
          <cell r="AM25">
            <v>340626.58</v>
          </cell>
          <cell r="AN25">
            <v>124942.91</v>
          </cell>
          <cell r="AO25">
            <v>119400</v>
          </cell>
          <cell r="AP25">
            <v>143900</v>
          </cell>
          <cell r="AQ25">
            <v>169142.49</v>
          </cell>
          <cell r="AR25">
            <v>107954.59</v>
          </cell>
          <cell r="AS25">
            <v>82996.09</v>
          </cell>
          <cell r="AT25">
            <v>173999.58</v>
          </cell>
          <cell r="AU25">
            <v>104375.09</v>
          </cell>
          <cell r="AV25">
            <v>193512.89</v>
          </cell>
          <cell r="AW25">
            <v>165061.63</v>
          </cell>
          <cell r="AX25">
            <v>74032.490000000005</v>
          </cell>
          <cell r="AY25">
            <v>94644.34</v>
          </cell>
          <cell r="AZ25">
            <v>2511055.36</v>
          </cell>
          <cell r="BA25">
            <v>2342378.5299999998</v>
          </cell>
          <cell r="BB25">
            <v>6</v>
          </cell>
          <cell r="BC25">
            <v>165061.63</v>
          </cell>
          <cell r="BD25">
            <v>193512.89</v>
          </cell>
          <cell r="BE25">
            <v>104375.09</v>
          </cell>
          <cell r="BF25">
            <v>173999.58</v>
          </cell>
          <cell r="BG25">
            <v>82996.09</v>
          </cell>
          <cell r="BH25">
            <v>805626.02</v>
          </cell>
          <cell r="BI25">
            <v>168676.83</v>
          </cell>
          <cell r="BK25">
            <v>2511055.36</v>
          </cell>
          <cell r="BL25">
            <v>0</v>
          </cell>
          <cell r="BM25">
            <v>-49426.62</v>
          </cell>
          <cell r="BN25">
            <v>134271.00333333301</v>
          </cell>
        </row>
        <row r="26">
          <cell r="B26" t="str">
            <v>S443004</v>
          </cell>
          <cell r="C26" t="str">
            <v>湘乡简美新材料科技有限公司</v>
          </cell>
          <cell r="D26" t="str">
            <v>座椅</v>
          </cell>
          <cell r="E26" t="str">
            <v>正常供货</v>
          </cell>
          <cell r="F26">
            <v>60</v>
          </cell>
          <cell r="G26" t="str">
            <v>否</v>
          </cell>
          <cell r="H26">
            <v>60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Y26">
            <v>0</v>
          </cell>
          <cell r="Z26">
            <v>0</v>
          </cell>
          <cell r="AA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O26">
            <v>0</v>
          </cell>
          <cell r="AP26">
            <v>687187.92</v>
          </cell>
          <cell r="AQ26">
            <v>339685.97</v>
          </cell>
          <cell r="AR26">
            <v>783921.1</v>
          </cell>
          <cell r="AS26">
            <v>0</v>
          </cell>
          <cell r="AT26">
            <v>782083.94</v>
          </cell>
          <cell r="AU26">
            <v>252144.23</v>
          </cell>
          <cell r="AV26">
            <v>514912.6</v>
          </cell>
          <cell r="AW26">
            <v>274931.76</v>
          </cell>
          <cell r="AX26">
            <v>132412.76</v>
          </cell>
          <cell r="AY26">
            <v>0</v>
          </cell>
          <cell r="AZ26">
            <v>3767280.28</v>
          </cell>
          <cell r="BA26">
            <v>3634867.52</v>
          </cell>
          <cell r="BB26">
            <v>6</v>
          </cell>
          <cell r="BC26">
            <v>274931.76</v>
          </cell>
          <cell r="BD26">
            <v>514912.6</v>
          </cell>
          <cell r="BE26">
            <v>252144.23</v>
          </cell>
          <cell r="BF26">
            <v>782083.94</v>
          </cell>
          <cell r="BG26">
            <v>0</v>
          </cell>
          <cell r="BH26">
            <v>1956485.29</v>
          </cell>
          <cell r="BI26">
            <v>132412.76</v>
          </cell>
          <cell r="BK26">
            <v>3767280.28</v>
          </cell>
          <cell r="BL26">
            <v>0</v>
          </cell>
          <cell r="BM26">
            <v>-99999.999999998603</v>
          </cell>
          <cell r="BN26">
            <v>326080.881666667</v>
          </cell>
        </row>
        <row r="27">
          <cell r="B27" t="str">
            <v>S432014</v>
          </cell>
          <cell r="C27" t="str">
            <v>江苏万金汽车零部件制造有限公司</v>
          </cell>
          <cell r="D27" t="str">
            <v>金属件</v>
          </cell>
          <cell r="E27" t="str">
            <v>正常供货</v>
          </cell>
          <cell r="F27">
            <v>60</v>
          </cell>
          <cell r="G27" t="str">
            <v>是</v>
          </cell>
          <cell r="H27">
            <v>60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  <cell r="AI27">
            <v>0</v>
          </cell>
          <cell r="AJ27">
            <v>109143.81</v>
          </cell>
          <cell r="AK27">
            <v>75399.59</v>
          </cell>
          <cell r="AL27">
            <v>83307.89</v>
          </cell>
          <cell r="AM27">
            <v>65175.17</v>
          </cell>
          <cell r="AN27">
            <v>61180.09</v>
          </cell>
          <cell r="AO27">
            <v>82000</v>
          </cell>
          <cell r="AP27">
            <v>0</v>
          </cell>
          <cell r="AQ27">
            <v>70593.25</v>
          </cell>
          <cell r="AR27">
            <v>72796.350000000006</v>
          </cell>
          <cell r="AS27">
            <v>107378.5</v>
          </cell>
          <cell r="AT27">
            <v>127594.58</v>
          </cell>
          <cell r="AU27">
            <v>207038.5</v>
          </cell>
          <cell r="AV27">
            <v>155235.85999999999</v>
          </cell>
          <cell r="AW27">
            <v>102653.88</v>
          </cell>
          <cell r="AX27">
            <v>83647.839999999997</v>
          </cell>
          <cell r="AY27">
            <v>62438.38</v>
          </cell>
          <cell r="AZ27">
            <v>1465583.69</v>
          </cell>
          <cell r="BA27">
            <v>1319497.47</v>
          </cell>
          <cell r="BB27">
            <v>6</v>
          </cell>
          <cell r="BC27">
            <v>102653.88</v>
          </cell>
          <cell r="BD27">
            <v>155235.85999999999</v>
          </cell>
          <cell r="BE27">
            <v>207038.5</v>
          </cell>
          <cell r="BF27">
            <v>127594.58</v>
          </cell>
          <cell r="BG27">
            <v>107378.5</v>
          </cell>
          <cell r="BH27">
            <v>738609.04</v>
          </cell>
          <cell r="BI27">
            <v>146086.22</v>
          </cell>
          <cell r="BK27">
            <v>1465583.69</v>
          </cell>
          <cell r="BL27">
            <v>0</v>
          </cell>
          <cell r="BM27">
            <v>-80000</v>
          </cell>
          <cell r="BN27">
            <v>123101.506666667</v>
          </cell>
        </row>
        <row r="28">
          <cell r="B28" t="str">
            <v>S413033</v>
          </cell>
          <cell r="C28" t="str">
            <v>黄骅市再兴汽车配件有限公司</v>
          </cell>
          <cell r="D28" t="str">
            <v>金属件/后视镜</v>
          </cell>
          <cell r="E28" t="str">
            <v>正常供货</v>
          </cell>
          <cell r="F28">
            <v>60</v>
          </cell>
          <cell r="G28" t="str">
            <v>是</v>
          </cell>
          <cell r="H28">
            <v>60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115741.17</v>
          </cell>
          <cell r="AI28">
            <v>177168.87</v>
          </cell>
          <cell r="AJ28">
            <v>239953.1</v>
          </cell>
          <cell r="AK28">
            <v>123289.19</v>
          </cell>
          <cell r="AL28">
            <v>122638.49</v>
          </cell>
          <cell r="AM28">
            <v>55959.09</v>
          </cell>
          <cell r="AN28">
            <v>111910.16</v>
          </cell>
          <cell r="AO28">
            <v>139000</v>
          </cell>
          <cell r="AP28">
            <v>141000</v>
          </cell>
          <cell r="AQ28">
            <v>156563.19</v>
          </cell>
          <cell r="AR28">
            <v>126402.14</v>
          </cell>
          <cell r="AS28">
            <v>130455</v>
          </cell>
          <cell r="AT28">
            <v>276604.94</v>
          </cell>
          <cell r="AU28">
            <v>125390.28</v>
          </cell>
          <cell r="AV28">
            <v>104108</v>
          </cell>
          <cell r="AW28">
            <v>72315.960000000006</v>
          </cell>
          <cell r="AX28">
            <v>185619.19</v>
          </cell>
          <cell r="AY28">
            <v>52328.45</v>
          </cell>
          <cell r="AZ28">
            <v>2456447.2200000002</v>
          </cell>
          <cell r="BA28">
            <v>2218499.58</v>
          </cell>
          <cell r="BB28">
            <v>6</v>
          </cell>
          <cell r="BC28">
            <v>72315.960000000006</v>
          </cell>
          <cell r="BD28">
            <v>104108</v>
          </cell>
          <cell r="BE28">
            <v>125390.28</v>
          </cell>
          <cell r="BF28">
            <v>276604.94</v>
          </cell>
          <cell r="BG28">
            <v>130455</v>
          </cell>
          <cell r="BH28">
            <v>816366.82</v>
          </cell>
          <cell r="BI28">
            <v>237947.64</v>
          </cell>
          <cell r="BK28">
            <v>2456447.2200000002</v>
          </cell>
          <cell r="BL28">
            <v>0</v>
          </cell>
          <cell r="BM28">
            <v>-18328.419999999998</v>
          </cell>
          <cell r="BN28">
            <v>136061.13666666701</v>
          </cell>
        </row>
        <row r="29">
          <cell r="B29" t="str">
            <v>S413047</v>
          </cell>
          <cell r="C29" t="str">
            <v>黄骅市正大纺织机械配件厂</v>
          </cell>
          <cell r="D29" t="str">
            <v>金属件/座椅/后视镜</v>
          </cell>
          <cell r="E29" t="str">
            <v>正常供货</v>
          </cell>
          <cell r="F29">
            <v>60</v>
          </cell>
          <cell r="G29" t="str">
            <v>是</v>
          </cell>
          <cell r="H29">
            <v>60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200786.47</v>
          </cell>
          <cell r="AJ29">
            <v>0</v>
          </cell>
          <cell r="AK29">
            <v>0</v>
          </cell>
          <cell r="AL29">
            <v>187757.44</v>
          </cell>
          <cell r="AM29">
            <v>0</v>
          </cell>
          <cell r="AN29">
            <v>460641.37</v>
          </cell>
          <cell r="AO29">
            <v>615500</v>
          </cell>
          <cell r="AP29">
            <v>0</v>
          </cell>
          <cell r="AQ29">
            <v>160532.68</v>
          </cell>
          <cell r="AR29">
            <v>0</v>
          </cell>
          <cell r="AS29">
            <v>190575.44</v>
          </cell>
          <cell r="AT29">
            <v>0</v>
          </cell>
          <cell r="AU29">
            <v>0</v>
          </cell>
          <cell r="AV29">
            <v>9647.69</v>
          </cell>
          <cell r="AW29">
            <v>0</v>
          </cell>
          <cell r="AX29">
            <v>0</v>
          </cell>
          <cell r="AY29">
            <v>0</v>
          </cell>
          <cell r="AZ29">
            <v>1825441.09</v>
          </cell>
          <cell r="BA29">
            <v>1825441.09</v>
          </cell>
          <cell r="BB29">
            <v>6</v>
          </cell>
          <cell r="BC29">
            <v>0</v>
          </cell>
          <cell r="BD29">
            <v>9647.69</v>
          </cell>
          <cell r="BE29">
            <v>0</v>
          </cell>
          <cell r="BF29">
            <v>0</v>
          </cell>
          <cell r="BG29">
            <v>190575.44</v>
          </cell>
          <cell r="BH29">
            <v>9647.69</v>
          </cell>
          <cell r="BI29">
            <v>0</v>
          </cell>
          <cell r="BK29">
            <v>1825441.09</v>
          </cell>
          <cell r="BL29">
            <v>0</v>
          </cell>
          <cell r="BM29">
            <v>-9999.9999999997708</v>
          </cell>
          <cell r="BN29">
            <v>1607.9483333333301</v>
          </cell>
        </row>
        <row r="30">
          <cell r="B30" t="str">
            <v>S437004</v>
          </cell>
          <cell r="C30" t="str">
            <v>青岛福基纺织有限公司</v>
          </cell>
          <cell r="D30" t="str">
            <v>座椅</v>
          </cell>
          <cell r="E30" t="str">
            <v>正常供货</v>
          </cell>
          <cell r="F30">
            <v>60</v>
          </cell>
          <cell r="G30" t="str">
            <v>否</v>
          </cell>
          <cell r="H30">
            <v>60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241058.12</v>
          </cell>
          <cell r="AT30">
            <v>367231.17</v>
          </cell>
          <cell r="AU30">
            <v>0</v>
          </cell>
          <cell r="AV30">
            <v>71190.61</v>
          </cell>
          <cell r="AW30">
            <v>105342.81</v>
          </cell>
          <cell r="AX30">
            <v>115506.87</v>
          </cell>
          <cell r="AY30">
            <v>75240.36</v>
          </cell>
          <cell r="AZ30">
            <v>975569.94</v>
          </cell>
          <cell r="BA30">
            <v>784822.71</v>
          </cell>
          <cell r="BB30">
            <v>6</v>
          </cell>
          <cell r="BC30">
            <v>105342.81</v>
          </cell>
          <cell r="BD30">
            <v>71190.61</v>
          </cell>
          <cell r="BE30">
            <v>0</v>
          </cell>
          <cell r="BF30">
            <v>367231.17</v>
          </cell>
          <cell r="BG30">
            <v>241058.12</v>
          </cell>
          <cell r="BH30">
            <v>734511.82</v>
          </cell>
          <cell r="BI30">
            <v>190747.23</v>
          </cell>
          <cell r="BK30">
            <v>975569.94000000204</v>
          </cell>
          <cell r="BL30">
            <v>0</v>
          </cell>
          <cell r="BM30">
            <v>-299999.99999999802</v>
          </cell>
          <cell r="BN30">
            <v>122418.63666666699</v>
          </cell>
        </row>
        <row r="31">
          <cell r="B31" t="str">
            <v>S413084</v>
          </cell>
          <cell r="C31" t="str">
            <v>黄骅市常郭镇街西纸箱厂</v>
          </cell>
          <cell r="D31" t="str">
            <v>金属件/座椅/后视镜</v>
          </cell>
          <cell r="E31" t="str">
            <v>正常供货</v>
          </cell>
          <cell r="F31">
            <v>60</v>
          </cell>
          <cell r="G31" t="str">
            <v>是</v>
          </cell>
          <cell r="H31">
            <v>60</v>
          </cell>
          <cell r="I31">
            <v>0</v>
          </cell>
          <cell r="J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5279.9</v>
          </cell>
          <cell r="U31">
            <v>126878.41</v>
          </cell>
          <cell r="V31">
            <v>0</v>
          </cell>
          <cell r="W31">
            <v>78582.9399999999</v>
          </cell>
          <cell r="X31">
            <v>0</v>
          </cell>
          <cell r="Y31">
            <v>18137.96</v>
          </cell>
          <cell r="Z31">
            <v>109553.59</v>
          </cell>
          <cell r="AA31">
            <v>40359.409999999902</v>
          </cell>
          <cell r="AB31">
            <v>72716.78</v>
          </cell>
          <cell r="AC31">
            <v>104319.57</v>
          </cell>
          <cell r="AD31">
            <v>91228.98</v>
          </cell>
          <cell r="AE31">
            <v>24270.69</v>
          </cell>
          <cell r="AF31">
            <v>119988.44</v>
          </cell>
          <cell r="AG31">
            <v>50624.54</v>
          </cell>
          <cell r="AH31">
            <v>45882.35</v>
          </cell>
          <cell r="AI31">
            <v>79661.13</v>
          </cell>
          <cell r="AJ31">
            <v>90607.27</v>
          </cell>
          <cell r="AK31">
            <v>51611.47</v>
          </cell>
          <cell r="AL31">
            <v>47570.89</v>
          </cell>
          <cell r="AM31">
            <v>33607.06</v>
          </cell>
          <cell r="AN31">
            <v>37862.129999999997</v>
          </cell>
          <cell r="AO31">
            <v>36800</v>
          </cell>
          <cell r="AP31">
            <v>37400</v>
          </cell>
          <cell r="AQ31">
            <v>46036.4</v>
          </cell>
          <cell r="AR31">
            <v>36676.82</v>
          </cell>
          <cell r="AS31">
            <v>30501.73</v>
          </cell>
          <cell r="AT31">
            <v>49398.07</v>
          </cell>
          <cell r="AU31">
            <v>21560</v>
          </cell>
          <cell r="AV31">
            <v>86728.39</v>
          </cell>
          <cell r="AW31">
            <v>9599.58</v>
          </cell>
          <cell r="AX31">
            <v>85052.73</v>
          </cell>
          <cell r="AY31">
            <v>42165.48</v>
          </cell>
          <cell r="AZ31">
            <v>1710662.71</v>
          </cell>
          <cell r="BA31">
            <v>1583444.5</v>
          </cell>
          <cell r="BB31">
            <v>6</v>
          </cell>
          <cell r="BC31">
            <v>9599.58</v>
          </cell>
          <cell r="BD31">
            <v>86728.39</v>
          </cell>
          <cell r="BE31">
            <v>21560</v>
          </cell>
          <cell r="BF31">
            <v>49398.07</v>
          </cell>
          <cell r="BG31">
            <v>30501.73</v>
          </cell>
          <cell r="BH31">
            <v>294504.25</v>
          </cell>
          <cell r="BI31">
            <v>127218.21</v>
          </cell>
          <cell r="BK31">
            <v>1710662.71</v>
          </cell>
          <cell r="BL31">
            <v>0</v>
          </cell>
          <cell r="BM31">
            <v>-30000</v>
          </cell>
          <cell r="BN31">
            <v>49084.041666666701</v>
          </cell>
        </row>
        <row r="32">
          <cell r="B32" t="str">
            <v>S413078</v>
          </cell>
          <cell r="C32" t="str">
            <v>文安县德实汽车配件有限公司</v>
          </cell>
          <cell r="D32" t="str">
            <v>金属件/座椅</v>
          </cell>
          <cell r="E32" t="str">
            <v>正常供货</v>
          </cell>
          <cell r="F32">
            <v>60</v>
          </cell>
          <cell r="G32" t="str">
            <v>是</v>
          </cell>
          <cell r="H32">
            <v>60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143013.72</v>
          </cell>
          <cell r="AO32">
            <v>352600</v>
          </cell>
          <cell r="AP32">
            <v>352000</v>
          </cell>
          <cell r="AQ32">
            <v>425266.94</v>
          </cell>
          <cell r="AR32">
            <v>345337.35</v>
          </cell>
          <cell r="AS32">
            <v>308833.87</v>
          </cell>
          <cell r="AT32">
            <v>406314.03</v>
          </cell>
          <cell r="AU32">
            <v>220273.69</v>
          </cell>
          <cell r="AV32">
            <v>365186.68</v>
          </cell>
          <cell r="AW32">
            <v>223782.45</v>
          </cell>
          <cell r="AX32">
            <v>238439.03</v>
          </cell>
          <cell r="AY32">
            <v>207481.61</v>
          </cell>
          <cell r="AZ32">
            <v>3588529.37</v>
          </cell>
          <cell r="BA32">
            <v>3142608.73</v>
          </cell>
          <cell r="BB32">
            <v>6</v>
          </cell>
          <cell r="BC32">
            <v>223782.45</v>
          </cell>
          <cell r="BD32">
            <v>365186.68</v>
          </cell>
          <cell r="BE32">
            <v>220273.69</v>
          </cell>
          <cell r="BF32">
            <v>406314.03</v>
          </cell>
          <cell r="BG32">
            <v>308833.87</v>
          </cell>
          <cell r="BH32">
            <v>1661477.49</v>
          </cell>
          <cell r="BI32">
            <v>445920.64</v>
          </cell>
          <cell r="BK32">
            <v>3588529.37</v>
          </cell>
          <cell r="BL32">
            <v>0</v>
          </cell>
          <cell r="BM32">
            <v>-130000</v>
          </cell>
          <cell r="BN32">
            <v>276912.91499999998</v>
          </cell>
        </row>
        <row r="33">
          <cell r="B33" t="str">
            <v>S411017</v>
          </cell>
          <cell r="C33" t="str">
            <v>北京奇美玉隆商贸有限责任公司</v>
          </cell>
          <cell r="D33" t="str">
            <v>后视镜</v>
          </cell>
          <cell r="E33" t="str">
            <v>大宗物料</v>
          </cell>
          <cell r="F33">
            <v>30</v>
          </cell>
          <cell r="G33" t="str">
            <v>是</v>
          </cell>
          <cell r="H33">
            <v>30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455206.3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248200</v>
          </cell>
          <cell r="AP33">
            <v>0</v>
          </cell>
          <cell r="AQ33">
            <v>185500</v>
          </cell>
          <cell r="AR33">
            <v>342439.95</v>
          </cell>
          <cell r="AS33">
            <v>208897.43</v>
          </cell>
          <cell r="AT33">
            <v>132500</v>
          </cell>
          <cell r="AU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1572743.68</v>
          </cell>
          <cell r="BA33">
            <v>1572743.68</v>
          </cell>
          <cell r="BB33">
            <v>5</v>
          </cell>
          <cell r="BC33" t="str">
            <v>AX33</v>
          </cell>
          <cell r="BD33">
            <v>0</v>
          </cell>
          <cell r="BE33">
            <v>0</v>
          </cell>
          <cell r="BF33">
            <v>0</v>
          </cell>
          <cell r="BG33">
            <v>132500</v>
          </cell>
          <cell r="BH33">
            <v>132500</v>
          </cell>
          <cell r="BI33">
            <v>0</v>
          </cell>
          <cell r="BK33">
            <v>1572743.68</v>
          </cell>
          <cell r="BL33">
            <v>0</v>
          </cell>
          <cell r="BM33">
            <v>-10000.0000000002</v>
          </cell>
          <cell r="BN33">
            <v>22083.333333333299</v>
          </cell>
        </row>
        <row r="34">
          <cell r="B34" t="str">
            <v>S413066</v>
          </cell>
          <cell r="C34" t="str">
            <v>河北新强力机械制造有限公司</v>
          </cell>
          <cell r="D34" t="str">
            <v>金属件/座椅</v>
          </cell>
          <cell r="E34" t="str">
            <v>正常供货</v>
          </cell>
          <cell r="F34">
            <v>90</v>
          </cell>
          <cell r="G34" t="str">
            <v>是</v>
          </cell>
          <cell r="H34">
            <v>90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G34">
            <v>1410.33</v>
          </cell>
          <cell r="AH34">
            <v>112769.84</v>
          </cell>
          <cell r="AI34">
            <v>122728.09</v>
          </cell>
          <cell r="AJ34">
            <v>122905.29</v>
          </cell>
          <cell r="AK34">
            <v>0</v>
          </cell>
          <cell r="AL34">
            <v>94567.72</v>
          </cell>
          <cell r="AM34">
            <v>60816.82</v>
          </cell>
          <cell r="AN34">
            <v>34267.15</v>
          </cell>
          <cell r="AO34">
            <v>83500</v>
          </cell>
          <cell r="AP34">
            <v>77000</v>
          </cell>
          <cell r="AQ34">
            <v>77137.289999999994</v>
          </cell>
          <cell r="AR34">
            <v>67357.009999999995</v>
          </cell>
          <cell r="AS34">
            <v>0</v>
          </cell>
          <cell r="AT34">
            <v>52526.87</v>
          </cell>
          <cell r="AU34">
            <v>161997.79</v>
          </cell>
          <cell r="AV34">
            <v>135262.51999999999</v>
          </cell>
          <cell r="AW34">
            <v>0</v>
          </cell>
          <cell r="AX34">
            <v>140963.25</v>
          </cell>
          <cell r="AY34">
            <v>54820.9</v>
          </cell>
          <cell r="AZ34">
            <v>1400030.87</v>
          </cell>
          <cell r="BA34">
            <v>1204246.72</v>
          </cell>
          <cell r="BB34">
            <v>6</v>
          </cell>
          <cell r="BC34">
            <v>135262.51999999999</v>
          </cell>
          <cell r="BD34">
            <v>161997.79</v>
          </cell>
          <cell r="BE34">
            <v>52526.87</v>
          </cell>
          <cell r="BF34">
            <v>0</v>
          </cell>
          <cell r="BG34">
            <v>67357.009999999995</v>
          </cell>
          <cell r="BH34">
            <v>545571.32999999996</v>
          </cell>
          <cell r="BI34">
            <v>195784.15</v>
          </cell>
          <cell r="BK34">
            <v>1400030.87</v>
          </cell>
          <cell r="BL34">
            <v>0</v>
          </cell>
          <cell r="BM34">
            <v>-30174.560000000001</v>
          </cell>
          <cell r="BN34">
            <v>90928.554999999993</v>
          </cell>
        </row>
        <row r="35">
          <cell r="B35" t="str">
            <v>S413065</v>
          </cell>
          <cell r="C35" t="str">
            <v>河北锦泽丰泰国际贸易有限公司</v>
          </cell>
          <cell r="D35" t="str">
            <v>金属件</v>
          </cell>
          <cell r="E35" t="str">
            <v>大宗物料</v>
          </cell>
          <cell r="F35">
            <v>0</v>
          </cell>
          <cell r="G35" t="str">
            <v>否</v>
          </cell>
          <cell r="H35">
            <v>30</v>
          </cell>
          <cell r="AC35">
            <v>0</v>
          </cell>
          <cell r="AD35">
            <v>0</v>
          </cell>
          <cell r="AE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W35">
            <v>1013373.43</v>
          </cell>
          <cell r="AX35">
            <v>450619.81</v>
          </cell>
          <cell r="AY35">
            <v>0</v>
          </cell>
          <cell r="AZ35">
            <v>1463993.24</v>
          </cell>
          <cell r="BA35">
            <v>1463993.24</v>
          </cell>
          <cell r="BB35">
            <v>5</v>
          </cell>
          <cell r="BC35">
            <v>0</v>
          </cell>
          <cell r="BD35">
            <v>450619.81</v>
          </cell>
          <cell r="BE35">
            <v>1013373.43</v>
          </cell>
          <cell r="BF35">
            <v>0</v>
          </cell>
          <cell r="BG35">
            <v>0</v>
          </cell>
          <cell r="BH35">
            <v>1463993.24</v>
          </cell>
          <cell r="BI35">
            <v>0</v>
          </cell>
          <cell r="BK35">
            <v>1463993.24</v>
          </cell>
          <cell r="BL35">
            <v>0</v>
          </cell>
          <cell r="BM35">
            <v>-400000</v>
          </cell>
          <cell r="BN35">
            <v>243998.873333333</v>
          </cell>
        </row>
        <row r="36">
          <cell r="B36" t="str">
            <v>S433001</v>
          </cell>
          <cell r="C36" t="str">
            <v>宁波精成车业有限公司</v>
          </cell>
          <cell r="D36" t="str">
            <v>后视镜</v>
          </cell>
          <cell r="E36" t="str">
            <v>正常供货</v>
          </cell>
          <cell r="F36">
            <v>60</v>
          </cell>
          <cell r="G36" t="str">
            <v>否</v>
          </cell>
          <cell r="H36">
            <v>60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P36">
            <v>0</v>
          </cell>
          <cell r="AQ36">
            <v>0</v>
          </cell>
          <cell r="AR36">
            <v>0</v>
          </cell>
          <cell r="AU36">
            <v>0</v>
          </cell>
          <cell r="AW36">
            <v>7884.53</v>
          </cell>
          <cell r="AX36">
            <v>109933.63</v>
          </cell>
          <cell r="AY36">
            <v>327052.56</v>
          </cell>
          <cell r="AZ36">
            <v>444870.72</v>
          </cell>
          <cell r="BA36">
            <v>7884.5299999999697</v>
          </cell>
          <cell r="BB36">
            <v>4</v>
          </cell>
          <cell r="BC36">
            <v>7884.53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444870.72</v>
          </cell>
          <cell r="BI36">
            <v>436986.19</v>
          </cell>
          <cell r="BK36">
            <v>444870.71999999898</v>
          </cell>
          <cell r="BL36">
            <v>0</v>
          </cell>
          <cell r="BM36">
            <v>-100000.000000001</v>
          </cell>
          <cell r="BN36">
            <v>74145.119999999995</v>
          </cell>
        </row>
        <row r="37">
          <cell r="B37" t="str">
            <v>S432020</v>
          </cell>
          <cell r="C37" t="str">
            <v>恺博（常熟）座椅机械部件有限公司</v>
          </cell>
          <cell r="D37" t="str">
            <v>座椅</v>
          </cell>
          <cell r="E37" t="str">
            <v>正常供货</v>
          </cell>
          <cell r="F37">
            <v>60</v>
          </cell>
          <cell r="G37" t="str">
            <v>是</v>
          </cell>
          <cell r="H37">
            <v>60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AD37">
            <v>0</v>
          </cell>
          <cell r="AE37">
            <v>0</v>
          </cell>
          <cell r="AF37">
            <v>0</v>
          </cell>
          <cell r="AI37">
            <v>0</v>
          </cell>
          <cell r="AJ37">
            <v>0</v>
          </cell>
          <cell r="AK37">
            <v>0</v>
          </cell>
          <cell r="AM37">
            <v>0</v>
          </cell>
          <cell r="AN37">
            <v>334845.69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100994.88</v>
          </cell>
          <cell r="AT37">
            <v>0</v>
          </cell>
          <cell r="AU37">
            <v>0</v>
          </cell>
          <cell r="AV37">
            <v>100994.88</v>
          </cell>
          <cell r="AW37">
            <v>504974.4</v>
          </cell>
          <cell r="AX37">
            <v>201989.76000000001</v>
          </cell>
          <cell r="AY37">
            <v>0</v>
          </cell>
          <cell r="AZ37">
            <v>1243799.6100000001</v>
          </cell>
          <cell r="BA37">
            <v>1041809.85</v>
          </cell>
          <cell r="BB37">
            <v>6</v>
          </cell>
          <cell r="BC37">
            <v>504974.4</v>
          </cell>
          <cell r="BD37">
            <v>100994.88</v>
          </cell>
          <cell r="BE37">
            <v>0</v>
          </cell>
          <cell r="BF37">
            <v>0</v>
          </cell>
          <cell r="BG37">
            <v>100994.88</v>
          </cell>
          <cell r="BH37">
            <v>807959.04000000004</v>
          </cell>
          <cell r="BI37">
            <v>201989.76000000001</v>
          </cell>
          <cell r="BK37">
            <v>1243799.6100000001</v>
          </cell>
          <cell r="BL37">
            <v>0</v>
          </cell>
          <cell r="BM37">
            <v>-220626.15</v>
          </cell>
          <cell r="BN37">
            <v>134659.84</v>
          </cell>
        </row>
        <row r="38">
          <cell r="B38" t="str">
            <v>S412001</v>
          </cell>
          <cell r="C38" t="str">
            <v>天津生隆纤维材料股份有限公司</v>
          </cell>
          <cell r="D38" t="str">
            <v>座椅</v>
          </cell>
          <cell r="E38" t="str">
            <v>正常供货</v>
          </cell>
          <cell r="F38">
            <v>90</v>
          </cell>
          <cell r="G38" t="str">
            <v>是</v>
          </cell>
          <cell r="H38">
            <v>90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90435.82</v>
          </cell>
          <cell r="AL38">
            <v>0</v>
          </cell>
          <cell r="AM38">
            <v>311154.09000000003</v>
          </cell>
          <cell r="AN38">
            <v>144144</v>
          </cell>
          <cell r="AO38">
            <v>178600</v>
          </cell>
          <cell r="AP38">
            <v>186200</v>
          </cell>
          <cell r="AQ38">
            <v>0</v>
          </cell>
          <cell r="AR38">
            <v>386548.67</v>
          </cell>
          <cell r="AS38">
            <v>0</v>
          </cell>
          <cell r="AT38">
            <v>0</v>
          </cell>
          <cell r="AU38">
            <v>144815.85</v>
          </cell>
          <cell r="AV38">
            <v>75145.41</v>
          </cell>
          <cell r="AW38">
            <v>21060.84</v>
          </cell>
          <cell r="AX38">
            <v>55566.62</v>
          </cell>
          <cell r="AY38">
            <v>0</v>
          </cell>
          <cell r="AZ38">
            <v>1593671.3</v>
          </cell>
          <cell r="BA38">
            <v>1517043.84</v>
          </cell>
          <cell r="BB38">
            <v>6</v>
          </cell>
          <cell r="BC38">
            <v>75145.41</v>
          </cell>
          <cell r="BD38">
            <v>144815.85</v>
          </cell>
          <cell r="BE38">
            <v>0</v>
          </cell>
          <cell r="BF38">
            <v>0</v>
          </cell>
          <cell r="BG38">
            <v>386548.67</v>
          </cell>
          <cell r="BH38">
            <v>296588.71999999997</v>
          </cell>
          <cell r="BI38">
            <v>76627.460000000196</v>
          </cell>
          <cell r="BK38">
            <v>1593671.3</v>
          </cell>
          <cell r="BL38">
            <v>0</v>
          </cell>
          <cell r="BM38">
            <v>-50000.000000000196</v>
          </cell>
          <cell r="BN38">
            <v>49431.453333333302</v>
          </cell>
        </row>
        <row r="39">
          <cell r="B39" t="str">
            <v>S433003</v>
          </cell>
          <cell r="C39" t="str">
            <v>浙江松原汽车安全系统股份有限公司</v>
          </cell>
          <cell r="D39" t="str">
            <v>座椅</v>
          </cell>
          <cell r="E39" t="str">
            <v>正常供货</v>
          </cell>
          <cell r="F39">
            <v>90</v>
          </cell>
          <cell r="G39" t="str">
            <v>否</v>
          </cell>
          <cell r="H39">
            <v>90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AI39">
            <v>0</v>
          </cell>
          <cell r="AN39">
            <v>0</v>
          </cell>
          <cell r="AP39">
            <v>0</v>
          </cell>
          <cell r="AQ39">
            <v>165773.67000000001</v>
          </cell>
          <cell r="AR39">
            <v>269749.08</v>
          </cell>
          <cell r="AS39">
            <v>422823.47</v>
          </cell>
          <cell r="AT39">
            <v>0</v>
          </cell>
          <cell r="AU39">
            <v>285452.59999999998</v>
          </cell>
          <cell r="AW39">
            <v>32420.83</v>
          </cell>
          <cell r="AX39">
            <v>349766.64</v>
          </cell>
          <cell r="AY39">
            <v>267275.51</v>
          </cell>
          <cell r="AZ39">
            <v>1793261.8</v>
          </cell>
          <cell r="BA39">
            <v>1143798.82</v>
          </cell>
          <cell r="BB39">
            <v>5</v>
          </cell>
          <cell r="BC39">
            <v>0</v>
          </cell>
          <cell r="BD39">
            <v>285452.59999999998</v>
          </cell>
          <cell r="BE39">
            <v>0</v>
          </cell>
          <cell r="BF39">
            <v>422823.47</v>
          </cell>
          <cell r="BG39">
            <v>269749.08</v>
          </cell>
          <cell r="BH39">
            <v>934915.58</v>
          </cell>
          <cell r="BI39">
            <v>649462.98</v>
          </cell>
          <cell r="BK39">
            <v>1793261.8</v>
          </cell>
          <cell r="BL39">
            <v>0</v>
          </cell>
          <cell r="BM39">
            <v>-193756.88</v>
          </cell>
          <cell r="BN39">
            <v>155819.26333333299</v>
          </cell>
        </row>
        <row r="40">
          <cell r="B40" t="str">
            <v>S437023</v>
          </cell>
          <cell r="C40" t="str">
            <v>高唐强盛机械有限公司</v>
          </cell>
          <cell r="D40" t="str">
            <v>金属件</v>
          </cell>
          <cell r="E40" t="str">
            <v>正常供货</v>
          </cell>
          <cell r="F40">
            <v>60</v>
          </cell>
          <cell r="G40" t="str">
            <v>是</v>
          </cell>
          <cell r="H40">
            <v>90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N40">
            <v>0</v>
          </cell>
          <cell r="O40">
            <v>0</v>
          </cell>
          <cell r="P40">
            <v>132666.63</v>
          </cell>
          <cell r="Q40">
            <v>295046.31</v>
          </cell>
          <cell r="R40">
            <v>0</v>
          </cell>
          <cell r="S40">
            <v>0</v>
          </cell>
          <cell r="T40">
            <v>158493.38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196661.45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33763.07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816630.84</v>
          </cell>
          <cell r="BA40">
            <v>816630.84</v>
          </cell>
          <cell r="BB40">
            <v>5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K40">
            <v>816630.84</v>
          </cell>
          <cell r="BL40">
            <v>0</v>
          </cell>
          <cell r="BM40">
            <v>-19999.999999999902</v>
          </cell>
          <cell r="BN40">
            <v>0</v>
          </cell>
        </row>
        <row r="41">
          <cell r="B41" t="str">
            <v>S422002</v>
          </cell>
          <cell r="C41" t="str">
            <v>长春市天利得科技有限公司</v>
          </cell>
          <cell r="D41" t="str">
            <v>座椅</v>
          </cell>
          <cell r="E41" t="str">
            <v>正常供货</v>
          </cell>
          <cell r="F41">
            <v>60</v>
          </cell>
          <cell r="G41" t="str">
            <v>否</v>
          </cell>
          <cell r="H41">
            <v>90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Q41">
            <v>153514.6</v>
          </cell>
          <cell r="AR41">
            <v>158056.49</v>
          </cell>
          <cell r="AS41">
            <v>216321.56</v>
          </cell>
          <cell r="AT41">
            <v>206975.89</v>
          </cell>
          <cell r="AU41">
            <v>171745.31</v>
          </cell>
          <cell r="AV41">
            <v>213981.32</v>
          </cell>
          <cell r="AW41">
            <v>186978.84</v>
          </cell>
          <cell r="AX41">
            <v>33080.75</v>
          </cell>
          <cell r="AY41">
            <v>0</v>
          </cell>
          <cell r="AZ41">
            <v>1340654.76</v>
          </cell>
          <cell r="BA41">
            <v>1307574.01</v>
          </cell>
          <cell r="BB41">
            <v>6</v>
          </cell>
          <cell r="BC41">
            <v>186978.84</v>
          </cell>
          <cell r="BD41">
            <v>213981.32</v>
          </cell>
          <cell r="BE41">
            <v>171745.31</v>
          </cell>
          <cell r="BF41">
            <v>206975.89</v>
          </cell>
          <cell r="BG41">
            <v>216321.56</v>
          </cell>
          <cell r="BH41">
            <v>812762.11</v>
          </cell>
          <cell r="BI41">
            <v>33080.75</v>
          </cell>
          <cell r="BK41">
            <v>1340654.76</v>
          </cell>
          <cell r="BL41">
            <v>0</v>
          </cell>
          <cell r="BM41">
            <v>-50000.000000000196</v>
          </cell>
          <cell r="BN41">
            <v>135460.351666667</v>
          </cell>
        </row>
        <row r="42">
          <cell r="B42" t="str">
            <v>S437019</v>
          </cell>
          <cell r="C42" t="str">
            <v>日照浩利橡塑有限公司</v>
          </cell>
          <cell r="D42" t="str">
            <v>金属件/座椅</v>
          </cell>
          <cell r="E42" t="str">
            <v>正常供货</v>
          </cell>
          <cell r="F42">
            <v>60</v>
          </cell>
          <cell r="G42" t="str">
            <v>否</v>
          </cell>
          <cell r="H42">
            <v>60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Q42">
            <v>98312.95</v>
          </cell>
          <cell r="AR42">
            <v>170008.91</v>
          </cell>
          <cell r="AS42">
            <v>128935.26</v>
          </cell>
          <cell r="AT42">
            <v>600916.49</v>
          </cell>
          <cell r="AU42">
            <v>234670.04</v>
          </cell>
          <cell r="AV42">
            <v>520798.5</v>
          </cell>
          <cell r="AW42">
            <v>239833.74</v>
          </cell>
          <cell r="AX42">
            <v>194183.49</v>
          </cell>
          <cell r="AY42">
            <v>38487.910000000003</v>
          </cell>
          <cell r="AZ42">
            <v>2226147.29</v>
          </cell>
          <cell r="BA42">
            <v>1993475.89</v>
          </cell>
          <cell r="BB42">
            <v>6</v>
          </cell>
          <cell r="BC42">
            <v>239833.74</v>
          </cell>
          <cell r="BD42">
            <v>520798.5</v>
          </cell>
          <cell r="BE42">
            <v>234670.04</v>
          </cell>
          <cell r="BF42">
            <v>600916.49</v>
          </cell>
          <cell r="BG42">
            <v>128935.26</v>
          </cell>
          <cell r="BH42">
            <v>1828890.17</v>
          </cell>
          <cell r="BI42">
            <v>232671.4</v>
          </cell>
          <cell r="BK42">
            <v>2226147.29</v>
          </cell>
          <cell r="BL42">
            <v>0</v>
          </cell>
          <cell r="BM42">
            <v>-30000</v>
          </cell>
          <cell r="BN42">
            <v>304815.02833333297</v>
          </cell>
        </row>
        <row r="43">
          <cell r="B43" t="str">
            <v>S413090</v>
          </cell>
          <cell r="C43" t="str">
            <v>黄骅市津华汽车部件有限公司</v>
          </cell>
          <cell r="D43" t="str">
            <v>金属件/座椅</v>
          </cell>
          <cell r="E43" t="str">
            <v>更名创合</v>
          </cell>
          <cell r="F43">
            <v>60</v>
          </cell>
          <cell r="G43" t="str">
            <v>是</v>
          </cell>
          <cell r="H43">
            <v>90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149198.92000000001</v>
          </cell>
          <cell r="Z43">
            <v>0</v>
          </cell>
          <cell r="AA43">
            <v>0</v>
          </cell>
          <cell r="AC43">
            <v>378139.64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527338.56000000006</v>
          </cell>
          <cell r="BA43">
            <v>527338.56000000006</v>
          </cell>
          <cell r="BB43">
            <v>5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>
            <v>527338.56000000006</v>
          </cell>
          <cell r="BL43">
            <v>0</v>
          </cell>
          <cell r="BM43">
            <v>0</v>
          </cell>
          <cell r="BN43">
            <v>0</v>
          </cell>
        </row>
        <row r="44">
          <cell r="B44" t="str">
            <v>S413051</v>
          </cell>
          <cell r="C44" t="str">
            <v>黄骅市京港机电设备有限公司</v>
          </cell>
          <cell r="D44" t="str">
            <v>座椅/后视镜</v>
          </cell>
          <cell r="E44" t="str">
            <v>正常供货</v>
          </cell>
          <cell r="F44">
            <v>60</v>
          </cell>
          <cell r="G44" t="str">
            <v>是</v>
          </cell>
          <cell r="H44">
            <v>60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46830.9</v>
          </cell>
          <cell r="S44">
            <v>0</v>
          </cell>
          <cell r="T44">
            <v>212817.59</v>
          </cell>
          <cell r="U44">
            <v>0</v>
          </cell>
          <cell r="V44">
            <v>98690.6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25457.29</v>
          </cell>
          <cell r="AH44">
            <v>102625.95</v>
          </cell>
          <cell r="AI44">
            <v>61039.55</v>
          </cell>
          <cell r="AJ44">
            <v>0</v>
          </cell>
          <cell r="AK44">
            <v>7579.72</v>
          </cell>
          <cell r="AL44">
            <v>187.99</v>
          </cell>
          <cell r="AM44">
            <v>123.67</v>
          </cell>
          <cell r="AN44">
            <v>7479.33</v>
          </cell>
          <cell r="AO44">
            <v>21400</v>
          </cell>
          <cell r="AP44">
            <v>10500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594732.59</v>
          </cell>
          <cell r="BA44">
            <v>594732.59</v>
          </cell>
          <cell r="BB44">
            <v>5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>
            <v>594732.59</v>
          </cell>
          <cell r="BL44">
            <v>0</v>
          </cell>
          <cell r="BM44">
            <v>-9999.9999999998799</v>
          </cell>
          <cell r="BN44">
            <v>0</v>
          </cell>
        </row>
        <row r="45">
          <cell r="B45" t="str">
            <v>S413132</v>
          </cell>
          <cell r="C45" t="str">
            <v>霸州市政锦五金制品有限公司</v>
          </cell>
          <cell r="D45" t="str">
            <v>金属件</v>
          </cell>
          <cell r="E45" t="str">
            <v>正常供货</v>
          </cell>
          <cell r="F45">
            <v>90</v>
          </cell>
          <cell r="G45" t="str">
            <v>否</v>
          </cell>
          <cell r="H45">
            <v>90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P45">
            <v>0</v>
          </cell>
          <cell r="AQ45">
            <v>188737.79</v>
          </cell>
          <cell r="AR45">
            <v>255354.44</v>
          </cell>
          <cell r="AS45">
            <v>0</v>
          </cell>
          <cell r="AT45">
            <v>302273.52</v>
          </cell>
          <cell r="AU45">
            <v>158299.70000000001</v>
          </cell>
          <cell r="AV45">
            <v>437642.97</v>
          </cell>
          <cell r="AW45">
            <v>278504.71999999997</v>
          </cell>
          <cell r="AX45">
            <v>0</v>
          </cell>
          <cell r="AY45">
            <v>189345.06</v>
          </cell>
          <cell r="AZ45">
            <v>1810158.2</v>
          </cell>
          <cell r="BA45">
            <v>1342308.42</v>
          </cell>
          <cell r="BB45">
            <v>6</v>
          </cell>
          <cell r="BC45">
            <v>437642.97</v>
          </cell>
          <cell r="BD45">
            <v>158299.70000000001</v>
          </cell>
          <cell r="BE45">
            <v>302273.52</v>
          </cell>
          <cell r="BF45">
            <v>0</v>
          </cell>
          <cell r="BG45">
            <v>255354.44</v>
          </cell>
          <cell r="BH45">
            <v>1366065.97</v>
          </cell>
          <cell r="BI45">
            <v>467849.78</v>
          </cell>
          <cell r="BK45">
            <v>1810158.2</v>
          </cell>
          <cell r="BL45">
            <v>0</v>
          </cell>
          <cell r="BM45">
            <v>-6145.22</v>
          </cell>
          <cell r="BN45">
            <v>227677.661666667</v>
          </cell>
        </row>
        <row r="46">
          <cell r="B46" t="str">
            <v>S411010</v>
          </cell>
          <cell r="C46" t="str">
            <v>北京多宾城建筑机械有限公司</v>
          </cell>
          <cell r="D46" t="str">
            <v>后视镜</v>
          </cell>
          <cell r="E46" t="str">
            <v>正常供货</v>
          </cell>
          <cell r="F46">
            <v>60</v>
          </cell>
          <cell r="G46" t="str">
            <v>是</v>
          </cell>
          <cell r="H46">
            <v>90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71209.490000000005</v>
          </cell>
          <cell r="AK46">
            <v>45180.06</v>
          </cell>
          <cell r="AL46">
            <v>102833.86</v>
          </cell>
          <cell r="AM46">
            <v>74741.320000000007</v>
          </cell>
          <cell r="AN46">
            <v>85589.88</v>
          </cell>
          <cell r="AO46">
            <v>93000</v>
          </cell>
          <cell r="AP46">
            <v>47900</v>
          </cell>
          <cell r="AQ46">
            <v>89492.64</v>
          </cell>
          <cell r="AR46">
            <v>86878.44</v>
          </cell>
          <cell r="AS46">
            <v>28025.03</v>
          </cell>
          <cell r="AT46">
            <v>12685.55</v>
          </cell>
          <cell r="AU46">
            <v>0</v>
          </cell>
          <cell r="AV46">
            <v>131554.62</v>
          </cell>
          <cell r="AW46">
            <v>104450.84</v>
          </cell>
          <cell r="AX46">
            <v>39953.839999999997</v>
          </cell>
          <cell r="AY46">
            <v>665.95</v>
          </cell>
          <cell r="AZ46">
            <v>1014161.52</v>
          </cell>
          <cell r="BA46">
            <v>973541.73</v>
          </cell>
          <cell r="BB46">
            <v>6</v>
          </cell>
          <cell r="BC46">
            <v>104450.84</v>
          </cell>
          <cell r="BD46">
            <v>131554.62</v>
          </cell>
          <cell r="BE46">
            <v>0</v>
          </cell>
          <cell r="BF46">
            <v>12685.55</v>
          </cell>
          <cell r="BG46">
            <v>28025.03</v>
          </cell>
          <cell r="BH46">
            <v>289310.8</v>
          </cell>
          <cell r="BI46">
            <v>40619.789999999899</v>
          </cell>
          <cell r="BK46">
            <v>1014161.52</v>
          </cell>
          <cell r="BL46">
            <v>0</v>
          </cell>
          <cell r="BM46">
            <v>-49999.999999999804</v>
          </cell>
          <cell r="BN46">
            <v>48218.466666666704</v>
          </cell>
        </row>
        <row r="47">
          <cell r="B47" t="str">
            <v>S432021</v>
          </cell>
          <cell r="C47" t="str">
            <v>江苏艾文德悦达汽车内饰有限责任公司</v>
          </cell>
          <cell r="D47" t="str">
            <v>座椅</v>
          </cell>
          <cell r="E47" t="str">
            <v>诉讼</v>
          </cell>
          <cell r="F47">
            <v>60</v>
          </cell>
          <cell r="G47" t="str">
            <v>否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5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</row>
        <row r="48">
          <cell r="B48" t="str">
            <v>S433010</v>
          </cell>
          <cell r="C48" t="str">
            <v>台州市黄岩佩雷希模具有限公司</v>
          </cell>
          <cell r="D48">
            <v>0</v>
          </cell>
          <cell r="E48" t="str">
            <v>固定资产</v>
          </cell>
          <cell r="F48">
            <v>0</v>
          </cell>
          <cell r="G48" t="str">
            <v>是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E48">
            <v>0</v>
          </cell>
          <cell r="AF48">
            <v>37300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140000</v>
          </cell>
          <cell r="AS48">
            <v>0</v>
          </cell>
          <cell r="AT48">
            <v>0</v>
          </cell>
          <cell r="AU48">
            <v>0</v>
          </cell>
          <cell r="AW48">
            <v>0</v>
          </cell>
          <cell r="AX48">
            <v>0</v>
          </cell>
          <cell r="AY48">
            <v>3500</v>
          </cell>
          <cell r="AZ48">
            <v>180800</v>
          </cell>
          <cell r="BA48">
            <v>180800</v>
          </cell>
          <cell r="BB48">
            <v>5</v>
          </cell>
          <cell r="BC48">
            <v>3500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3500</v>
          </cell>
          <cell r="BI48">
            <v>0</v>
          </cell>
          <cell r="BK48">
            <v>180800</v>
          </cell>
          <cell r="BL48">
            <v>0</v>
          </cell>
          <cell r="BM48">
            <v>0</v>
          </cell>
          <cell r="BN48">
            <v>583.33333333333303</v>
          </cell>
        </row>
        <row r="49">
          <cell r="B49" t="str">
            <v>S413161</v>
          </cell>
          <cell r="C49" t="str">
            <v>河北利达金属制品集团有限公司</v>
          </cell>
          <cell r="D49" t="str">
            <v>金属件</v>
          </cell>
          <cell r="E49" t="str">
            <v>正常供货</v>
          </cell>
          <cell r="F49">
            <v>90</v>
          </cell>
          <cell r="G49" t="str">
            <v>否</v>
          </cell>
          <cell r="H49">
            <v>90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H49">
            <v>0</v>
          </cell>
          <cell r="AI49">
            <v>0</v>
          </cell>
          <cell r="AJ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1911760.23</v>
          </cell>
          <cell r="AR49">
            <v>759580.68</v>
          </cell>
          <cell r="AS49">
            <v>0</v>
          </cell>
          <cell r="AT49">
            <v>0</v>
          </cell>
          <cell r="AU49">
            <v>1943731.72</v>
          </cell>
          <cell r="AV49">
            <v>731857.32</v>
          </cell>
          <cell r="AW49">
            <v>424300.31</v>
          </cell>
          <cell r="AX49">
            <v>303136.17</v>
          </cell>
          <cell r="AY49">
            <v>289205.65999999997</v>
          </cell>
          <cell r="AZ49">
            <v>6363572.0899999999</v>
          </cell>
          <cell r="BA49">
            <v>5346929.95</v>
          </cell>
          <cell r="BB49">
            <v>6</v>
          </cell>
          <cell r="BC49">
            <v>731857.32</v>
          </cell>
          <cell r="BD49">
            <v>1943731.72</v>
          </cell>
          <cell r="BE49">
            <v>0</v>
          </cell>
          <cell r="BF49">
            <v>0</v>
          </cell>
          <cell r="BG49">
            <v>759580.68</v>
          </cell>
          <cell r="BH49">
            <v>3692231.18</v>
          </cell>
          <cell r="BI49">
            <v>1016642.14</v>
          </cell>
          <cell r="BK49">
            <v>6363572.0899999999</v>
          </cell>
          <cell r="BL49">
            <v>0</v>
          </cell>
          <cell r="BM49">
            <v>-30000</v>
          </cell>
          <cell r="BN49">
            <v>615371.86333333305</v>
          </cell>
        </row>
        <row r="50">
          <cell r="B50" t="str">
            <v>S412015</v>
          </cell>
          <cell r="C50" t="str">
            <v>天津亚铁科技有限公司</v>
          </cell>
          <cell r="D50" t="str">
            <v>金属件</v>
          </cell>
          <cell r="E50" t="str">
            <v>老账</v>
          </cell>
          <cell r="F50">
            <v>0</v>
          </cell>
          <cell r="G50" t="str">
            <v>否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U50">
            <v>0</v>
          </cell>
          <cell r="V50">
            <v>0</v>
          </cell>
          <cell r="W50">
            <v>96094.65</v>
          </cell>
          <cell r="X50">
            <v>0</v>
          </cell>
          <cell r="Y50">
            <v>0</v>
          </cell>
          <cell r="Z50">
            <v>0</v>
          </cell>
          <cell r="AA50">
            <v>74592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170686.65</v>
          </cell>
          <cell r="BA50">
            <v>170686.65</v>
          </cell>
          <cell r="BB50">
            <v>5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170686.65</v>
          </cell>
          <cell r="BL50">
            <v>0</v>
          </cell>
          <cell r="BM50">
            <v>0</v>
          </cell>
          <cell r="BN50">
            <v>0</v>
          </cell>
        </row>
        <row r="51">
          <cell r="B51" t="str">
            <v>S437015</v>
          </cell>
          <cell r="C51" t="str">
            <v>山东金达汽车部件制造股份有限公司</v>
          </cell>
          <cell r="D51" t="str">
            <v>座椅</v>
          </cell>
          <cell r="E51" t="str">
            <v>正常供货</v>
          </cell>
          <cell r="F51">
            <v>60</v>
          </cell>
          <cell r="G51" t="str">
            <v>否</v>
          </cell>
          <cell r="H51">
            <v>90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17650.810000000001</v>
          </cell>
          <cell r="AT51">
            <v>900590.92</v>
          </cell>
          <cell r="AU51">
            <v>291316.14</v>
          </cell>
          <cell r="AV51">
            <v>689636.32</v>
          </cell>
          <cell r="AW51">
            <v>406031.42</v>
          </cell>
          <cell r="AX51">
            <v>460103.74</v>
          </cell>
          <cell r="AY51">
            <v>0</v>
          </cell>
          <cell r="AZ51">
            <v>2765329.35</v>
          </cell>
          <cell r="BA51">
            <v>2305225.61</v>
          </cell>
          <cell r="BB51">
            <v>6</v>
          </cell>
          <cell r="BC51">
            <v>406031.42</v>
          </cell>
          <cell r="BD51">
            <v>689636.32</v>
          </cell>
          <cell r="BE51">
            <v>291316.14</v>
          </cell>
          <cell r="BF51">
            <v>900590.92</v>
          </cell>
          <cell r="BG51">
            <v>17650.810000000001</v>
          </cell>
          <cell r="BH51">
            <v>2747678.54</v>
          </cell>
          <cell r="BI51">
            <v>460103.74</v>
          </cell>
          <cell r="BK51">
            <v>2765329.35</v>
          </cell>
          <cell r="BL51">
            <v>0</v>
          </cell>
          <cell r="BM51">
            <v>-500000</v>
          </cell>
          <cell r="BN51">
            <v>457946.42333333299</v>
          </cell>
        </row>
        <row r="52">
          <cell r="B52" t="str">
            <v>S433027</v>
          </cell>
          <cell r="C52" t="str">
            <v>浙江泰极信汽车部件有限公司</v>
          </cell>
          <cell r="D52" t="str">
            <v>金属件</v>
          </cell>
          <cell r="E52" t="str">
            <v>诉讼</v>
          </cell>
          <cell r="F52">
            <v>60</v>
          </cell>
          <cell r="G52" t="str">
            <v>否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S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5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-2.91038304567337E-11</v>
          </cell>
          <cell r="BL52">
            <v>0</v>
          </cell>
          <cell r="BM52">
            <v>-229669.96</v>
          </cell>
          <cell r="BN52">
            <v>0</v>
          </cell>
        </row>
        <row r="53">
          <cell r="B53" t="str">
            <v>S543001</v>
          </cell>
          <cell r="C53" t="str">
            <v>湖南精正设备制造有限公司</v>
          </cell>
          <cell r="D53" t="str">
            <v>座椅</v>
          </cell>
          <cell r="E53" t="str">
            <v>固定资产</v>
          </cell>
          <cell r="F53" t="str">
            <v>预付</v>
          </cell>
          <cell r="G53" t="str">
            <v>否</v>
          </cell>
          <cell r="I53">
            <v>470027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470027</v>
          </cell>
          <cell r="BA53">
            <v>470027</v>
          </cell>
          <cell r="BB53">
            <v>5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>
            <v>470027</v>
          </cell>
          <cell r="BL53">
            <v>0</v>
          </cell>
          <cell r="BM53">
            <v>0</v>
          </cell>
          <cell r="BN53">
            <v>0</v>
          </cell>
        </row>
        <row r="54">
          <cell r="B54" t="str">
            <v>S433020</v>
          </cell>
          <cell r="C54" t="str">
            <v>宁波市北仑屹昌机械有限公司</v>
          </cell>
          <cell r="D54" t="str">
            <v>后视镜</v>
          </cell>
          <cell r="E54" t="str">
            <v>老账</v>
          </cell>
          <cell r="F54">
            <v>90</v>
          </cell>
          <cell r="G54" t="str">
            <v>是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58156.28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W54">
            <v>139274.43</v>
          </cell>
          <cell r="AX54">
            <v>111466.48</v>
          </cell>
          <cell r="AY54">
            <v>50522.19</v>
          </cell>
          <cell r="AZ54">
            <v>359419.38</v>
          </cell>
          <cell r="BA54">
            <v>58156.28</v>
          </cell>
          <cell r="BB54">
            <v>5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301263.09999999998</v>
          </cell>
          <cell r="BI54">
            <v>301263.09999999998</v>
          </cell>
          <cell r="BK54">
            <v>359419.38</v>
          </cell>
          <cell r="BL54">
            <v>0</v>
          </cell>
          <cell r="BM54">
            <v>0</v>
          </cell>
          <cell r="BN54">
            <v>50210.516666666699</v>
          </cell>
        </row>
        <row r="55">
          <cell r="B55" t="str">
            <v>S432009</v>
          </cell>
          <cell r="C55" t="str">
            <v>江苏力乐汽车部件股份有限公司</v>
          </cell>
          <cell r="D55" t="str">
            <v>金属件/座椅</v>
          </cell>
          <cell r="E55" t="str">
            <v>正常供货</v>
          </cell>
          <cell r="F55">
            <v>60</v>
          </cell>
          <cell r="G55" t="str">
            <v>否</v>
          </cell>
          <cell r="H55">
            <v>90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P55">
            <v>0</v>
          </cell>
          <cell r="AQ55">
            <v>0</v>
          </cell>
          <cell r="AR55">
            <v>363020.9</v>
          </cell>
          <cell r="AS55">
            <v>973535.12</v>
          </cell>
          <cell r="AT55">
            <v>1890526.64</v>
          </cell>
          <cell r="AU55">
            <v>871702.16</v>
          </cell>
          <cell r="AV55">
            <v>1127828</v>
          </cell>
          <cell r="AW55">
            <v>509297.24</v>
          </cell>
          <cell r="AX55">
            <v>722625.9</v>
          </cell>
          <cell r="AY55">
            <v>498859.07</v>
          </cell>
          <cell r="AZ55">
            <v>6957395.0300000003</v>
          </cell>
          <cell r="BA55">
            <v>5735910.0599999996</v>
          </cell>
          <cell r="BB55">
            <v>6</v>
          </cell>
          <cell r="BC55">
            <v>509297.24</v>
          </cell>
          <cell r="BD55">
            <v>1127828</v>
          </cell>
          <cell r="BE55">
            <v>871702.16</v>
          </cell>
          <cell r="BF55">
            <v>1890526.64</v>
          </cell>
          <cell r="BG55">
            <v>973535.12</v>
          </cell>
          <cell r="BH55">
            <v>5620839.0099999998</v>
          </cell>
          <cell r="BI55">
            <v>1221484.97</v>
          </cell>
          <cell r="BK55">
            <v>6957395.0300000003</v>
          </cell>
          <cell r="BL55">
            <v>0</v>
          </cell>
          <cell r="BM55">
            <v>-199999.99999999901</v>
          </cell>
          <cell r="BN55">
            <v>936806.50166666706</v>
          </cell>
        </row>
        <row r="56">
          <cell r="B56" t="str">
            <v>S432025</v>
          </cell>
          <cell r="C56" t="str">
            <v>苏州高登威科技股份有限公司</v>
          </cell>
          <cell r="D56">
            <v>0</v>
          </cell>
          <cell r="E56" t="str">
            <v>固定资产</v>
          </cell>
          <cell r="F56">
            <v>0</v>
          </cell>
          <cell r="G56" t="str">
            <v>否</v>
          </cell>
          <cell r="I56">
            <v>526700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526700</v>
          </cell>
          <cell r="BA56">
            <v>526700</v>
          </cell>
          <cell r="BB56">
            <v>5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>
            <v>526700</v>
          </cell>
          <cell r="BL56">
            <v>0</v>
          </cell>
          <cell r="BM56">
            <v>0</v>
          </cell>
          <cell r="BN56">
            <v>0</v>
          </cell>
        </row>
        <row r="57">
          <cell r="B57" t="str">
            <v>S423001</v>
          </cell>
          <cell r="C57" t="str">
            <v>哈尔滨三迪工控工程有限公司</v>
          </cell>
          <cell r="D57" t="str">
            <v>座椅</v>
          </cell>
          <cell r="E57" t="str">
            <v>固定资产-老账</v>
          </cell>
          <cell r="F57" t="str">
            <v>预付</v>
          </cell>
          <cell r="G57" t="str">
            <v>否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236900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236900</v>
          </cell>
          <cell r="BA57">
            <v>236900</v>
          </cell>
          <cell r="BB57">
            <v>5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>
            <v>236900</v>
          </cell>
          <cell r="BL57">
            <v>0</v>
          </cell>
          <cell r="BM57">
            <v>0</v>
          </cell>
          <cell r="BN57">
            <v>0</v>
          </cell>
        </row>
        <row r="58">
          <cell r="B58" t="str">
            <v>S432006</v>
          </cell>
          <cell r="C58" t="str">
            <v>江阴长青工艺品有限公司</v>
          </cell>
          <cell r="D58" t="str">
            <v>座椅</v>
          </cell>
          <cell r="E58" t="str">
            <v>固定资产-老账</v>
          </cell>
          <cell r="F58" t="str">
            <v>预付</v>
          </cell>
          <cell r="G58" t="str">
            <v>是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264354.28000000003</v>
          </cell>
          <cell r="AL58">
            <v>213000</v>
          </cell>
          <cell r="AM58">
            <v>0</v>
          </cell>
          <cell r="AN58">
            <v>52500</v>
          </cell>
          <cell r="AO58">
            <v>0</v>
          </cell>
          <cell r="AP58">
            <v>0</v>
          </cell>
          <cell r="AQ58">
            <v>35000</v>
          </cell>
          <cell r="AR58">
            <v>67500</v>
          </cell>
          <cell r="AS58">
            <v>0</v>
          </cell>
          <cell r="AT58">
            <v>0</v>
          </cell>
          <cell r="AU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632354.28</v>
          </cell>
          <cell r="BA58">
            <v>632354.28</v>
          </cell>
          <cell r="BB58">
            <v>5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K58">
            <v>632354.28</v>
          </cell>
          <cell r="BL58">
            <v>0</v>
          </cell>
          <cell r="BM58">
            <v>0</v>
          </cell>
          <cell r="BN58">
            <v>0</v>
          </cell>
        </row>
        <row r="59">
          <cell r="B59" t="str">
            <v>S413056</v>
          </cell>
          <cell r="C59" t="str">
            <v>黄骅市瑞丰五金制品有限公司</v>
          </cell>
          <cell r="D59" t="str">
            <v>金属件/后视镜</v>
          </cell>
          <cell r="E59" t="str">
            <v>正常供货</v>
          </cell>
          <cell r="F59">
            <v>60</v>
          </cell>
          <cell r="G59" t="str">
            <v>是</v>
          </cell>
          <cell r="H59">
            <v>90</v>
          </cell>
          <cell r="I59">
            <v>0</v>
          </cell>
          <cell r="J59">
            <v>0</v>
          </cell>
          <cell r="K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103925.31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88742.37</v>
          </cell>
          <cell r="AI59">
            <v>74722.740000000005</v>
          </cell>
          <cell r="AJ59">
            <v>0</v>
          </cell>
          <cell r="AK59">
            <v>0</v>
          </cell>
          <cell r="AL59">
            <v>0</v>
          </cell>
          <cell r="AM59">
            <v>133483.42000000001</v>
          </cell>
          <cell r="AN59">
            <v>45058.73</v>
          </cell>
          <cell r="AO59">
            <v>0</v>
          </cell>
          <cell r="AP59">
            <v>103500</v>
          </cell>
          <cell r="AQ59">
            <v>52898.42</v>
          </cell>
          <cell r="AR59">
            <v>76633.02</v>
          </cell>
          <cell r="AS59">
            <v>23283.37</v>
          </cell>
          <cell r="AT59">
            <v>0</v>
          </cell>
          <cell r="AU59">
            <v>74609.929999999993</v>
          </cell>
          <cell r="AV59">
            <v>40908.050000000003</v>
          </cell>
          <cell r="AW59">
            <v>43787.68</v>
          </cell>
          <cell r="AX59">
            <v>32137.45</v>
          </cell>
          <cell r="AY59">
            <v>18175.48</v>
          </cell>
          <cell r="AZ59">
            <v>911865.97</v>
          </cell>
          <cell r="BA59">
            <v>861553.04</v>
          </cell>
          <cell r="BB59">
            <v>6</v>
          </cell>
          <cell r="BC59">
            <v>43787.68</v>
          </cell>
          <cell r="BD59">
            <v>40908.050000000003</v>
          </cell>
          <cell r="BE59">
            <v>74609.929999999993</v>
          </cell>
          <cell r="BF59">
            <v>0</v>
          </cell>
          <cell r="BG59">
            <v>23283.37</v>
          </cell>
          <cell r="BH59">
            <v>209618.59</v>
          </cell>
          <cell r="BI59">
            <v>50312.929999999898</v>
          </cell>
          <cell r="BK59">
            <v>911865.97</v>
          </cell>
          <cell r="BL59">
            <v>0</v>
          </cell>
          <cell r="BM59">
            <v>-20000</v>
          </cell>
          <cell r="BN59">
            <v>34936.4316666667</v>
          </cell>
        </row>
        <row r="60">
          <cell r="B60" t="str">
            <v>S413071</v>
          </cell>
          <cell r="C60" t="str">
            <v>黄骅市顺亿汽车部件有限公司</v>
          </cell>
          <cell r="D60" t="str">
            <v>金属件/座椅/后视镜</v>
          </cell>
          <cell r="E60" t="str">
            <v>正常供货</v>
          </cell>
          <cell r="F60">
            <v>90</v>
          </cell>
          <cell r="G60" t="str">
            <v>是</v>
          </cell>
          <cell r="H60">
            <v>90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11213.59</v>
          </cell>
          <cell r="AE60">
            <v>56596.68</v>
          </cell>
          <cell r="AF60">
            <v>27046.89</v>
          </cell>
          <cell r="AG60">
            <v>44354.57</v>
          </cell>
          <cell r="AH60">
            <v>45109.77</v>
          </cell>
          <cell r="AI60">
            <v>56004.97</v>
          </cell>
          <cell r="AJ60">
            <v>67923.960000000006</v>
          </cell>
          <cell r="AK60">
            <v>56994.879999999997</v>
          </cell>
          <cell r="AL60">
            <v>56144.639999999999</v>
          </cell>
          <cell r="AM60">
            <v>26984.55</v>
          </cell>
          <cell r="AN60">
            <v>31650.85</v>
          </cell>
          <cell r="AO60">
            <v>31400</v>
          </cell>
          <cell r="AP60">
            <v>48000</v>
          </cell>
          <cell r="AQ60">
            <v>43591.48</v>
          </cell>
          <cell r="AR60">
            <v>35027.19</v>
          </cell>
          <cell r="AS60">
            <v>25666.080000000002</v>
          </cell>
          <cell r="AT60">
            <v>0</v>
          </cell>
          <cell r="AU60">
            <v>42989.99</v>
          </cell>
          <cell r="AV60">
            <v>54605.88</v>
          </cell>
          <cell r="AW60">
            <v>0</v>
          </cell>
          <cell r="AX60">
            <v>36246.32</v>
          </cell>
          <cell r="AY60">
            <v>55898.64</v>
          </cell>
          <cell r="AZ60">
            <v>853450.93</v>
          </cell>
          <cell r="BA60">
            <v>761305.97</v>
          </cell>
          <cell r="BB60">
            <v>6</v>
          </cell>
          <cell r="BC60">
            <v>54605.88</v>
          </cell>
          <cell r="BD60">
            <v>42989.99</v>
          </cell>
          <cell r="BE60">
            <v>0</v>
          </cell>
          <cell r="BF60">
            <v>25666.080000000002</v>
          </cell>
          <cell r="BG60">
            <v>35027.19</v>
          </cell>
          <cell r="BH60">
            <v>189740.83</v>
          </cell>
          <cell r="BI60">
            <v>92144.960000000006</v>
          </cell>
          <cell r="BK60">
            <v>853450.93</v>
          </cell>
          <cell r="BL60">
            <v>0</v>
          </cell>
          <cell r="BM60">
            <v>-10000</v>
          </cell>
          <cell r="BN60">
            <v>31623.471666666701</v>
          </cell>
        </row>
        <row r="61">
          <cell r="B61" t="str">
            <v>S432037</v>
          </cell>
          <cell r="C61" t="str">
            <v>苏世博(南京)减振系统有限公司</v>
          </cell>
          <cell r="D61" t="str">
            <v>金属件</v>
          </cell>
          <cell r="E61" t="str">
            <v>正常供货</v>
          </cell>
          <cell r="F61">
            <v>60</v>
          </cell>
          <cell r="G61" t="str">
            <v>否</v>
          </cell>
          <cell r="H61">
            <v>90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57150.95</v>
          </cell>
          <cell r="AQ61">
            <v>0</v>
          </cell>
          <cell r="AR61">
            <v>182671.28</v>
          </cell>
          <cell r="AS61">
            <v>0</v>
          </cell>
          <cell r="AT61">
            <v>0</v>
          </cell>
          <cell r="AU61">
            <v>885251.05</v>
          </cell>
          <cell r="AV61">
            <v>679356</v>
          </cell>
          <cell r="AW61">
            <v>676097.08</v>
          </cell>
          <cell r="AX61">
            <v>0</v>
          </cell>
          <cell r="AY61">
            <v>0</v>
          </cell>
          <cell r="AZ61">
            <v>2480526.36</v>
          </cell>
          <cell r="BA61">
            <v>2480526.36</v>
          </cell>
          <cell r="BB61">
            <v>6</v>
          </cell>
          <cell r="BC61">
            <v>676097.08</v>
          </cell>
          <cell r="BD61">
            <v>679356</v>
          </cell>
          <cell r="BE61">
            <v>885251.05</v>
          </cell>
          <cell r="BF61">
            <v>0</v>
          </cell>
          <cell r="BG61">
            <v>0</v>
          </cell>
          <cell r="BH61">
            <v>2240704.13</v>
          </cell>
          <cell r="BI61">
            <v>0</v>
          </cell>
          <cell r="BK61">
            <v>2480526.36</v>
          </cell>
          <cell r="BL61">
            <v>0</v>
          </cell>
          <cell r="BM61">
            <v>0</v>
          </cell>
          <cell r="BN61">
            <v>373450.688333333</v>
          </cell>
        </row>
        <row r="62">
          <cell r="B62" t="str">
            <v>S412012</v>
          </cell>
          <cell r="C62" t="str">
            <v>天津琪安科技有限公司</v>
          </cell>
          <cell r="D62" t="str">
            <v>座椅</v>
          </cell>
          <cell r="E62" t="str">
            <v>正常供货</v>
          </cell>
          <cell r="F62">
            <v>90</v>
          </cell>
          <cell r="G62" t="str">
            <v>是</v>
          </cell>
          <cell r="H62">
            <v>90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35029.769999999997</v>
          </cell>
          <cell r="AF62">
            <v>0</v>
          </cell>
          <cell r="AG62">
            <v>156100.04999999999</v>
          </cell>
          <cell r="AH62">
            <v>26790.04</v>
          </cell>
          <cell r="AI62">
            <v>60885.41</v>
          </cell>
          <cell r="AJ62">
            <v>165910.82999999999</v>
          </cell>
          <cell r="AK62">
            <v>33628.800000000003</v>
          </cell>
          <cell r="AL62">
            <v>84291.79</v>
          </cell>
          <cell r="AM62">
            <v>90649.77</v>
          </cell>
          <cell r="AN62">
            <v>28624.07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364412.38</v>
          </cell>
          <cell r="AT62">
            <v>97168.7</v>
          </cell>
          <cell r="AU62">
            <v>0</v>
          </cell>
          <cell r="AV62">
            <v>85355.12</v>
          </cell>
          <cell r="AW62">
            <v>63059.24</v>
          </cell>
          <cell r="AX62">
            <v>65455.93</v>
          </cell>
          <cell r="AY62">
            <v>58567.14</v>
          </cell>
          <cell r="AZ62">
            <v>1415929.04</v>
          </cell>
          <cell r="BA62">
            <v>1228846.73</v>
          </cell>
          <cell r="BB62">
            <v>6</v>
          </cell>
          <cell r="BC62">
            <v>85355.12</v>
          </cell>
          <cell r="BD62">
            <v>0</v>
          </cell>
          <cell r="BE62">
            <v>97168.7</v>
          </cell>
          <cell r="BF62">
            <v>364412.38</v>
          </cell>
          <cell r="BG62">
            <v>0</v>
          </cell>
          <cell r="BH62">
            <v>369606.13</v>
          </cell>
          <cell r="BI62">
            <v>187082.31</v>
          </cell>
          <cell r="BK62">
            <v>1415929.04</v>
          </cell>
          <cell r="BL62">
            <v>0</v>
          </cell>
          <cell r="BM62">
            <v>-33200.000000000196</v>
          </cell>
          <cell r="BN62">
            <v>61601.021666666697</v>
          </cell>
        </row>
        <row r="63">
          <cell r="B63" t="str">
            <v>S432035</v>
          </cell>
          <cell r="C63" t="str">
            <v>江阴市宏丰塑业有限公司</v>
          </cell>
          <cell r="D63" t="str">
            <v>后视镜</v>
          </cell>
          <cell r="E63" t="str">
            <v>大宗物料</v>
          </cell>
          <cell r="F63">
            <v>90</v>
          </cell>
          <cell r="G63" t="str">
            <v>是</v>
          </cell>
          <cell r="H63">
            <v>90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809.99</v>
          </cell>
          <cell r="AE63">
            <v>0</v>
          </cell>
          <cell r="AF63">
            <v>79100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79909.990000000005</v>
          </cell>
          <cell r="BA63">
            <v>79909.990000000005</v>
          </cell>
          <cell r="BB63">
            <v>5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K63">
            <v>79909.990000000005</v>
          </cell>
          <cell r="BL63">
            <v>0</v>
          </cell>
          <cell r="BM63">
            <v>-10000</v>
          </cell>
          <cell r="BN63">
            <v>0</v>
          </cell>
        </row>
        <row r="64">
          <cell r="B64" t="str">
            <v>S511032</v>
          </cell>
          <cell r="C64" t="str">
            <v>中机科（北京）车辆检测工程研究院有限公司</v>
          </cell>
          <cell r="D64" t="str">
            <v>座椅</v>
          </cell>
          <cell r="E64" t="str">
            <v>实验费-老帐</v>
          </cell>
          <cell r="F64">
            <v>0</v>
          </cell>
          <cell r="G64" t="str">
            <v>否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63556.5</v>
          </cell>
          <cell r="AP64">
            <v>0</v>
          </cell>
          <cell r="AQ64">
            <v>228201</v>
          </cell>
          <cell r="AR64">
            <v>4337.5</v>
          </cell>
          <cell r="AS64">
            <v>0</v>
          </cell>
          <cell r="AT64">
            <v>0</v>
          </cell>
          <cell r="AU64">
            <v>3905</v>
          </cell>
          <cell r="AW64">
            <v>0</v>
          </cell>
          <cell r="AX64">
            <v>0</v>
          </cell>
          <cell r="AY64">
            <v>0</v>
          </cell>
          <cell r="AZ64">
            <v>300000</v>
          </cell>
          <cell r="BA64">
            <v>300000</v>
          </cell>
          <cell r="BB64">
            <v>5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3905</v>
          </cell>
          <cell r="BH64">
            <v>3905</v>
          </cell>
          <cell r="BI64">
            <v>0</v>
          </cell>
          <cell r="BK64">
            <v>300000</v>
          </cell>
          <cell r="BL64">
            <v>0</v>
          </cell>
          <cell r="BM64">
            <v>-300726</v>
          </cell>
          <cell r="BN64">
            <v>650.83333333333303</v>
          </cell>
        </row>
        <row r="65">
          <cell r="B65" t="str">
            <v>S421002</v>
          </cell>
          <cell r="C65" t="str">
            <v>大连浩煜新材料科技有限公司</v>
          </cell>
          <cell r="D65" t="str">
            <v>座椅</v>
          </cell>
          <cell r="E65" t="str">
            <v>大宗物料</v>
          </cell>
          <cell r="F65">
            <v>60</v>
          </cell>
          <cell r="G65" t="str">
            <v>否</v>
          </cell>
          <cell r="H65">
            <v>60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AK65">
            <v>0</v>
          </cell>
          <cell r="AL65">
            <v>0</v>
          </cell>
          <cell r="AM65">
            <v>0</v>
          </cell>
          <cell r="AO65">
            <v>0</v>
          </cell>
          <cell r="AP65">
            <v>0</v>
          </cell>
          <cell r="AR65">
            <v>392209.82</v>
          </cell>
          <cell r="AS65">
            <v>1019760</v>
          </cell>
          <cell r="AT65">
            <v>678240</v>
          </cell>
          <cell r="AU65">
            <v>962640</v>
          </cell>
          <cell r="AV65">
            <v>869760</v>
          </cell>
          <cell r="AW65">
            <v>659400</v>
          </cell>
          <cell r="AX65">
            <v>326760</v>
          </cell>
          <cell r="AY65">
            <v>0</v>
          </cell>
          <cell r="AZ65">
            <v>4908769.82</v>
          </cell>
          <cell r="BA65">
            <v>4582009.82</v>
          </cell>
          <cell r="BB65">
            <v>6</v>
          </cell>
          <cell r="BC65">
            <v>659400</v>
          </cell>
          <cell r="BD65">
            <v>869760</v>
          </cell>
          <cell r="BE65">
            <v>962640</v>
          </cell>
          <cell r="BF65">
            <v>678240</v>
          </cell>
          <cell r="BG65">
            <v>1019760</v>
          </cell>
          <cell r="BH65">
            <v>3496800</v>
          </cell>
          <cell r="BI65">
            <v>326760</v>
          </cell>
          <cell r="BK65">
            <v>4908769.82</v>
          </cell>
          <cell r="BL65">
            <v>0</v>
          </cell>
          <cell r="BM65">
            <v>0</v>
          </cell>
          <cell r="BN65">
            <v>582800</v>
          </cell>
        </row>
        <row r="66">
          <cell r="B66" t="str">
            <v>S413168</v>
          </cell>
          <cell r="C66" t="str">
            <v>黄骅市旗锐塑料制品有限公司</v>
          </cell>
          <cell r="D66" t="str">
            <v>座椅/后视镜</v>
          </cell>
          <cell r="E66" t="str">
            <v>正常供货</v>
          </cell>
          <cell r="F66">
            <v>60</v>
          </cell>
          <cell r="G66" t="str">
            <v>否</v>
          </cell>
          <cell r="H66">
            <v>90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43595.360000000001</v>
          </cell>
          <cell r="AT66">
            <v>66484.39</v>
          </cell>
          <cell r="AU66">
            <v>28145.33</v>
          </cell>
          <cell r="AV66">
            <v>87002.92</v>
          </cell>
          <cell r="AW66">
            <v>77516.59</v>
          </cell>
          <cell r="AX66">
            <v>48153.34</v>
          </cell>
          <cell r="AY66">
            <v>42362.3</v>
          </cell>
          <cell r="AZ66">
            <v>393260.23</v>
          </cell>
          <cell r="BA66">
            <v>302744.59000000003</v>
          </cell>
          <cell r="BB66">
            <v>6</v>
          </cell>
          <cell r="BC66">
            <v>77516.59</v>
          </cell>
          <cell r="BD66">
            <v>87002.92</v>
          </cell>
          <cell r="BE66">
            <v>28145.33</v>
          </cell>
          <cell r="BF66">
            <v>66484.39</v>
          </cell>
          <cell r="BG66">
            <v>43595.360000000001</v>
          </cell>
          <cell r="BH66">
            <v>349664.87</v>
          </cell>
          <cell r="BI66">
            <v>90515.64</v>
          </cell>
          <cell r="BK66">
            <v>393260.23</v>
          </cell>
          <cell r="BL66">
            <v>0</v>
          </cell>
          <cell r="BM66">
            <v>-19999.9999999998</v>
          </cell>
          <cell r="BN66">
            <v>58277.478333333303</v>
          </cell>
        </row>
        <row r="67">
          <cell r="B67" t="str">
            <v>S535001</v>
          </cell>
          <cell r="C67" t="str">
            <v>厦门市三友和机械有限公司</v>
          </cell>
          <cell r="D67" t="str">
            <v>座椅</v>
          </cell>
          <cell r="E67" t="str">
            <v>固定资产-老账</v>
          </cell>
          <cell r="F67" t="str">
            <v>预付</v>
          </cell>
          <cell r="G67" t="str">
            <v>否</v>
          </cell>
          <cell r="I67">
            <v>222035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60000</v>
          </cell>
          <cell r="Y67">
            <v>0</v>
          </cell>
          <cell r="Z67">
            <v>0</v>
          </cell>
          <cell r="AA67">
            <v>11965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294000</v>
          </cell>
          <cell r="BA67">
            <v>294000</v>
          </cell>
          <cell r="BB67">
            <v>5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K67">
            <v>294000</v>
          </cell>
          <cell r="BL67">
            <v>0</v>
          </cell>
          <cell r="BM67">
            <v>0</v>
          </cell>
          <cell r="BN67">
            <v>0</v>
          </cell>
        </row>
        <row r="68">
          <cell r="B68" t="str">
            <v>S433009</v>
          </cell>
          <cell r="C68" t="str">
            <v>浙江路得坦摩汽车部件股份有限公司</v>
          </cell>
          <cell r="D68" t="str">
            <v>金属件</v>
          </cell>
          <cell r="E68" t="str">
            <v>正常供货</v>
          </cell>
          <cell r="F68">
            <v>60</v>
          </cell>
          <cell r="G68" t="str">
            <v>否</v>
          </cell>
          <cell r="H68">
            <v>60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411996.06</v>
          </cell>
          <cell r="AS68">
            <v>281423.25</v>
          </cell>
          <cell r="AT68">
            <v>991550.26</v>
          </cell>
          <cell r="AU68">
            <v>156597.75</v>
          </cell>
          <cell r="AV68">
            <v>855585.49</v>
          </cell>
          <cell r="AW68">
            <v>560550.06000000006</v>
          </cell>
          <cell r="AX68">
            <v>57743.57</v>
          </cell>
          <cell r="AY68">
            <v>0</v>
          </cell>
          <cell r="AZ68">
            <v>3315446.44</v>
          </cell>
          <cell r="BA68">
            <v>3257702.87</v>
          </cell>
          <cell r="BB68">
            <v>6</v>
          </cell>
          <cell r="BC68">
            <v>560550.06000000006</v>
          </cell>
          <cell r="BD68">
            <v>855585.49</v>
          </cell>
          <cell r="BE68">
            <v>156597.75</v>
          </cell>
          <cell r="BF68">
            <v>991550.26</v>
          </cell>
          <cell r="BG68">
            <v>281423.25</v>
          </cell>
          <cell r="BH68">
            <v>2622027.13</v>
          </cell>
          <cell r="BI68">
            <v>57743.569999999803</v>
          </cell>
          <cell r="BK68">
            <v>3315446.44</v>
          </cell>
          <cell r="BL68">
            <v>0</v>
          </cell>
          <cell r="BM68">
            <v>-399999.99999999901</v>
          </cell>
          <cell r="BN68">
            <v>437004.52166666702</v>
          </cell>
        </row>
        <row r="69">
          <cell r="B69" t="str">
            <v>S434002</v>
          </cell>
          <cell r="C69" t="str">
            <v>芜湖星火软轴控制索制造有限公司</v>
          </cell>
          <cell r="D69" t="str">
            <v>金属件/座椅</v>
          </cell>
          <cell r="E69" t="str">
            <v>正常供货</v>
          </cell>
          <cell r="F69">
            <v>60</v>
          </cell>
          <cell r="G69" t="str">
            <v>是</v>
          </cell>
          <cell r="H69">
            <v>60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V69">
            <v>0</v>
          </cell>
          <cell r="X69">
            <v>0</v>
          </cell>
          <cell r="AJ69">
            <v>0</v>
          </cell>
          <cell r="AK69">
            <v>0</v>
          </cell>
          <cell r="AL69">
            <v>36101.19</v>
          </cell>
          <cell r="AM69">
            <v>110872.52</v>
          </cell>
          <cell r="AN69">
            <v>64759.78</v>
          </cell>
          <cell r="AO69">
            <v>28900</v>
          </cell>
          <cell r="AP69">
            <v>14400</v>
          </cell>
          <cell r="AQ69">
            <v>0</v>
          </cell>
          <cell r="AR69">
            <v>673.35</v>
          </cell>
          <cell r="AS69">
            <v>16414.490000000002</v>
          </cell>
          <cell r="AT69">
            <v>0</v>
          </cell>
          <cell r="AU69">
            <v>0</v>
          </cell>
          <cell r="AW69">
            <v>4096.37</v>
          </cell>
          <cell r="AX69">
            <v>1885.35</v>
          </cell>
          <cell r="AY69">
            <v>0</v>
          </cell>
          <cell r="AZ69">
            <v>278103.05</v>
          </cell>
          <cell r="BA69">
            <v>276217.7</v>
          </cell>
          <cell r="BB69">
            <v>5</v>
          </cell>
          <cell r="BC69">
            <v>4096.37</v>
          </cell>
          <cell r="BD69">
            <v>0</v>
          </cell>
          <cell r="BE69">
            <v>0</v>
          </cell>
          <cell r="BF69">
            <v>0</v>
          </cell>
          <cell r="BG69">
            <v>16414.490000000002</v>
          </cell>
          <cell r="BH69">
            <v>5981.72</v>
          </cell>
          <cell r="BI69">
            <v>1885.3499999999799</v>
          </cell>
          <cell r="BK69">
            <v>278103.05</v>
          </cell>
          <cell r="BL69">
            <v>0</v>
          </cell>
          <cell r="BM69">
            <v>-19999.999999999702</v>
          </cell>
          <cell r="BN69">
            <v>996.95333333333303</v>
          </cell>
        </row>
        <row r="70">
          <cell r="B70" t="str">
            <v>S413053</v>
          </cell>
          <cell r="C70" t="str">
            <v>黄骅市益海五金制造有限公司</v>
          </cell>
          <cell r="D70" t="str">
            <v>座椅</v>
          </cell>
          <cell r="E70" t="str">
            <v>正常供货</v>
          </cell>
          <cell r="F70">
            <v>90</v>
          </cell>
          <cell r="G70" t="str">
            <v>是</v>
          </cell>
          <cell r="H70">
            <v>90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E70">
            <v>0</v>
          </cell>
          <cell r="AF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24665.94</v>
          </cell>
          <cell r="AM70">
            <v>0</v>
          </cell>
          <cell r="AN70">
            <v>112570.89</v>
          </cell>
          <cell r="AO70">
            <v>7500</v>
          </cell>
          <cell r="AP70">
            <v>17600</v>
          </cell>
          <cell r="AQ70">
            <v>24286.2</v>
          </cell>
          <cell r="AR70">
            <v>31266.25</v>
          </cell>
          <cell r="AS70">
            <v>28633.119999999999</v>
          </cell>
          <cell r="AT70">
            <v>20920.740000000002</v>
          </cell>
          <cell r="AU70">
            <v>0</v>
          </cell>
          <cell r="AV70">
            <v>65364.24</v>
          </cell>
          <cell r="AW70">
            <v>0</v>
          </cell>
          <cell r="AX70">
            <v>115402.47</v>
          </cell>
          <cell r="AY70">
            <v>41121.550000000003</v>
          </cell>
          <cell r="AZ70">
            <v>489331.4</v>
          </cell>
          <cell r="BA70">
            <v>332807.38</v>
          </cell>
          <cell r="BB70">
            <v>6</v>
          </cell>
          <cell r="BC70">
            <v>65364.24</v>
          </cell>
          <cell r="BD70">
            <v>0</v>
          </cell>
          <cell r="BE70">
            <v>20920.740000000002</v>
          </cell>
          <cell r="BF70">
            <v>28633.119999999999</v>
          </cell>
          <cell r="BG70">
            <v>31266.25</v>
          </cell>
          <cell r="BH70">
            <v>242809</v>
          </cell>
          <cell r="BI70">
            <v>156524.01999999999</v>
          </cell>
          <cell r="BK70">
            <v>489331.4</v>
          </cell>
          <cell r="BL70">
            <v>0</v>
          </cell>
          <cell r="BM70">
            <v>-9999.99999999994</v>
          </cell>
          <cell r="BN70">
            <v>40468.166666666701</v>
          </cell>
        </row>
        <row r="71">
          <cell r="B71" t="str">
            <v>S411037</v>
          </cell>
          <cell r="C71" t="str">
            <v>北京博路荣国际贸易有限公司</v>
          </cell>
          <cell r="D71" t="str">
            <v>后视镜</v>
          </cell>
          <cell r="E71" t="str">
            <v>大宗物料</v>
          </cell>
          <cell r="F71">
            <v>90</v>
          </cell>
          <cell r="G71" t="str">
            <v>是</v>
          </cell>
          <cell r="H71">
            <v>90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11705.6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11705.6</v>
          </cell>
          <cell r="BA71">
            <v>11705.6</v>
          </cell>
          <cell r="BB71">
            <v>5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K71">
            <v>11705.6</v>
          </cell>
          <cell r="BL71">
            <v>0</v>
          </cell>
          <cell r="BM71">
            <v>-15000</v>
          </cell>
          <cell r="BN71">
            <v>0</v>
          </cell>
        </row>
        <row r="72">
          <cell r="B72" t="str">
            <v>S413042</v>
          </cell>
          <cell r="C72" t="str">
            <v>黄骅市祯祥金属制品有限责任公司</v>
          </cell>
          <cell r="D72" t="str">
            <v>金属件</v>
          </cell>
          <cell r="F72">
            <v>0</v>
          </cell>
          <cell r="G72" t="str">
            <v>否</v>
          </cell>
          <cell r="H72">
            <v>30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V72">
            <v>0</v>
          </cell>
          <cell r="AW72">
            <v>341750.82</v>
          </cell>
          <cell r="AX72">
            <v>195821.52</v>
          </cell>
          <cell r="AY72">
            <v>0</v>
          </cell>
          <cell r="AZ72">
            <v>537572.34</v>
          </cell>
          <cell r="BA72">
            <v>537572.34</v>
          </cell>
          <cell r="BB72">
            <v>4</v>
          </cell>
          <cell r="BC72">
            <v>0</v>
          </cell>
          <cell r="BD72">
            <v>195821.52</v>
          </cell>
          <cell r="BE72">
            <v>341750.82</v>
          </cell>
          <cell r="BF72">
            <v>0</v>
          </cell>
          <cell r="BG72">
            <v>0</v>
          </cell>
          <cell r="BH72">
            <v>537572.34</v>
          </cell>
          <cell r="BI72">
            <v>0</v>
          </cell>
          <cell r="BK72">
            <v>537572.34</v>
          </cell>
          <cell r="BL72">
            <v>0</v>
          </cell>
          <cell r="BM72">
            <v>-150000</v>
          </cell>
          <cell r="BN72">
            <v>89595.39</v>
          </cell>
        </row>
        <row r="73">
          <cell r="B73" t="str">
            <v>S413021</v>
          </cell>
          <cell r="C73" t="str">
            <v>河北锐翰汽车零部件有限公司</v>
          </cell>
          <cell r="D73" t="str">
            <v>金属件</v>
          </cell>
          <cell r="E73" t="str">
            <v>正常供货</v>
          </cell>
          <cell r="F73">
            <v>60</v>
          </cell>
          <cell r="G73" t="str">
            <v>是</v>
          </cell>
          <cell r="H73">
            <v>90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40790.230000000003</v>
          </cell>
          <cell r="AG73">
            <v>24527.94</v>
          </cell>
          <cell r="AH73">
            <v>39551.94</v>
          </cell>
          <cell r="AI73">
            <v>25151.95</v>
          </cell>
          <cell r="AJ73">
            <v>58223.89</v>
          </cell>
          <cell r="AK73">
            <v>27767.94</v>
          </cell>
          <cell r="AL73">
            <v>36863.949999999997</v>
          </cell>
          <cell r="AM73">
            <v>26735.96</v>
          </cell>
          <cell r="AN73">
            <v>42047.93</v>
          </cell>
          <cell r="AO73">
            <v>32300</v>
          </cell>
          <cell r="AP73">
            <v>33100</v>
          </cell>
          <cell r="AQ73">
            <v>33839.94</v>
          </cell>
          <cell r="AR73">
            <v>42527.94</v>
          </cell>
          <cell r="AS73">
            <v>28175.95</v>
          </cell>
          <cell r="AT73">
            <v>50999.9</v>
          </cell>
          <cell r="AU73">
            <v>36719.93</v>
          </cell>
          <cell r="AV73">
            <v>17255.97</v>
          </cell>
          <cell r="AW73">
            <v>14495.98</v>
          </cell>
          <cell r="AX73">
            <v>28055.95</v>
          </cell>
          <cell r="AY73">
            <v>7199.99</v>
          </cell>
          <cell r="AZ73">
            <v>646333.28</v>
          </cell>
          <cell r="BA73">
            <v>611077.34</v>
          </cell>
          <cell r="BB73">
            <v>6</v>
          </cell>
          <cell r="BC73">
            <v>14495.98</v>
          </cell>
          <cell r="BD73">
            <v>17255.97</v>
          </cell>
          <cell r="BE73">
            <v>36719.93</v>
          </cell>
          <cell r="BF73">
            <v>50999.9</v>
          </cell>
          <cell r="BG73">
            <v>28175.95</v>
          </cell>
          <cell r="BH73">
            <v>154727.72</v>
          </cell>
          <cell r="BI73">
            <v>35255.9399999999</v>
          </cell>
          <cell r="BK73">
            <v>646333.28</v>
          </cell>
          <cell r="BL73">
            <v>0</v>
          </cell>
          <cell r="BM73">
            <v>-15825.67</v>
          </cell>
          <cell r="BN73">
            <v>25787.953333333298</v>
          </cell>
        </row>
        <row r="74">
          <cell r="B74" t="str">
            <v>S411021</v>
          </cell>
          <cell r="C74" t="str">
            <v>北京鹏宇兴业精密模具制造有限公司</v>
          </cell>
          <cell r="D74">
            <v>0</v>
          </cell>
          <cell r="E74" t="str">
            <v>固定资产-老账</v>
          </cell>
          <cell r="F74">
            <v>0</v>
          </cell>
          <cell r="G74" t="str">
            <v>否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20459.990000000002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20459.990000000002</v>
          </cell>
          <cell r="BA74">
            <v>20459.990000000002</v>
          </cell>
          <cell r="BB74">
            <v>5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K74">
            <v>20459.9900000001</v>
          </cell>
          <cell r="BL74">
            <v>0</v>
          </cell>
          <cell r="BM74">
            <v>1.0550138540566E-10</v>
          </cell>
          <cell r="BN74">
            <v>0</v>
          </cell>
        </row>
        <row r="75">
          <cell r="B75" t="str">
            <v>S435004</v>
          </cell>
          <cell r="C75" t="str">
            <v>厦门市鑫荣飞工贸有限公司</v>
          </cell>
          <cell r="D75" t="str">
            <v>金属件</v>
          </cell>
          <cell r="E75" t="str">
            <v>正常供货</v>
          </cell>
          <cell r="F75">
            <v>90</v>
          </cell>
          <cell r="G75" t="str">
            <v>是</v>
          </cell>
          <cell r="H75">
            <v>90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30608.19</v>
          </cell>
          <cell r="AN75">
            <v>78616.36</v>
          </cell>
          <cell r="AO75">
            <v>117000</v>
          </cell>
          <cell r="AP75">
            <v>131100</v>
          </cell>
          <cell r="AQ75">
            <v>109169.3</v>
          </cell>
          <cell r="AR75">
            <v>129850.56</v>
          </cell>
          <cell r="AS75">
            <v>0</v>
          </cell>
          <cell r="AT75">
            <v>57024.32</v>
          </cell>
          <cell r="AU75">
            <v>117158.39999999999</v>
          </cell>
          <cell r="AV75">
            <v>460969.94</v>
          </cell>
          <cell r="AW75">
            <v>0</v>
          </cell>
          <cell r="AX75">
            <v>262494.48</v>
          </cell>
          <cell r="AY75">
            <v>0</v>
          </cell>
          <cell r="AZ75">
            <v>1493991.55</v>
          </cell>
          <cell r="BA75">
            <v>1231497.07</v>
          </cell>
          <cell r="BB75">
            <v>6</v>
          </cell>
          <cell r="BC75">
            <v>460969.94</v>
          </cell>
          <cell r="BD75">
            <v>117158.39999999999</v>
          </cell>
          <cell r="BE75">
            <v>57024.32</v>
          </cell>
          <cell r="BF75">
            <v>0</v>
          </cell>
          <cell r="BG75">
            <v>129850.56</v>
          </cell>
          <cell r="BH75">
            <v>897647.14</v>
          </cell>
          <cell r="BI75">
            <v>262494.48</v>
          </cell>
          <cell r="BK75">
            <v>1493991.55</v>
          </cell>
          <cell r="BL75">
            <v>0</v>
          </cell>
          <cell r="BM75">
            <v>0</v>
          </cell>
          <cell r="BN75">
            <v>149607.85666666701</v>
          </cell>
        </row>
        <row r="76">
          <cell r="B76" t="str">
            <v>S444012</v>
          </cell>
          <cell r="C76" t="str">
            <v>东莞皓永汽车配件有限公司</v>
          </cell>
          <cell r="D76" t="str">
            <v>后视镜</v>
          </cell>
          <cell r="E76" t="str">
            <v>正常供货</v>
          </cell>
          <cell r="F76">
            <v>30</v>
          </cell>
          <cell r="G76" t="str">
            <v>是</v>
          </cell>
          <cell r="H76">
            <v>30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H76">
            <v>0</v>
          </cell>
          <cell r="AI76">
            <v>122592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122592</v>
          </cell>
          <cell r="BA76">
            <v>122592</v>
          </cell>
          <cell r="BB76">
            <v>5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K76">
            <v>122592</v>
          </cell>
          <cell r="BL76">
            <v>0</v>
          </cell>
          <cell r="BM76">
            <v>-110000</v>
          </cell>
          <cell r="BN76">
            <v>0</v>
          </cell>
        </row>
        <row r="77">
          <cell r="B77" t="str">
            <v>S431001</v>
          </cell>
          <cell r="C77" t="str">
            <v>纳新塑化（上海）有限公司</v>
          </cell>
          <cell r="D77" t="str">
            <v>后视镜</v>
          </cell>
          <cell r="E77" t="str">
            <v>大宗物料</v>
          </cell>
          <cell r="F77">
            <v>60</v>
          </cell>
          <cell r="G77" t="str">
            <v>否</v>
          </cell>
          <cell r="H77">
            <v>60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W77">
            <v>0</v>
          </cell>
          <cell r="AX77">
            <v>25425</v>
          </cell>
          <cell r="AY77">
            <v>6102</v>
          </cell>
          <cell r="AZ77">
            <v>31527</v>
          </cell>
          <cell r="BA77">
            <v>0</v>
          </cell>
          <cell r="BB77">
            <v>5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31527</v>
          </cell>
          <cell r="BI77">
            <v>31527</v>
          </cell>
          <cell r="BK77">
            <v>31527</v>
          </cell>
          <cell r="BL77">
            <v>0</v>
          </cell>
          <cell r="BM77">
            <v>-52720</v>
          </cell>
          <cell r="BN77">
            <v>5254.5</v>
          </cell>
        </row>
        <row r="78">
          <cell r="B78" t="str">
            <v>S434003</v>
          </cell>
          <cell r="C78" t="str">
            <v>芜湖市卓人汽车配件有限责任公司</v>
          </cell>
          <cell r="D78" t="str">
            <v>座椅/后视镜</v>
          </cell>
          <cell r="E78" t="str">
            <v>正常供货</v>
          </cell>
          <cell r="F78">
            <v>90</v>
          </cell>
          <cell r="G78" t="str">
            <v>否</v>
          </cell>
          <cell r="H78">
            <v>90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AC78">
            <v>0</v>
          </cell>
          <cell r="AD78">
            <v>0</v>
          </cell>
          <cell r="AE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14056.84</v>
          </cell>
          <cell r="AW78">
            <v>84607.95</v>
          </cell>
          <cell r="AX78">
            <v>35636.019999999997</v>
          </cell>
          <cell r="AY78">
            <v>82699.38</v>
          </cell>
          <cell r="AZ78">
            <v>217000.19</v>
          </cell>
          <cell r="BA78">
            <v>14056.84</v>
          </cell>
          <cell r="BB78">
            <v>6</v>
          </cell>
          <cell r="BC78">
            <v>14056.84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217000.19</v>
          </cell>
          <cell r="BI78">
            <v>202943.35</v>
          </cell>
          <cell r="BK78">
            <v>217000.19</v>
          </cell>
          <cell r="BL78">
            <v>0</v>
          </cell>
          <cell r="BM78">
            <v>-4688.1399999998102</v>
          </cell>
          <cell r="BN78">
            <v>36166.698333333297</v>
          </cell>
        </row>
        <row r="79">
          <cell r="B79" t="str">
            <v>S434001</v>
          </cell>
          <cell r="C79" t="str">
            <v>合肥光码科技有限公司</v>
          </cell>
          <cell r="D79" t="str">
            <v>后视镜</v>
          </cell>
          <cell r="E79" t="str">
            <v>正常供货</v>
          </cell>
          <cell r="F79">
            <v>60</v>
          </cell>
          <cell r="G79" t="str">
            <v>是</v>
          </cell>
          <cell r="H79">
            <v>60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V79">
            <v>0</v>
          </cell>
          <cell r="W79">
            <v>0</v>
          </cell>
          <cell r="X79">
            <v>0</v>
          </cell>
          <cell r="Y79">
            <v>12403.21</v>
          </cell>
          <cell r="Z79">
            <v>0</v>
          </cell>
          <cell r="AA79">
            <v>0</v>
          </cell>
          <cell r="AC79">
            <v>0</v>
          </cell>
          <cell r="AD79">
            <v>0</v>
          </cell>
          <cell r="AE79">
            <v>9282.9599999999991</v>
          </cell>
          <cell r="AF79">
            <v>2488.41</v>
          </cell>
          <cell r="AG79">
            <v>10579.78</v>
          </cell>
          <cell r="AH79">
            <v>18862.96</v>
          </cell>
          <cell r="AI79">
            <v>0</v>
          </cell>
          <cell r="AJ79">
            <v>21414.7</v>
          </cell>
          <cell r="AK79">
            <v>0</v>
          </cell>
          <cell r="AL79">
            <v>25002.26</v>
          </cell>
          <cell r="AM79">
            <v>0</v>
          </cell>
          <cell r="AN79">
            <v>23556.33</v>
          </cell>
          <cell r="AO79">
            <v>0</v>
          </cell>
          <cell r="AP79">
            <v>55500</v>
          </cell>
          <cell r="AQ79">
            <v>0</v>
          </cell>
          <cell r="AR79">
            <v>36477.82</v>
          </cell>
          <cell r="AS79">
            <v>8752.09</v>
          </cell>
          <cell r="AT79">
            <v>0</v>
          </cell>
          <cell r="AU79">
            <v>6458.4</v>
          </cell>
          <cell r="AW79">
            <v>0</v>
          </cell>
          <cell r="AX79">
            <v>16135.92</v>
          </cell>
          <cell r="AY79">
            <v>592</v>
          </cell>
          <cell r="AZ79">
            <v>247506.84</v>
          </cell>
          <cell r="BA79">
            <v>230778.92</v>
          </cell>
          <cell r="BB79">
            <v>5</v>
          </cell>
          <cell r="BC79">
            <v>0</v>
          </cell>
          <cell r="BD79">
            <v>0</v>
          </cell>
          <cell r="BE79">
            <v>6458.4</v>
          </cell>
          <cell r="BF79">
            <v>0</v>
          </cell>
          <cell r="BG79">
            <v>8752.09</v>
          </cell>
          <cell r="BH79">
            <v>23186.32</v>
          </cell>
          <cell r="BI79">
            <v>16727.919999999998</v>
          </cell>
          <cell r="BK79">
            <v>247506.84</v>
          </cell>
          <cell r="BL79">
            <v>0</v>
          </cell>
          <cell r="BM79">
            <v>-10000</v>
          </cell>
          <cell r="BN79">
            <v>3864.38666666667</v>
          </cell>
        </row>
        <row r="80">
          <cell r="B80" t="str">
            <v>S413061</v>
          </cell>
          <cell r="C80" t="str">
            <v>黄骅市氦普气体销售有限公司</v>
          </cell>
          <cell r="D80" t="str">
            <v>金属件</v>
          </cell>
          <cell r="E80" t="str">
            <v>正常供货</v>
          </cell>
          <cell r="F80">
            <v>90</v>
          </cell>
          <cell r="G80" t="str">
            <v>是</v>
          </cell>
          <cell r="H80">
            <v>90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Z80">
            <v>0</v>
          </cell>
          <cell r="AA80">
            <v>0</v>
          </cell>
          <cell r="AC80">
            <v>0</v>
          </cell>
          <cell r="AD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97094.38</v>
          </cell>
          <cell r="AN80">
            <v>207948.25</v>
          </cell>
          <cell r="AO80">
            <v>0</v>
          </cell>
          <cell r="AP80">
            <v>0</v>
          </cell>
          <cell r="AQ80">
            <v>119714.71</v>
          </cell>
          <cell r="AR80">
            <v>0</v>
          </cell>
          <cell r="AS80">
            <v>147635.45000000001</v>
          </cell>
          <cell r="AT80">
            <v>175374.06</v>
          </cell>
          <cell r="AU80">
            <v>0</v>
          </cell>
          <cell r="AW80">
            <v>0</v>
          </cell>
          <cell r="AX80">
            <v>29063.41</v>
          </cell>
          <cell r="AY80">
            <v>0</v>
          </cell>
          <cell r="AZ80">
            <v>776830.26</v>
          </cell>
          <cell r="BA80">
            <v>747766.85</v>
          </cell>
          <cell r="BB80">
            <v>5</v>
          </cell>
          <cell r="BC80">
            <v>0</v>
          </cell>
          <cell r="BD80">
            <v>0</v>
          </cell>
          <cell r="BE80">
            <v>175374.06</v>
          </cell>
          <cell r="BF80">
            <v>147635.45000000001</v>
          </cell>
          <cell r="BG80">
            <v>0</v>
          </cell>
          <cell r="BH80">
            <v>204437.47</v>
          </cell>
          <cell r="BI80">
            <v>29063.41</v>
          </cell>
          <cell r="BK80">
            <v>776830.26</v>
          </cell>
          <cell r="BL80">
            <v>0</v>
          </cell>
          <cell r="BM80">
            <v>0</v>
          </cell>
          <cell r="BN80">
            <v>34072.911666666703</v>
          </cell>
        </row>
        <row r="81">
          <cell r="B81" t="str">
            <v>S413067</v>
          </cell>
          <cell r="C81" t="str">
            <v>沧州庆方汽车部件有限公司</v>
          </cell>
          <cell r="D81" t="str">
            <v>座椅</v>
          </cell>
          <cell r="E81" t="str">
            <v>正常供货</v>
          </cell>
          <cell r="F81">
            <v>60</v>
          </cell>
          <cell r="G81" t="str">
            <v>否</v>
          </cell>
          <cell r="H81">
            <v>60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1285.3</v>
          </cell>
          <cell r="AP81">
            <v>21300</v>
          </cell>
          <cell r="AQ81">
            <v>34175.29</v>
          </cell>
          <cell r="AR81">
            <v>40827.839999999997</v>
          </cell>
          <cell r="AS81">
            <v>37579.050000000003</v>
          </cell>
          <cell r="AT81">
            <v>30551.27</v>
          </cell>
          <cell r="AU81">
            <v>8419.33</v>
          </cell>
          <cell r="AV81">
            <v>21651.16</v>
          </cell>
          <cell r="AW81">
            <v>47236.26</v>
          </cell>
          <cell r="AX81">
            <v>25485.53</v>
          </cell>
          <cell r="AY81">
            <v>28399.4</v>
          </cell>
          <cell r="AZ81">
            <v>296910.43</v>
          </cell>
          <cell r="BA81">
            <v>243025.5</v>
          </cell>
          <cell r="BB81">
            <v>6</v>
          </cell>
          <cell r="BC81">
            <v>47236.26</v>
          </cell>
          <cell r="BD81">
            <v>21651.16</v>
          </cell>
          <cell r="BE81">
            <v>8419.33</v>
          </cell>
          <cell r="BF81">
            <v>30551.27</v>
          </cell>
          <cell r="BG81">
            <v>37579.050000000003</v>
          </cell>
          <cell r="BH81">
            <v>161742.95000000001</v>
          </cell>
          <cell r="BI81">
            <v>53884.93</v>
          </cell>
          <cell r="BK81">
            <v>296910.43</v>
          </cell>
          <cell r="BL81">
            <v>0</v>
          </cell>
          <cell r="BM81">
            <v>-6714.7</v>
          </cell>
          <cell r="BN81">
            <v>26957.1583333333</v>
          </cell>
        </row>
        <row r="82">
          <cell r="B82" t="str">
            <v>S431026</v>
          </cell>
          <cell r="C82" t="str">
            <v>上海桓毅实业发展有限公司</v>
          </cell>
          <cell r="D82" t="str">
            <v>后视镜</v>
          </cell>
          <cell r="E82" t="str">
            <v>正常供货</v>
          </cell>
          <cell r="F82">
            <v>60</v>
          </cell>
          <cell r="G82" t="str">
            <v>是</v>
          </cell>
          <cell r="H82">
            <v>60</v>
          </cell>
          <cell r="AC82">
            <v>7490.12</v>
          </cell>
          <cell r="AD82">
            <v>29301.8</v>
          </cell>
          <cell r="AE82">
            <v>0</v>
          </cell>
          <cell r="AF82">
            <v>118314.62</v>
          </cell>
          <cell r="AG82">
            <v>8542.7999999999993</v>
          </cell>
          <cell r="AH82">
            <v>0</v>
          </cell>
          <cell r="AI82">
            <v>0</v>
          </cell>
          <cell r="AJ82">
            <v>83088.899999999994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246738.24</v>
          </cell>
          <cell r="BA82">
            <v>246738.24</v>
          </cell>
          <cell r="BB82">
            <v>5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K82">
            <v>246738.24</v>
          </cell>
          <cell r="BL82">
            <v>0</v>
          </cell>
          <cell r="BM82">
            <v>-10000</v>
          </cell>
          <cell r="BN82">
            <v>0</v>
          </cell>
        </row>
        <row r="83">
          <cell r="B83" t="str">
            <v>S431024</v>
          </cell>
          <cell r="C83" t="str">
            <v>上海霏济科技有限公司</v>
          </cell>
          <cell r="D83" t="str">
            <v>金属件</v>
          </cell>
          <cell r="E83" t="str">
            <v>电泳漆</v>
          </cell>
          <cell r="F83">
            <v>0</v>
          </cell>
          <cell r="G83" t="str">
            <v>否</v>
          </cell>
          <cell r="H83">
            <v>30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108957.65</v>
          </cell>
          <cell r="AW83">
            <v>0</v>
          </cell>
          <cell r="AX83">
            <v>98798.16</v>
          </cell>
          <cell r="AY83">
            <v>0</v>
          </cell>
          <cell r="AZ83">
            <v>207755.81</v>
          </cell>
          <cell r="BA83">
            <v>207755.81</v>
          </cell>
          <cell r="BB83">
            <v>6</v>
          </cell>
          <cell r="BC83">
            <v>0</v>
          </cell>
          <cell r="BD83">
            <v>98798.16</v>
          </cell>
          <cell r="BE83">
            <v>0</v>
          </cell>
          <cell r="BF83">
            <v>108957.65</v>
          </cell>
          <cell r="BG83">
            <v>0</v>
          </cell>
          <cell r="BH83">
            <v>207755.81</v>
          </cell>
          <cell r="BI83">
            <v>0</v>
          </cell>
          <cell r="BK83">
            <v>207755.81</v>
          </cell>
          <cell r="BL83">
            <v>0</v>
          </cell>
          <cell r="BM83">
            <v>0</v>
          </cell>
          <cell r="BN83">
            <v>34625.968333333301</v>
          </cell>
        </row>
        <row r="84">
          <cell r="B84" t="str">
            <v>S444004</v>
          </cell>
          <cell r="C84" t="str">
            <v>佛山市顺德区聚达汽车部件有限公司</v>
          </cell>
          <cell r="D84" t="str">
            <v>后视镜</v>
          </cell>
          <cell r="E84" t="str">
            <v>老账</v>
          </cell>
          <cell r="F84">
            <v>60</v>
          </cell>
          <cell r="G84" t="str">
            <v>否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29047.96</v>
          </cell>
          <cell r="W84">
            <v>0</v>
          </cell>
          <cell r="X84">
            <v>98700.98</v>
          </cell>
          <cell r="Y84">
            <v>0</v>
          </cell>
          <cell r="Z84">
            <v>0</v>
          </cell>
          <cell r="AA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W84">
            <v>4251.0600000000004</v>
          </cell>
          <cell r="AX84">
            <v>0</v>
          </cell>
          <cell r="AY84">
            <v>0</v>
          </cell>
          <cell r="AZ84">
            <v>132000</v>
          </cell>
          <cell r="BA84">
            <v>132000</v>
          </cell>
          <cell r="BB84">
            <v>5</v>
          </cell>
          <cell r="BC84">
            <v>4251.0600000000004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4251.0600000000004</v>
          </cell>
          <cell r="BI84">
            <v>0</v>
          </cell>
          <cell r="BK84">
            <v>132000</v>
          </cell>
          <cell r="BL84">
            <v>0</v>
          </cell>
          <cell r="BM84">
            <v>0</v>
          </cell>
          <cell r="BN84">
            <v>708.51</v>
          </cell>
        </row>
        <row r="85">
          <cell r="B85" t="str">
            <v>S413007</v>
          </cell>
          <cell r="C85" t="str">
            <v>雄县华增汽车饰件有限公司</v>
          </cell>
          <cell r="D85" t="str">
            <v>金属件/座椅</v>
          </cell>
          <cell r="E85" t="str">
            <v>正常供货</v>
          </cell>
          <cell r="F85">
            <v>60</v>
          </cell>
          <cell r="G85" t="str">
            <v>是</v>
          </cell>
          <cell r="H85">
            <v>60</v>
          </cell>
          <cell r="I85">
            <v>0</v>
          </cell>
          <cell r="J85">
            <v>0</v>
          </cell>
          <cell r="K85">
            <v>0</v>
          </cell>
          <cell r="N85">
            <v>0</v>
          </cell>
          <cell r="O85">
            <v>0</v>
          </cell>
          <cell r="Q85">
            <v>5167.6899999999996</v>
          </cell>
          <cell r="R85">
            <v>8528.5700000000106</v>
          </cell>
          <cell r="S85">
            <v>9497.4500000000098</v>
          </cell>
          <cell r="T85">
            <v>11995.55</v>
          </cell>
          <cell r="U85">
            <v>0</v>
          </cell>
          <cell r="V85">
            <v>35938.32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33094.61</v>
          </cell>
          <cell r="AC85">
            <v>0</v>
          </cell>
          <cell r="AD85">
            <v>24584.46</v>
          </cell>
          <cell r="AE85">
            <v>9690.07</v>
          </cell>
          <cell r="AF85">
            <v>7739.09</v>
          </cell>
          <cell r="AG85">
            <v>0</v>
          </cell>
          <cell r="AH85">
            <v>13711.46</v>
          </cell>
          <cell r="AI85">
            <v>21353.47</v>
          </cell>
          <cell r="AJ85">
            <v>31916.12</v>
          </cell>
          <cell r="AK85">
            <v>8333.5300000000007</v>
          </cell>
          <cell r="AL85">
            <v>15572.25</v>
          </cell>
          <cell r="AM85">
            <v>9576.61</v>
          </cell>
          <cell r="AN85">
            <v>15004.33</v>
          </cell>
          <cell r="AO85">
            <v>16800</v>
          </cell>
          <cell r="AP85">
            <v>21100</v>
          </cell>
          <cell r="AQ85">
            <v>23873.91</v>
          </cell>
          <cell r="AR85">
            <v>20626.8</v>
          </cell>
          <cell r="AS85">
            <v>10799.45</v>
          </cell>
          <cell r="AT85">
            <v>16941.96</v>
          </cell>
          <cell r="AU85">
            <v>16400.310000000001</v>
          </cell>
          <cell r="AV85">
            <v>20258.849999999999</v>
          </cell>
          <cell r="AW85">
            <v>12390.03</v>
          </cell>
          <cell r="AX85">
            <v>16626.259999999998</v>
          </cell>
          <cell r="AY85">
            <v>11616.89</v>
          </cell>
          <cell r="AZ85">
            <v>449138.04</v>
          </cell>
          <cell r="BA85">
            <v>420894.89</v>
          </cell>
          <cell r="BB85">
            <v>6</v>
          </cell>
          <cell r="BC85">
            <v>12390.03</v>
          </cell>
          <cell r="BD85">
            <v>20258.849999999999</v>
          </cell>
          <cell r="BE85">
            <v>16400.310000000001</v>
          </cell>
          <cell r="BF85">
            <v>16941.96</v>
          </cell>
          <cell r="BG85">
            <v>10799.45</v>
          </cell>
          <cell r="BH85">
            <v>94234.3</v>
          </cell>
          <cell r="BI85">
            <v>28243.15</v>
          </cell>
          <cell r="BK85">
            <v>449138.04</v>
          </cell>
          <cell r="BL85">
            <v>0</v>
          </cell>
          <cell r="BM85">
            <v>-10000.0000000001</v>
          </cell>
          <cell r="BN85">
            <v>15705.7166666667</v>
          </cell>
        </row>
        <row r="86">
          <cell r="B86" t="str">
            <v>S432007</v>
          </cell>
          <cell r="C86" t="str">
            <v>江阴市信佳科贸有限公司</v>
          </cell>
          <cell r="D86" t="str">
            <v>座椅</v>
          </cell>
          <cell r="E86" t="str">
            <v>诉讼-7月底付清货款</v>
          </cell>
          <cell r="F86">
            <v>60</v>
          </cell>
          <cell r="G86" t="str">
            <v>否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5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</row>
        <row r="87">
          <cell r="B87" t="str">
            <v>S412017</v>
          </cell>
          <cell r="C87" t="str">
            <v>天津博容包装制品有限公司</v>
          </cell>
          <cell r="D87" t="str">
            <v>座椅</v>
          </cell>
          <cell r="E87" t="str">
            <v>诉讼</v>
          </cell>
          <cell r="F87" t="str">
            <v>预付/60</v>
          </cell>
          <cell r="G87" t="str">
            <v>否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5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</row>
        <row r="88">
          <cell r="B88" t="str">
            <v>S413060</v>
          </cell>
          <cell r="C88" t="str">
            <v>黄骅市正祥车辆部件有限公司</v>
          </cell>
          <cell r="D88" t="str">
            <v>金属件</v>
          </cell>
          <cell r="E88" t="str">
            <v>正常供货</v>
          </cell>
          <cell r="F88">
            <v>60</v>
          </cell>
          <cell r="G88" t="str">
            <v>是</v>
          </cell>
          <cell r="H88">
            <v>60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26325.65</v>
          </cell>
          <cell r="Z88">
            <v>0</v>
          </cell>
          <cell r="AA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204220.19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9000</v>
          </cell>
          <cell r="AQ88">
            <v>0</v>
          </cell>
          <cell r="AR88">
            <v>358521.59999999998</v>
          </cell>
          <cell r="AS88">
            <v>0</v>
          </cell>
          <cell r="AT88">
            <v>0</v>
          </cell>
          <cell r="AU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598067.43999999994</v>
          </cell>
          <cell r="BA88">
            <v>598067.43999999994</v>
          </cell>
          <cell r="BB88">
            <v>5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K88">
            <v>598067.43999999994</v>
          </cell>
          <cell r="BL88">
            <v>0</v>
          </cell>
          <cell r="BM88">
            <v>0</v>
          </cell>
          <cell r="BN88">
            <v>0</v>
          </cell>
        </row>
        <row r="89">
          <cell r="B89" t="str">
            <v>S413101</v>
          </cell>
          <cell r="C89" t="str">
            <v>黄骅市海生五金模具厂</v>
          </cell>
          <cell r="D89">
            <v>0</v>
          </cell>
          <cell r="E89" t="str">
            <v>老账</v>
          </cell>
          <cell r="F89">
            <v>0</v>
          </cell>
          <cell r="G89" t="str">
            <v>否</v>
          </cell>
          <cell r="I89">
            <v>48042.77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48042.77</v>
          </cell>
          <cell r="BA89">
            <v>48042.77</v>
          </cell>
          <cell r="BB89">
            <v>5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K89">
            <v>48042.77</v>
          </cell>
          <cell r="BL89">
            <v>0</v>
          </cell>
          <cell r="BM89">
            <v>0</v>
          </cell>
          <cell r="BN89">
            <v>0</v>
          </cell>
        </row>
        <row r="90">
          <cell r="B90" t="str">
            <v>S437005</v>
          </cell>
          <cell r="C90" t="str">
            <v>青岛盛有电子科技有限公司</v>
          </cell>
          <cell r="D90" t="str">
            <v>后视镜</v>
          </cell>
          <cell r="E90" t="str">
            <v>大宗物料</v>
          </cell>
          <cell r="F90">
            <v>30</v>
          </cell>
          <cell r="G90" t="str">
            <v>否</v>
          </cell>
          <cell r="H90">
            <v>30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3625.92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3625.92</v>
          </cell>
          <cell r="BA90">
            <v>3625.92</v>
          </cell>
          <cell r="BB90">
            <v>5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K90">
            <v>3625.9199999996899</v>
          </cell>
          <cell r="BL90">
            <v>0</v>
          </cell>
          <cell r="BM90">
            <v>-3.0740920919925E-10</v>
          </cell>
          <cell r="BN90">
            <v>0</v>
          </cell>
        </row>
        <row r="91">
          <cell r="B91" t="str">
            <v>S413063</v>
          </cell>
          <cell r="C91" t="str">
            <v>黄骅市洁霸汽车零部件制造有限公司</v>
          </cell>
          <cell r="D91" t="str">
            <v>金属件/座椅</v>
          </cell>
          <cell r="E91" t="str">
            <v>老账</v>
          </cell>
          <cell r="F91">
            <v>60</v>
          </cell>
          <cell r="G91" t="str">
            <v>否</v>
          </cell>
          <cell r="I91">
            <v>31381.81</v>
          </cell>
          <cell r="J91">
            <v>0</v>
          </cell>
          <cell r="K91">
            <v>147426.87</v>
          </cell>
          <cell r="L91">
            <v>0</v>
          </cell>
          <cell r="M91">
            <v>67211.7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246020.38</v>
          </cell>
          <cell r="BA91">
            <v>246020.38</v>
          </cell>
          <cell r="BB91">
            <v>5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K91">
            <v>246020.38</v>
          </cell>
          <cell r="BL91">
            <v>0</v>
          </cell>
          <cell r="BM91">
            <v>0</v>
          </cell>
          <cell r="BN91">
            <v>0</v>
          </cell>
        </row>
        <row r="92">
          <cell r="B92" t="str">
            <v>S435001</v>
          </cell>
          <cell r="C92" t="str">
            <v>厦门凯平化工有限公司</v>
          </cell>
          <cell r="D92" t="str">
            <v>座椅</v>
          </cell>
          <cell r="E92" t="str">
            <v>大宗物料</v>
          </cell>
          <cell r="F92">
            <v>30</v>
          </cell>
          <cell r="G92" t="str">
            <v>否</v>
          </cell>
          <cell r="H92">
            <v>60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AI92">
            <v>0</v>
          </cell>
          <cell r="AJ92">
            <v>0</v>
          </cell>
          <cell r="AK92">
            <v>0</v>
          </cell>
          <cell r="AM92">
            <v>0</v>
          </cell>
          <cell r="AN92">
            <v>0</v>
          </cell>
          <cell r="AO92">
            <v>0</v>
          </cell>
          <cell r="AQ92">
            <v>0</v>
          </cell>
          <cell r="AR92">
            <v>0</v>
          </cell>
          <cell r="AS92">
            <v>242777.91</v>
          </cell>
          <cell r="AT92">
            <v>0</v>
          </cell>
          <cell r="AU92">
            <v>212326.06</v>
          </cell>
          <cell r="AV92">
            <v>130768.59</v>
          </cell>
          <cell r="AW92">
            <v>85509.77</v>
          </cell>
          <cell r="AX92">
            <v>78153.33</v>
          </cell>
          <cell r="AY92">
            <v>34262.76</v>
          </cell>
          <cell r="AZ92">
            <v>783798.42</v>
          </cell>
          <cell r="BA92">
            <v>749535.66</v>
          </cell>
          <cell r="BB92">
            <v>6</v>
          </cell>
          <cell r="BC92">
            <v>78153.33</v>
          </cell>
          <cell r="BD92">
            <v>85509.77</v>
          </cell>
          <cell r="BE92">
            <v>130768.59</v>
          </cell>
          <cell r="BF92">
            <v>212326.06</v>
          </cell>
          <cell r="BG92">
            <v>0</v>
          </cell>
          <cell r="BH92">
            <v>541020.51</v>
          </cell>
          <cell r="BI92">
            <v>34262.76</v>
          </cell>
          <cell r="BK92">
            <v>783798.42</v>
          </cell>
          <cell r="BL92">
            <v>0</v>
          </cell>
          <cell r="BM92">
            <v>-69454.990000000005</v>
          </cell>
          <cell r="BN92">
            <v>90170.085000000006</v>
          </cell>
        </row>
        <row r="93">
          <cell r="B93" t="str">
            <v>S551001</v>
          </cell>
          <cell r="C93" t="str">
            <v>四川共享物流有限公司</v>
          </cell>
          <cell r="D93" t="str">
            <v>后视镜</v>
          </cell>
          <cell r="E93" t="str">
            <v>老账</v>
          </cell>
          <cell r="F93">
            <v>90</v>
          </cell>
          <cell r="G93" t="str">
            <v>是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32140.57</v>
          </cell>
          <cell r="AE93">
            <v>2400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W93">
            <v>0</v>
          </cell>
          <cell r="AX93">
            <v>0</v>
          </cell>
          <cell r="AY93">
            <v>174658.42</v>
          </cell>
          <cell r="AZ93">
            <v>209198.99</v>
          </cell>
          <cell r="BA93">
            <v>34540.57</v>
          </cell>
          <cell r="BB93">
            <v>5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174658.42</v>
          </cell>
          <cell r="BI93">
            <v>174658.42</v>
          </cell>
          <cell r="BK93">
            <v>209198.99</v>
          </cell>
          <cell r="BL93">
            <v>0</v>
          </cell>
          <cell r="BM93">
            <v>-19999.999999999902</v>
          </cell>
          <cell r="BN93">
            <v>29109.7366666667</v>
          </cell>
        </row>
        <row r="94">
          <cell r="B94" t="str">
            <v>S537029</v>
          </cell>
          <cell r="C94" t="str">
            <v>青岛华瑞利工贸有限公司</v>
          </cell>
          <cell r="D94" t="str">
            <v>座椅</v>
          </cell>
          <cell r="E94" t="str">
            <v>销售（三方库）</v>
          </cell>
          <cell r="F94">
            <v>90</v>
          </cell>
          <cell r="G94" t="str">
            <v>是</v>
          </cell>
          <cell r="H94">
            <v>90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119448.35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119448.35</v>
          </cell>
          <cell r="BA94">
            <v>119448.35</v>
          </cell>
          <cell r="BB94">
            <v>5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K94">
            <v>119448.35</v>
          </cell>
          <cell r="BL94">
            <v>0</v>
          </cell>
          <cell r="BM94">
            <v>-20000</v>
          </cell>
          <cell r="BN94">
            <v>0</v>
          </cell>
        </row>
        <row r="95">
          <cell r="B95" t="str">
            <v>S413015</v>
          </cell>
          <cell r="C95" t="str">
            <v>沧州鑫亿源纸制品有限公司</v>
          </cell>
          <cell r="D95" t="str">
            <v>后视镜</v>
          </cell>
          <cell r="E95" t="str">
            <v>老账</v>
          </cell>
          <cell r="F95">
            <v>60</v>
          </cell>
          <cell r="G95" t="str">
            <v>是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B95">
            <v>0</v>
          </cell>
          <cell r="AC95">
            <v>20656.599999999999</v>
          </cell>
          <cell r="AD95">
            <v>14575.68</v>
          </cell>
          <cell r="AE95">
            <v>14211.92</v>
          </cell>
          <cell r="AF95">
            <v>0</v>
          </cell>
          <cell r="AG95">
            <v>9273.6</v>
          </cell>
          <cell r="AH95">
            <v>17939.13</v>
          </cell>
          <cell r="AI95">
            <v>0</v>
          </cell>
          <cell r="AJ95">
            <v>35792.04</v>
          </cell>
          <cell r="AK95">
            <v>0</v>
          </cell>
          <cell r="AL95">
            <v>20538.689999999999</v>
          </cell>
          <cell r="AM95">
            <v>0</v>
          </cell>
          <cell r="AN95">
            <v>11307.11</v>
          </cell>
          <cell r="AO95">
            <v>5900</v>
          </cell>
          <cell r="AP95">
            <v>6000</v>
          </cell>
          <cell r="AQ95">
            <v>6275.12</v>
          </cell>
          <cell r="AR95">
            <v>4386.99</v>
          </cell>
          <cell r="AS95">
            <v>1683.48</v>
          </cell>
          <cell r="AT95">
            <v>12318.44</v>
          </cell>
          <cell r="AU95">
            <v>7247.58</v>
          </cell>
          <cell r="AV95">
            <v>11919.23</v>
          </cell>
          <cell r="AW95">
            <v>7656.65</v>
          </cell>
          <cell r="AX95">
            <v>4692.16</v>
          </cell>
          <cell r="AY95">
            <v>4126.1499999999996</v>
          </cell>
          <cell r="AZ95">
            <v>216500.57</v>
          </cell>
          <cell r="BA95">
            <v>207682.26</v>
          </cell>
          <cell r="BB95">
            <v>6</v>
          </cell>
          <cell r="BC95">
            <v>7656.65</v>
          </cell>
          <cell r="BD95">
            <v>11919.23</v>
          </cell>
          <cell r="BE95">
            <v>7247.58</v>
          </cell>
          <cell r="BF95">
            <v>12318.44</v>
          </cell>
          <cell r="BG95">
            <v>1683.48</v>
          </cell>
          <cell r="BH95">
            <v>47960.21</v>
          </cell>
          <cell r="BI95">
            <v>8818.31</v>
          </cell>
          <cell r="BK95">
            <v>216500.57</v>
          </cell>
          <cell r="BL95">
            <v>0</v>
          </cell>
          <cell r="BM95">
            <v>-7917.87</v>
          </cell>
          <cell r="BN95">
            <v>7993.3683333333302</v>
          </cell>
        </row>
        <row r="96">
          <cell r="B96" t="str">
            <v>S513066</v>
          </cell>
          <cell r="C96" t="str">
            <v>荣昌一次性供应商</v>
          </cell>
          <cell r="D96">
            <v>0</v>
          </cell>
          <cell r="E96" t="str">
            <v>老账</v>
          </cell>
          <cell r="F96">
            <v>0</v>
          </cell>
          <cell r="G96" t="str">
            <v>否</v>
          </cell>
          <cell r="I96">
            <v>215008.44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215008.44</v>
          </cell>
          <cell r="BA96">
            <v>215008.44</v>
          </cell>
          <cell r="BB96">
            <v>5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K96">
            <v>215008.44</v>
          </cell>
          <cell r="BL96">
            <v>0</v>
          </cell>
          <cell r="BM96">
            <v>0</v>
          </cell>
          <cell r="BN96">
            <v>0</v>
          </cell>
        </row>
        <row r="97">
          <cell r="B97" t="str">
            <v>S413001</v>
          </cell>
          <cell r="C97" t="str">
            <v>北京吉信气弹簧制品有限公司</v>
          </cell>
          <cell r="D97" t="str">
            <v>座椅</v>
          </cell>
          <cell r="E97" t="str">
            <v>正常供货</v>
          </cell>
          <cell r="F97">
            <v>90</v>
          </cell>
          <cell r="G97" t="str">
            <v>是</v>
          </cell>
          <cell r="H97">
            <v>90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31534.02</v>
          </cell>
          <cell r="AK97">
            <v>0</v>
          </cell>
          <cell r="AL97">
            <v>61593.82</v>
          </cell>
          <cell r="AM97">
            <v>134237.70000000001</v>
          </cell>
          <cell r="AN97">
            <v>0</v>
          </cell>
          <cell r="AO97">
            <v>116100</v>
          </cell>
          <cell r="AP97">
            <v>0</v>
          </cell>
          <cell r="AQ97">
            <v>144574.97</v>
          </cell>
          <cell r="AR97">
            <v>109636.93</v>
          </cell>
          <cell r="AS97">
            <v>0</v>
          </cell>
          <cell r="AT97">
            <v>39472.26</v>
          </cell>
          <cell r="AU97">
            <v>0</v>
          </cell>
          <cell r="AV97">
            <v>49291.4</v>
          </cell>
          <cell r="AW97">
            <v>0</v>
          </cell>
          <cell r="AX97">
            <v>0</v>
          </cell>
          <cell r="AY97">
            <v>0</v>
          </cell>
          <cell r="AZ97">
            <v>686441.1</v>
          </cell>
          <cell r="BA97">
            <v>686441.1</v>
          </cell>
          <cell r="BB97">
            <v>6</v>
          </cell>
          <cell r="BC97">
            <v>49291.4</v>
          </cell>
          <cell r="BD97">
            <v>0</v>
          </cell>
          <cell r="BE97">
            <v>39472.26</v>
          </cell>
          <cell r="BF97">
            <v>0</v>
          </cell>
          <cell r="BG97">
            <v>109636.93</v>
          </cell>
          <cell r="BH97">
            <v>88763.66</v>
          </cell>
          <cell r="BI97">
            <v>0</v>
          </cell>
          <cell r="BK97">
            <v>686441.1</v>
          </cell>
          <cell r="BL97">
            <v>0</v>
          </cell>
          <cell r="BM97">
            <v>-9999.9999999998799</v>
          </cell>
          <cell r="BN97">
            <v>14793.9433333333</v>
          </cell>
        </row>
        <row r="98">
          <cell r="B98" t="str">
            <v>S413040</v>
          </cell>
          <cell r="C98" t="str">
            <v>河北辰丰制管有限公司</v>
          </cell>
          <cell r="D98" t="str">
            <v>金属件</v>
          </cell>
          <cell r="E98" t="str">
            <v>老账</v>
          </cell>
          <cell r="F98">
            <v>0</v>
          </cell>
          <cell r="G98" t="str">
            <v>否</v>
          </cell>
          <cell r="I98">
            <v>6192.3999999999896</v>
          </cell>
          <cell r="J98">
            <v>0</v>
          </cell>
          <cell r="K98">
            <v>118591.25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87300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212083.65</v>
          </cell>
          <cell r="BA98">
            <v>212083.65</v>
          </cell>
          <cell r="BB98">
            <v>5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K98">
            <v>212083.65</v>
          </cell>
          <cell r="BL98">
            <v>0</v>
          </cell>
          <cell r="BM98">
            <v>0</v>
          </cell>
          <cell r="BN98">
            <v>0</v>
          </cell>
        </row>
        <row r="99">
          <cell r="B99" t="str">
            <v>S412009</v>
          </cell>
          <cell r="C99" t="str">
            <v>天津市元辉昌钢铁贸易有限公司</v>
          </cell>
          <cell r="D99" t="str">
            <v>金属件</v>
          </cell>
          <cell r="E99" t="str">
            <v>大宗物料</v>
          </cell>
          <cell r="F99">
            <v>0</v>
          </cell>
          <cell r="G99" t="str">
            <v>否</v>
          </cell>
          <cell r="H99">
            <v>30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V99">
            <v>0</v>
          </cell>
          <cell r="AW99">
            <v>2185.44</v>
          </cell>
          <cell r="AX99">
            <v>163646.39999999999</v>
          </cell>
          <cell r="AY99">
            <v>67743.34</v>
          </cell>
          <cell r="AZ99">
            <v>233575.18</v>
          </cell>
          <cell r="BA99">
            <v>233575.18</v>
          </cell>
          <cell r="BB99">
            <v>4</v>
          </cell>
          <cell r="BC99">
            <v>67743.34</v>
          </cell>
          <cell r="BD99">
            <v>163646.39999999999</v>
          </cell>
          <cell r="BE99">
            <v>2185.44</v>
          </cell>
          <cell r="BF99">
            <v>0</v>
          </cell>
          <cell r="BG99">
            <v>0</v>
          </cell>
          <cell r="BH99">
            <v>233575.18</v>
          </cell>
          <cell r="BI99">
            <v>0</v>
          </cell>
          <cell r="BK99">
            <v>233575.18</v>
          </cell>
          <cell r="BL99">
            <v>0</v>
          </cell>
          <cell r="BM99">
            <v>-80000.000000000102</v>
          </cell>
          <cell r="BN99">
            <v>38929.196666666699</v>
          </cell>
        </row>
        <row r="100">
          <cell r="B100" t="str">
            <v>S413069</v>
          </cell>
          <cell r="C100" t="str">
            <v>黄骅市峰霞科技有限公司</v>
          </cell>
          <cell r="D100" t="str">
            <v>金属件</v>
          </cell>
          <cell r="E100" t="str">
            <v>老账</v>
          </cell>
          <cell r="F100">
            <v>90</v>
          </cell>
          <cell r="G100" t="str">
            <v>否</v>
          </cell>
          <cell r="I100">
            <v>-21480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-21480</v>
          </cell>
          <cell r="BA100">
            <v>-21480</v>
          </cell>
          <cell r="BB100">
            <v>5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K100">
            <v>-21480</v>
          </cell>
          <cell r="BL100">
            <v>0</v>
          </cell>
          <cell r="BM100">
            <v>0</v>
          </cell>
          <cell r="BN100">
            <v>0</v>
          </cell>
        </row>
        <row r="101">
          <cell r="B101" t="str">
            <v>S511004</v>
          </cell>
          <cell r="C101" t="str">
            <v>北鸿科（天津）科技有限公司</v>
          </cell>
          <cell r="D101" t="str">
            <v>后视镜</v>
          </cell>
          <cell r="E101" t="str">
            <v>大宗物料</v>
          </cell>
          <cell r="F101">
            <v>30</v>
          </cell>
          <cell r="G101" t="str">
            <v>否</v>
          </cell>
          <cell r="H101">
            <v>30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5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</row>
        <row r="102">
          <cell r="B102" t="str">
            <v>S432038</v>
          </cell>
          <cell r="C102" t="str">
            <v>常州市正力制镜有限公司</v>
          </cell>
          <cell r="D102" t="str">
            <v>后视镜</v>
          </cell>
          <cell r="E102" t="str">
            <v>正常供货</v>
          </cell>
          <cell r="F102">
            <v>60</v>
          </cell>
          <cell r="G102" t="str">
            <v>是</v>
          </cell>
          <cell r="H102">
            <v>60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F102">
            <v>0</v>
          </cell>
          <cell r="AG102">
            <v>27164</v>
          </cell>
          <cell r="AH102">
            <v>0</v>
          </cell>
          <cell r="AI102">
            <v>34995.4</v>
          </cell>
          <cell r="AJ102">
            <v>0</v>
          </cell>
          <cell r="AK102">
            <v>0</v>
          </cell>
          <cell r="AL102">
            <v>0</v>
          </cell>
          <cell r="AM102">
            <v>16500</v>
          </cell>
          <cell r="AN102">
            <v>0</v>
          </cell>
          <cell r="AO102">
            <v>0</v>
          </cell>
          <cell r="AP102">
            <v>0</v>
          </cell>
          <cell r="AQ102">
            <v>47477.26</v>
          </cell>
          <cell r="AR102">
            <v>52461.19</v>
          </cell>
          <cell r="AS102">
            <v>65665.3</v>
          </cell>
          <cell r="AT102">
            <v>83881.7</v>
          </cell>
          <cell r="AU102">
            <v>0</v>
          </cell>
          <cell r="AV102">
            <v>42122.16</v>
          </cell>
          <cell r="AW102">
            <v>41211.49</v>
          </cell>
          <cell r="AX102">
            <v>0</v>
          </cell>
          <cell r="AY102">
            <v>65395.14</v>
          </cell>
          <cell r="AZ102">
            <v>476873.64</v>
          </cell>
          <cell r="BA102">
            <v>411478.5</v>
          </cell>
          <cell r="BB102">
            <v>6</v>
          </cell>
          <cell r="BC102">
            <v>41211.49</v>
          </cell>
          <cell r="BD102">
            <v>42122.16</v>
          </cell>
          <cell r="BE102">
            <v>0</v>
          </cell>
          <cell r="BF102">
            <v>83881.7</v>
          </cell>
          <cell r="BG102">
            <v>65665.3</v>
          </cell>
          <cell r="BH102">
            <v>232610.49</v>
          </cell>
          <cell r="BI102">
            <v>65395.14</v>
          </cell>
          <cell r="BK102">
            <v>476873.64</v>
          </cell>
          <cell r="BL102">
            <v>0</v>
          </cell>
          <cell r="BM102">
            <v>-20000</v>
          </cell>
          <cell r="BN102">
            <v>38768.415000000001</v>
          </cell>
        </row>
        <row r="103">
          <cell r="B103" t="str">
            <v>S437033</v>
          </cell>
          <cell r="C103" t="str">
            <v>日照联成工程机械有限公司</v>
          </cell>
          <cell r="D103" t="str">
            <v>座椅</v>
          </cell>
          <cell r="E103" t="str">
            <v>正常供货</v>
          </cell>
          <cell r="F103">
            <v>60</v>
          </cell>
          <cell r="G103" t="str">
            <v>否</v>
          </cell>
          <cell r="H103">
            <v>60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T103">
            <v>0</v>
          </cell>
          <cell r="AU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5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</row>
        <row r="104">
          <cell r="B104" t="str">
            <v>S433023</v>
          </cell>
          <cell r="C104" t="str">
            <v>浙江万里安全器材制造有限公司</v>
          </cell>
          <cell r="D104" t="str">
            <v>座椅</v>
          </cell>
          <cell r="E104" t="str">
            <v>老账</v>
          </cell>
          <cell r="F104">
            <v>90</v>
          </cell>
          <cell r="G104" t="str">
            <v>是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Y104">
            <v>0</v>
          </cell>
          <cell r="Z104">
            <v>0</v>
          </cell>
          <cell r="AA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57595.72</v>
          </cell>
          <cell r="AL104">
            <v>0</v>
          </cell>
          <cell r="AM104">
            <v>0</v>
          </cell>
          <cell r="AN104">
            <v>0</v>
          </cell>
          <cell r="AO104">
            <v>44700</v>
          </cell>
          <cell r="AP104">
            <v>0</v>
          </cell>
          <cell r="AQ104">
            <v>75334.81</v>
          </cell>
          <cell r="AR104">
            <v>16842.77</v>
          </cell>
          <cell r="AS104">
            <v>0</v>
          </cell>
          <cell r="AT104">
            <v>80414.820000000007</v>
          </cell>
          <cell r="AU104">
            <v>15820</v>
          </cell>
          <cell r="AV104">
            <v>53633.81</v>
          </cell>
          <cell r="AW104">
            <v>0</v>
          </cell>
          <cell r="AX104">
            <v>26842.02</v>
          </cell>
          <cell r="AY104">
            <v>0</v>
          </cell>
          <cell r="AZ104">
            <v>371183.95</v>
          </cell>
          <cell r="BA104">
            <v>344341.93</v>
          </cell>
          <cell r="BB104">
            <v>6</v>
          </cell>
          <cell r="BC104">
            <v>53633.81</v>
          </cell>
          <cell r="BD104">
            <v>15820</v>
          </cell>
          <cell r="BE104">
            <v>80414.820000000007</v>
          </cell>
          <cell r="BF104">
            <v>0</v>
          </cell>
          <cell r="BG104">
            <v>16842.77</v>
          </cell>
          <cell r="BH104">
            <v>176710.65</v>
          </cell>
          <cell r="BI104">
            <v>26842.02</v>
          </cell>
          <cell r="BK104">
            <v>371183.95</v>
          </cell>
          <cell r="BL104">
            <v>0</v>
          </cell>
          <cell r="BM104">
            <v>0</v>
          </cell>
          <cell r="BN104">
            <v>29451.775000000001</v>
          </cell>
        </row>
        <row r="105">
          <cell r="B105" t="str">
            <v>S412010</v>
          </cell>
          <cell r="C105" t="str">
            <v>天津欧尔派斯环保科技发展有限公司</v>
          </cell>
          <cell r="D105" t="str">
            <v>金属件</v>
          </cell>
          <cell r="E105" t="str">
            <v>老账</v>
          </cell>
          <cell r="F105">
            <v>90</v>
          </cell>
          <cell r="G105" t="str">
            <v>否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46406.19</v>
          </cell>
          <cell r="O105">
            <v>69887.929999999993</v>
          </cell>
          <cell r="P105">
            <v>0</v>
          </cell>
          <cell r="Q105">
            <v>0</v>
          </cell>
          <cell r="R105">
            <v>40410.29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156704.41</v>
          </cell>
          <cell r="BA105">
            <v>156704.41</v>
          </cell>
          <cell r="BB105">
            <v>5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K105">
            <v>156704.41</v>
          </cell>
          <cell r="BL105">
            <v>0</v>
          </cell>
          <cell r="BM105">
            <v>0</v>
          </cell>
          <cell r="BN105">
            <v>0</v>
          </cell>
        </row>
        <row r="106">
          <cell r="B106" t="str">
            <v>S413004</v>
          </cell>
          <cell r="C106" t="str">
            <v>保定兆龙通用电器塑业有限公司</v>
          </cell>
          <cell r="D106" t="str">
            <v>金属件/座椅</v>
          </cell>
          <cell r="E106" t="str">
            <v>正常供货</v>
          </cell>
          <cell r="F106">
            <v>90</v>
          </cell>
          <cell r="G106" t="str">
            <v>否</v>
          </cell>
          <cell r="H106">
            <v>90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S106">
            <v>0</v>
          </cell>
          <cell r="AT106">
            <v>20072.12</v>
          </cell>
          <cell r="AU106">
            <v>10815.62</v>
          </cell>
          <cell r="AV106">
            <v>49240.03</v>
          </cell>
          <cell r="AW106">
            <v>61620.18</v>
          </cell>
          <cell r="AX106">
            <v>33416.480000000003</v>
          </cell>
          <cell r="AY106">
            <v>32010.240000000002</v>
          </cell>
          <cell r="AZ106">
            <v>207174.67</v>
          </cell>
          <cell r="BA106">
            <v>80127.77</v>
          </cell>
          <cell r="BB106">
            <v>6</v>
          </cell>
          <cell r="BC106">
            <v>49240.03</v>
          </cell>
          <cell r="BD106">
            <v>10815.62</v>
          </cell>
          <cell r="BE106">
            <v>20072.12</v>
          </cell>
          <cell r="BF106">
            <v>0</v>
          </cell>
          <cell r="BG106">
            <v>0</v>
          </cell>
          <cell r="BH106">
            <v>207174.67</v>
          </cell>
          <cell r="BI106">
            <v>127046.9</v>
          </cell>
          <cell r="BK106">
            <v>207174.67</v>
          </cell>
          <cell r="BL106">
            <v>0</v>
          </cell>
          <cell r="BM106">
            <v>0</v>
          </cell>
          <cell r="BN106">
            <v>34529.1116666667</v>
          </cell>
        </row>
        <row r="107">
          <cell r="B107" t="str">
            <v>S513016</v>
          </cell>
          <cell r="C107" t="str">
            <v>黄骅市辉煌建筑队</v>
          </cell>
          <cell r="D107" t="str">
            <v>金属件/座椅/后视镜</v>
          </cell>
          <cell r="E107" t="str">
            <v>基建维修-老账</v>
          </cell>
          <cell r="F107">
            <v>0</v>
          </cell>
          <cell r="G107" t="str">
            <v>是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73445.399999999994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5700</v>
          </cell>
          <cell r="AL107">
            <v>9646</v>
          </cell>
          <cell r="AM107">
            <v>34930</v>
          </cell>
          <cell r="AN107">
            <v>27840.9</v>
          </cell>
          <cell r="AO107">
            <v>1900</v>
          </cell>
          <cell r="AP107">
            <v>18400</v>
          </cell>
          <cell r="AQ107">
            <v>2029</v>
          </cell>
          <cell r="AR107">
            <v>32082</v>
          </cell>
          <cell r="AS107">
            <v>1411</v>
          </cell>
          <cell r="AT107">
            <v>0</v>
          </cell>
          <cell r="AU107">
            <v>0</v>
          </cell>
          <cell r="AV107">
            <v>5400</v>
          </cell>
          <cell r="AW107">
            <v>0</v>
          </cell>
          <cell r="AX107">
            <v>1700</v>
          </cell>
          <cell r="AY107">
            <v>22573</v>
          </cell>
          <cell r="AZ107">
            <v>237057.3</v>
          </cell>
          <cell r="BA107">
            <v>237057.3</v>
          </cell>
          <cell r="BB107">
            <v>6</v>
          </cell>
          <cell r="BC107">
            <v>22573</v>
          </cell>
          <cell r="BD107">
            <v>1700</v>
          </cell>
          <cell r="BE107">
            <v>0</v>
          </cell>
          <cell r="BF107">
            <v>5400</v>
          </cell>
          <cell r="BG107">
            <v>0</v>
          </cell>
          <cell r="BH107">
            <v>29673</v>
          </cell>
          <cell r="BI107">
            <v>0</v>
          </cell>
          <cell r="BK107">
            <v>237057.3</v>
          </cell>
          <cell r="BL107">
            <v>0</v>
          </cell>
          <cell r="BM107">
            <v>-4554.6000000000004</v>
          </cell>
          <cell r="BN107">
            <v>4945.5</v>
          </cell>
        </row>
        <row r="108">
          <cell r="B108" t="str">
            <v>S412005</v>
          </cell>
          <cell r="C108" t="str">
            <v>天津市国际铁工焊接装备有限公司</v>
          </cell>
          <cell r="D108" t="str">
            <v>金属件</v>
          </cell>
          <cell r="E108" t="str">
            <v>固定资产-老账</v>
          </cell>
          <cell r="F108">
            <v>0</v>
          </cell>
          <cell r="G108" t="str">
            <v>是</v>
          </cell>
          <cell r="H108" t="str">
            <v>固定资产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148132.6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12600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160732.6</v>
          </cell>
          <cell r="BA108">
            <v>160732.6</v>
          </cell>
          <cell r="BB108">
            <v>5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K108">
            <v>160732.6</v>
          </cell>
          <cell r="BL108">
            <v>0</v>
          </cell>
          <cell r="BM108">
            <v>0</v>
          </cell>
          <cell r="BN108">
            <v>0</v>
          </cell>
        </row>
        <row r="109">
          <cell r="B109" t="str">
            <v>S444008</v>
          </cell>
          <cell r="C109" t="str">
            <v>中山市华胜汽车部件有限公司</v>
          </cell>
          <cell r="D109" t="str">
            <v>后视镜</v>
          </cell>
          <cell r="E109" t="str">
            <v>老账</v>
          </cell>
          <cell r="F109">
            <v>60</v>
          </cell>
          <cell r="G109" t="str">
            <v>是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48762.06</v>
          </cell>
          <cell r="AG109">
            <v>46937.94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32842.32</v>
          </cell>
          <cell r="AV109">
            <v>42334.32</v>
          </cell>
          <cell r="AW109">
            <v>0</v>
          </cell>
          <cell r="AX109">
            <v>0</v>
          </cell>
          <cell r="AY109">
            <v>58091.040000000001</v>
          </cell>
          <cell r="AZ109">
            <v>228967.67999999999</v>
          </cell>
          <cell r="BA109">
            <v>170876.64</v>
          </cell>
          <cell r="BB109">
            <v>6</v>
          </cell>
          <cell r="BC109">
            <v>0</v>
          </cell>
          <cell r="BD109">
            <v>42334.32</v>
          </cell>
          <cell r="BE109">
            <v>32842.32</v>
          </cell>
          <cell r="BF109">
            <v>0</v>
          </cell>
          <cell r="BG109">
            <v>0</v>
          </cell>
          <cell r="BH109">
            <v>133267.68</v>
          </cell>
          <cell r="BI109">
            <v>58091.040000000001</v>
          </cell>
          <cell r="BK109">
            <v>228967.67999999999</v>
          </cell>
          <cell r="BL109">
            <v>0</v>
          </cell>
          <cell r="BM109">
            <v>0</v>
          </cell>
          <cell r="BN109">
            <v>22211.279999999999</v>
          </cell>
        </row>
        <row r="110">
          <cell r="B110" t="str">
            <v>S413073</v>
          </cell>
          <cell r="C110" t="str">
            <v>黄骅市兴岳金属制品有限公司</v>
          </cell>
          <cell r="D110" t="str">
            <v>金属件</v>
          </cell>
          <cell r="E110" t="str">
            <v>正常供货</v>
          </cell>
          <cell r="F110">
            <v>60</v>
          </cell>
          <cell r="G110" t="str">
            <v>否</v>
          </cell>
          <cell r="H110">
            <v>60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K110">
            <v>0</v>
          </cell>
          <cell r="AL110">
            <v>0</v>
          </cell>
          <cell r="AO110">
            <v>0</v>
          </cell>
          <cell r="AP110">
            <v>83987.77</v>
          </cell>
          <cell r="AQ110">
            <v>138852.24</v>
          </cell>
          <cell r="AR110">
            <v>82142.48</v>
          </cell>
          <cell r="AS110">
            <v>135618.25</v>
          </cell>
          <cell r="AT110">
            <v>99977.49</v>
          </cell>
          <cell r="AU110">
            <v>74387.990000000005</v>
          </cell>
          <cell r="AV110">
            <v>91730.83</v>
          </cell>
          <cell r="AW110">
            <v>94427.35</v>
          </cell>
          <cell r="AX110">
            <v>39781.19</v>
          </cell>
          <cell r="AY110">
            <v>18206.919999999998</v>
          </cell>
          <cell r="AZ110">
            <v>859112.51</v>
          </cell>
          <cell r="BA110">
            <v>801124.4</v>
          </cell>
          <cell r="BB110">
            <v>6</v>
          </cell>
          <cell r="BC110">
            <v>94427.35</v>
          </cell>
          <cell r="BD110">
            <v>91730.83</v>
          </cell>
          <cell r="BE110">
            <v>74387.990000000005</v>
          </cell>
          <cell r="BF110">
            <v>99977.49</v>
          </cell>
          <cell r="BG110">
            <v>135618.25</v>
          </cell>
          <cell r="BH110">
            <v>418511.77</v>
          </cell>
          <cell r="BI110">
            <v>57988.11</v>
          </cell>
          <cell r="BK110">
            <v>859112.51</v>
          </cell>
          <cell r="BL110">
            <v>0</v>
          </cell>
          <cell r="BM110">
            <v>-9999.9999999998799</v>
          </cell>
          <cell r="BN110">
            <v>69751.961666666699</v>
          </cell>
        </row>
        <row r="111">
          <cell r="B111" t="str">
            <v>S413075</v>
          </cell>
          <cell r="C111" t="str">
            <v>沃尔瓦格涂料（廊坊）有限公司</v>
          </cell>
          <cell r="D111" t="str">
            <v>后视镜</v>
          </cell>
          <cell r="E111" t="str">
            <v>大宗物料</v>
          </cell>
          <cell r="F111">
            <v>30</v>
          </cell>
          <cell r="G111" t="str">
            <v>否</v>
          </cell>
          <cell r="H111">
            <v>30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5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</row>
        <row r="112">
          <cell r="B112" t="str">
            <v>S413072</v>
          </cell>
          <cell r="C112" t="str">
            <v>黄骅市润晨五金制品有限公司</v>
          </cell>
          <cell r="D112" t="str">
            <v>金属件</v>
          </cell>
          <cell r="E112" t="str">
            <v>正常供货</v>
          </cell>
          <cell r="F112">
            <v>60</v>
          </cell>
          <cell r="G112" t="str">
            <v>是</v>
          </cell>
          <cell r="H112">
            <v>60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45281.05</v>
          </cell>
          <cell r="AI112">
            <v>0</v>
          </cell>
          <cell r="AJ112">
            <v>86521.26</v>
          </cell>
          <cell r="AK112">
            <v>0</v>
          </cell>
          <cell r="AL112">
            <v>0</v>
          </cell>
          <cell r="AM112">
            <v>84301.58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216103.89</v>
          </cell>
          <cell r="BA112">
            <v>216103.89</v>
          </cell>
          <cell r="BB112">
            <v>5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K112">
            <v>216103.89</v>
          </cell>
          <cell r="BL112">
            <v>0</v>
          </cell>
          <cell r="BM112">
            <v>0</v>
          </cell>
          <cell r="BN112">
            <v>0</v>
          </cell>
        </row>
        <row r="113">
          <cell r="B113" t="str">
            <v>S413171</v>
          </cell>
          <cell r="C113" t="str">
            <v>廊坊东尚金属制品有限公司</v>
          </cell>
          <cell r="D113" t="str">
            <v>后视镜</v>
          </cell>
          <cell r="E113" t="str">
            <v>正常供货</v>
          </cell>
          <cell r="F113">
            <v>0</v>
          </cell>
          <cell r="G113" t="str">
            <v>否</v>
          </cell>
          <cell r="H113">
            <v>90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5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</row>
        <row r="114">
          <cell r="B114" t="str">
            <v>S421003</v>
          </cell>
          <cell r="C114" t="str">
            <v>辽宁德威纤维制品有限公司</v>
          </cell>
          <cell r="D114" t="str">
            <v>座椅</v>
          </cell>
          <cell r="E114" t="str">
            <v>老账</v>
          </cell>
          <cell r="F114">
            <v>0</v>
          </cell>
          <cell r="G114" t="str">
            <v>是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28855.72</v>
          </cell>
          <cell r="AA114">
            <v>0</v>
          </cell>
          <cell r="AC114">
            <v>0</v>
          </cell>
          <cell r="AD114">
            <v>36706.78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65562.5</v>
          </cell>
          <cell r="BA114">
            <v>65562.5</v>
          </cell>
          <cell r="BB114">
            <v>5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K114">
            <v>65562.5</v>
          </cell>
          <cell r="BL114">
            <v>0</v>
          </cell>
          <cell r="BM114">
            <v>0</v>
          </cell>
          <cell r="BN114">
            <v>0</v>
          </cell>
        </row>
        <row r="115">
          <cell r="B115" t="str">
            <v>S437018</v>
          </cell>
          <cell r="C115" t="str">
            <v>文登太成电子有限公司</v>
          </cell>
          <cell r="D115" t="str">
            <v>后视镜</v>
          </cell>
          <cell r="E115" t="str">
            <v>正常供货</v>
          </cell>
          <cell r="F115">
            <v>60</v>
          </cell>
          <cell r="G115" t="str">
            <v>否</v>
          </cell>
          <cell r="H115">
            <v>60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2545.62</v>
          </cell>
          <cell r="AV115">
            <v>16006.29</v>
          </cell>
          <cell r="AW115">
            <v>64030.98</v>
          </cell>
          <cell r="AX115">
            <v>7424.1</v>
          </cell>
          <cell r="AY115">
            <v>15723.28</v>
          </cell>
          <cell r="AZ115">
            <v>105730.27</v>
          </cell>
          <cell r="BA115">
            <v>82582.89</v>
          </cell>
          <cell r="BB115">
            <v>6</v>
          </cell>
          <cell r="BC115">
            <v>64030.98</v>
          </cell>
          <cell r="BD115">
            <v>16006.29</v>
          </cell>
          <cell r="BE115">
            <v>2545.62</v>
          </cell>
          <cell r="BF115">
            <v>0</v>
          </cell>
          <cell r="BG115">
            <v>0</v>
          </cell>
          <cell r="BH115">
            <v>105730.27</v>
          </cell>
          <cell r="BI115">
            <v>23147.38</v>
          </cell>
          <cell r="BK115">
            <v>105730.27</v>
          </cell>
          <cell r="BL115">
            <v>0</v>
          </cell>
          <cell r="BM115">
            <v>-10000</v>
          </cell>
          <cell r="BN115">
            <v>17621.711666666699</v>
          </cell>
        </row>
        <row r="116">
          <cell r="B116" t="str">
            <v>S432012</v>
          </cell>
          <cell r="C116" t="str">
            <v>常州市武进创新模具注塑有限公司</v>
          </cell>
          <cell r="D116" t="str">
            <v>座椅</v>
          </cell>
          <cell r="E116" t="str">
            <v>老账</v>
          </cell>
          <cell r="F116">
            <v>60</v>
          </cell>
          <cell r="G116" t="str">
            <v>否</v>
          </cell>
          <cell r="I116">
            <v>0</v>
          </cell>
          <cell r="J116">
            <v>0</v>
          </cell>
          <cell r="K116">
            <v>0</v>
          </cell>
          <cell r="L116">
            <v>1571.64</v>
          </cell>
          <cell r="M116">
            <v>96738.65</v>
          </cell>
          <cell r="N116">
            <v>18373.64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116683.93</v>
          </cell>
          <cell r="BA116">
            <v>116683.93</v>
          </cell>
          <cell r="BB116">
            <v>5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K116">
            <v>116683.93</v>
          </cell>
          <cell r="BL116">
            <v>0</v>
          </cell>
          <cell r="BM116">
            <v>0</v>
          </cell>
          <cell r="BN116">
            <v>0</v>
          </cell>
        </row>
        <row r="117">
          <cell r="B117" t="str">
            <v>S413058</v>
          </cell>
          <cell r="C117" t="str">
            <v>黄骅市俊隆五金包装有限公司</v>
          </cell>
          <cell r="D117" t="str">
            <v>金属件/后视镜</v>
          </cell>
          <cell r="E117" t="str">
            <v>正常供货</v>
          </cell>
          <cell r="F117">
            <v>60</v>
          </cell>
          <cell r="G117" t="str">
            <v>是</v>
          </cell>
          <cell r="H117">
            <v>60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22748.22</v>
          </cell>
          <cell r="AJ117">
            <v>0</v>
          </cell>
          <cell r="AK117">
            <v>21753.24</v>
          </cell>
          <cell r="AL117">
            <v>22040.33</v>
          </cell>
          <cell r="AM117">
            <v>9721.0499999999993</v>
          </cell>
          <cell r="AN117">
            <v>11142.98</v>
          </cell>
          <cell r="AO117">
            <v>0</v>
          </cell>
          <cell r="AP117">
            <v>28800</v>
          </cell>
          <cell r="AQ117">
            <v>0</v>
          </cell>
          <cell r="AR117">
            <v>33869.4</v>
          </cell>
          <cell r="AS117">
            <v>16023.13</v>
          </cell>
          <cell r="AT117">
            <v>0</v>
          </cell>
          <cell r="AU117">
            <v>28653.91</v>
          </cell>
          <cell r="AV117">
            <v>18879.89</v>
          </cell>
          <cell r="AW117">
            <v>26177.51</v>
          </cell>
          <cell r="AX117">
            <v>9151.07</v>
          </cell>
          <cell r="AY117">
            <v>0</v>
          </cell>
          <cell r="AZ117">
            <v>248960.73</v>
          </cell>
          <cell r="BA117">
            <v>239809.66</v>
          </cell>
          <cell r="BB117">
            <v>6</v>
          </cell>
          <cell r="BC117">
            <v>26177.51</v>
          </cell>
          <cell r="BD117">
            <v>18879.89</v>
          </cell>
          <cell r="BE117">
            <v>28653.91</v>
          </cell>
          <cell r="BF117">
            <v>0</v>
          </cell>
          <cell r="BG117">
            <v>16023.13</v>
          </cell>
          <cell r="BH117">
            <v>82862.38</v>
          </cell>
          <cell r="BI117">
            <v>9151.0700000000106</v>
          </cell>
          <cell r="BK117">
            <v>248960.73</v>
          </cell>
          <cell r="BL117">
            <v>0</v>
          </cell>
          <cell r="BM117">
            <v>-9672.33</v>
          </cell>
          <cell r="BN117">
            <v>13810.3966666667</v>
          </cell>
        </row>
        <row r="118">
          <cell r="B118" t="str">
            <v>S432036</v>
          </cell>
          <cell r="C118" t="str">
            <v>常州立天汽车零部件有限公司</v>
          </cell>
          <cell r="D118" t="str">
            <v>座椅</v>
          </cell>
          <cell r="E118" t="str">
            <v>正常供货</v>
          </cell>
          <cell r="F118">
            <v>60</v>
          </cell>
          <cell r="G118" t="str">
            <v>否</v>
          </cell>
          <cell r="H118">
            <v>60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AL118">
            <v>0</v>
          </cell>
          <cell r="AM118">
            <v>0</v>
          </cell>
          <cell r="AP118">
            <v>0</v>
          </cell>
          <cell r="AS118">
            <v>84947.43</v>
          </cell>
          <cell r="AT118">
            <v>0</v>
          </cell>
          <cell r="AU118">
            <v>157960.44</v>
          </cell>
          <cell r="AV118">
            <v>136345.79999999999</v>
          </cell>
          <cell r="AW118">
            <v>68172.899999999994</v>
          </cell>
          <cell r="AX118">
            <v>90897.2</v>
          </cell>
          <cell r="AY118">
            <v>0</v>
          </cell>
          <cell r="AZ118">
            <v>538323.77</v>
          </cell>
          <cell r="BA118">
            <v>447426.57</v>
          </cell>
          <cell r="BB118">
            <v>6</v>
          </cell>
          <cell r="BC118">
            <v>68172.899999999994</v>
          </cell>
          <cell r="BD118">
            <v>136345.79999999999</v>
          </cell>
          <cell r="BE118">
            <v>157960.44</v>
          </cell>
          <cell r="BF118">
            <v>0</v>
          </cell>
          <cell r="BG118">
            <v>84947.43</v>
          </cell>
          <cell r="BH118">
            <v>453376.34</v>
          </cell>
          <cell r="BI118">
            <v>90897.2</v>
          </cell>
          <cell r="BK118">
            <v>538323.77</v>
          </cell>
          <cell r="BL118">
            <v>0</v>
          </cell>
          <cell r="BM118">
            <v>-50000</v>
          </cell>
          <cell r="BN118">
            <v>75562.723333333299</v>
          </cell>
        </row>
        <row r="119">
          <cell r="B119" t="str">
            <v>S413026</v>
          </cell>
          <cell r="C119" t="str">
            <v>沧州临港明康汽车配件有限公司</v>
          </cell>
          <cell r="D119" t="str">
            <v>金属件</v>
          </cell>
          <cell r="E119" t="str">
            <v>正常供货</v>
          </cell>
          <cell r="F119">
            <v>90</v>
          </cell>
          <cell r="G119" t="str">
            <v>是</v>
          </cell>
          <cell r="H119">
            <v>90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AE119">
            <v>0</v>
          </cell>
          <cell r="AI119">
            <v>0</v>
          </cell>
          <cell r="AJ119">
            <v>0</v>
          </cell>
          <cell r="AL119">
            <v>0</v>
          </cell>
          <cell r="AM119">
            <v>8285.9699999999993</v>
          </cell>
          <cell r="AN119">
            <v>15332.3</v>
          </cell>
          <cell r="AO119">
            <v>8100</v>
          </cell>
          <cell r="AP119">
            <v>0</v>
          </cell>
          <cell r="AQ119">
            <v>33219.96</v>
          </cell>
          <cell r="AR119">
            <v>17887.68</v>
          </cell>
          <cell r="AS119">
            <v>18739.46</v>
          </cell>
          <cell r="AT119">
            <v>25553.82</v>
          </cell>
          <cell r="AU119">
            <v>0</v>
          </cell>
          <cell r="AV119">
            <v>34923.56</v>
          </cell>
          <cell r="AW119">
            <v>33228.42</v>
          </cell>
          <cell r="AX119">
            <v>17035.88</v>
          </cell>
          <cell r="AY119">
            <v>6035.29</v>
          </cell>
          <cell r="AZ119">
            <v>218342.34</v>
          </cell>
          <cell r="BA119">
            <v>162042.75</v>
          </cell>
          <cell r="BB119">
            <v>6</v>
          </cell>
          <cell r="BC119">
            <v>34923.56</v>
          </cell>
          <cell r="BD119">
            <v>0</v>
          </cell>
          <cell r="BE119">
            <v>25553.82</v>
          </cell>
          <cell r="BF119">
            <v>18739.46</v>
          </cell>
          <cell r="BG119">
            <v>17887.68</v>
          </cell>
          <cell r="BH119">
            <v>116776.97</v>
          </cell>
          <cell r="BI119">
            <v>56299.59</v>
          </cell>
          <cell r="BK119">
            <v>218342.34</v>
          </cell>
          <cell r="BL119">
            <v>0</v>
          </cell>
          <cell r="BM119">
            <v>-8749.91</v>
          </cell>
          <cell r="BN119">
            <v>19462.828333333298</v>
          </cell>
        </row>
        <row r="120">
          <cell r="B120" t="str">
            <v>S412022</v>
          </cell>
          <cell r="C120" t="str">
            <v>天津市宝坻区维华五金厂</v>
          </cell>
          <cell r="D120" t="str">
            <v>金属件</v>
          </cell>
          <cell r="E120" t="str">
            <v>正常供货</v>
          </cell>
          <cell r="F120">
            <v>60</v>
          </cell>
          <cell r="G120" t="str">
            <v>是</v>
          </cell>
          <cell r="H120">
            <v>60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S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C120">
            <v>0</v>
          </cell>
          <cell r="AD120">
            <v>2422.37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21601.08</v>
          </cell>
          <cell r="AJ120">
            <v>28801.439999999999</v>
          </cell>
          <cell r="AK120">
            <v>0</v>
          </cell>
          <cell r="AL120">
            <v>7200.36</v>
          </cell>
          <cell r="AM120">
            <v>7200.36</v>
          </cell>
          <cell r="AN120">
            <v>10800.54</v>
          </cell>
          <cell r="AO120">
            <v>10800</v>
          </cell>
          <cell r="AP120">
            <v>7200</v>
          </cell>
          <cell r="AQ120">
            <v>10800.54</v>
          </cell>
          <cell r="AR120">
            <v>18000.900000000001</v>
          </cell>
          <cell r="AS120">
            <v>6915.6</v>
          </cell>
          <cell r="AT120">
            <v>24204.6</v>
          </cell>
          <cell r="AU120">
            <v>27662.400000000001</v>
          </cell>
          <cell r="AV120">
            <v>34578</v>
          </cell>
          <cell r="AW120">
            <v>0</v>
          </cell>
          <cell r="AX120">
            <v>0</v>
          </cell>
          <cell r="AY120">
            <v>0</v>
          </cell>
          <cell r="AZ120">
            <v>218188.19</v>
          </cell>
          <cell r="BA120">
            <v>218188.19</v>
          </cell>
          <cell r="BB120">
            <v>6</v>
          </cell>
          <cell r="BC120">
            <v>0</v>
          </cell>
          <cell r="BD120">
            <v>34578</v>
          </cell>
          <cell r="BE120">
            <v>27662.400000000001</v>
          </cell>
          <cell r="BF120">
            <v>24204.6</v>
          </cell>
          <cell r="BG120">
            <v>6915.6</v>
          </cell>
          <cell r="BH120">
            <v>86445</v>
          </cell>
          <cell r="BI120">
            <v>0</v>
          </cell>
          <cell r="BK120">
            <v>218188.19</v>
          </cell>
          <cell r="BL120">
            <v>0</v>
          </cell>
          <cell r="BM120">
            <v>0</v>
          </cell>
          <cell r="BN120">
            <v>14407.5</v>
          </cell>
        </row>
        <row r="121">
          <cell r="B121" t="str">
            <v>S413038</v>
          </cell>
          <cell r="C121" t="str">
            <v>黄骅市万昌五金制品有限公司</v>
          </cell>
          <cell r="D121" t="str">
            <v>金属件</v>
          </cell>
          <cell r="E121" t="str">
            <v>正常供货</v>
          </cell>
          <cell r="F121">
            <v>60</v>
          </cell>
          <cell r="G121" t="str">
            <v>否</v>
          </cell>
          <cell r="H121">
            <v>60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5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K121">
            <v>-4.65661287307739E-10</v>
          </cell>
          <cell r="BL121">
            <v>0</v>
          </cell>
          <cell r="BM121">
            <v>-4.65661287307739E-10</v>
          </cell>
          <cell r="BN121">
            <v>0</v>
          </cell>
        </row>
        <row r="122">
          <cell r="B122" t="str">
            <v>S413124</v>
          </cell>
          <cell r="C122" t="str">
            <v>东光县福晨镜业有限公司</v>
          </cell>
          <cell r="D122" t="str">
            <v>后视镜</v>
          </cell>
          <cell r="E122" t="str">
            <v>正常供货</v>
          </cell>
          <cell r="F122">
            <v>60</v>
          </cell>
          <cell r="G122" t="str">
            <v>是</v>
          </cell>
          <cell r="H122">
            <v>60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4480.78</v>
          </cell>
          <cell r="AN122">
            <v>0</v>
          </cell>
          <cell r="AO122">
            <v>29400</v>
          </cell>
          <cell r="AP122">
            <v>0</v>
          </cell>
          <cell r="AQ122">
            <v>14241.9</v>
          </cell>
          <cell r="AR122">
            <v>23019.55</v>
          </cell>
          <cell r="AS122">
            <v>0</v>
          </cell>
          <cell r="AT122">
            <v>0</v>
          </cell>
          <cell r="AU122">
            <v>18392.86</v>
          </cell>
          <cell r="AV122">
            <v>20621.810000000001</v>
          </cell>
          <cell r="AW122">
            <v>14443.71</v>
          </cell>
          <cell r="AX122">
            <v>0</v>
          </cell>
          <cell r="AY122">
            <v>0</v>
          </cell>
          <cell r="AZ122">
            <v>124600.61</v>
          </cell>
          <cell r="BA122">
            <v>124600.61</v>
          </cell>
          <cell r="BB122">
            <v>6</v>
          </cell>
          <cell r="BC122">
            <v>14443.71</v>
          </cell>
          <cell r="BD122">
            <v>20621.810000000001</v>
          </cell>
          <cell r="BE122">
            <v>18392.86</v>
          </cell>
          <cell r="BF122">
            <v>0</v>
          </cell>
          <cell r="BG122">
            <v>0</v>
          </cell>
          <cell r="BH122">
            <v>53458.38</v>
          </cell>
          <cell r="BI122">
            <v>0</v>
          </cell>
          <cell r="BK122">
            <v>124600.61</v>
          </cell>
          <cell r="BL122">
            <v>0</v>
          </cell>
          <cell r="BM122">
            <v>0</v>
          </cell>
          <cell r="BN122">
            <v>8909.73</v>
          </cell>
        </row>
        <row r="123">
          <cell r="B123" t="str">
            <v>S413054</v>
          </cell>
          <cell r="C123" t="str">
            <v>黄骅市保俊成复合彩印厂</v>
          </cell>
          <cell r="D123" t="str">
            <v>金属件/后视镜</v>
          </cell>
          <cell r="E123" t="str">
            <v>正常供货</v>
          </cell>
          <cell r="F123">
            <v>60</v>
          </cell>
          <cell r="G123" t="str">
            <v>否</v>
          </cell>
          <cell r="H123">
            <v>60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AE123">
            <v>0</v>
          </cell>
          <cell r="AF123">
            <v>0</v>
          </cell>
          <cell r="AG123">
            <v>0</v>
          </cell>
          <cell r="AJ123">
            <v>0</v>
          </cell>
          <cell r="AQ123">
            <v>19409.810000000001</v>
          </cell>
          <cell r="AR123">
            <v>20496.34</v>
          </cell>
          <cell r="AS123">
            <v>22250.82</v>
          </cell>
          <cell r="AT123">
            <v>25284.73</v>
          </cell>
          <cell r="AU123">
            <v>6938.45</v>
          </cell>
          <cell r="AV123">
            <v>28009.35</v>
          </cell>
          <cell r="AW123">
            <v>0</v>
          </cell>
          <cell r="AX123">
            <v>33520.5</v>
          </cell>
          <cell r="AY123">
            <v>12331.12</v>
          </cell>
          <cell r="AZ123">
            <v>168241.12</v>
          </cell>
          <cell r="BA123">
            <v>122389.5</v>
          </cell>
          <cell r="BB123">
            <v>6</v>
          </cell>
          <cell r="BC123">
            <v>0</v>
          </cell>
          <cell r="BD123">
            <v>28009.35</v>
          </cell>
          <cell r="BE123">
            <v>6938.45</v>
          </cell>
          <cell r="BF123">
            <v>25284.73</v>
          </cell>
          <cell r="BG123">
            <v>22250.82</v>
          </cell>
          <cell r="BH123">
            <v>106084.15</v>
          </cell>
          <cell r="BI123">
            <v>45851.62</v>
          </cell>
          <cell r="BK123">
            <v>168241.12</v>
          </cell>
          <cell r="BL123">
            <v>0</v>
          </cell>
          <cell r="BM123">
            <v>-1051.52</v>
          </cell>
          <cell r="BN123">
            <v>17680.691666666698</v>
          </cell>
        </row>
        <row r="124">
          <cell r="B124" t="str">
            <v>S513036</v>
          </cell>
          <cell r="C124" t="str">
            <v>沧州昊大燃化工程有限公司</v>
          </cell>
          <cell r="D124">
            <v>0</v>
          </cell>
          <cell r="E124" t="str">
            <v>老账</v>
          </cell>
          <cell r="F124">
            <v>0</v>
          </cell>
          <cell r="G124" t="str">
            <v>否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20800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20800</v>
          </cell>
          <cell r="BA124">
            <v>20800</v>
          </cell>
          <cell r="BB124">
            <v>5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K124">
            <v>20800</v>
          </cell>
          <cell r="BL124">
            <v>0</v>
          </cell>
          <cell r="BM124">
            <v>-20000</v>
          </cell>
          <cell r="BN124">
            <v>0</v>
          </cell>
        </row>
        <row r="125">
          <cell r="B125" t="str">
            <v>S433007</v>
          </cell>
          <cell r="C125" t="str">
            <v>瑞安市精艺标准件有限公司</v>
          </cell>
          <cell r="D125" t="str">
            <v>金属件/座椅</v>
          </cell>
          <cell r="E125" t="str">
            <v>正常供货</v>
          </cell>
          <cell r="F125">
            <v>60</v>
          </cell>
          <cell r="G125" t="str">
            <v>否</v>
          </cell>
          <cell r="H125">
            <v>60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0.03</v>
          </cell>
          <cell r="AR125">
            <v>5856.75</v>
          </cell>
          <cell r="AS125">
            <v>0</v>
          </cell>
          <cell r="AT125">
            <v>0</v>
          </cell>
          <cell r="AU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5856.78</v>
          </cell>
          <cell r="BA125">
            <v>5856.78</v>
          </cell>
          <cell r="BB125">
            <v>5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K125">
            <v>5856.78</v>
          </cell>
          <cell r="BL125">
            <v>0</v>
          </cell>
          <cell r="BM125">
            <v>0</v>
          </cell>
          <cell r="BN125">
            <v>0</v>
          </cell>
        </row>
        <row r="126">
          <cell r="B126" t="str">
            <v>S431017</v>
          </cell>
          <cell r="C126" t="str">
            <v>上海典亚模具有限公司</v>
          </cell>
          <cell r="D126" t="str">
            <v>座椅</v>
          </cell>
          <cell r="E126" t="str">
            <v>老账</v>
          </cell>
          <cell r="F126" t="str">
            <v>预付</v>
          </cell>
          <cell r="G126" t="str">
            <v>否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44000</v>
          </cell>
          <cell r="AT126">
            <v>0</v>
          </cell>
          <cell r="AU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44000</v>
          </cell>
          <cell r="BA126">
            <v>44000</v>
          </cell>
          <cell r="BB126">
            <v>5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K126">
            <v>44000</v>
          </cell>
          <cell r="BL126">
            <v>0</v>
          </cell>
          <cell r="BM126">
            <v>0</v>
          </cell>
          <cell r="BN126">
            <v>0</v>
          </cell>
        </row>
        <row r="127">
          <cell r="B127" t="str">
            <v>S431009</v>
          </cell>
          <cell r="C127" t="str">
            <v>上海奔德汽车零部件有限公司</v>
          </cell>
          <cell r="D127" t="str">
            <v>后视镜</v>
          </cell>
          <cell r="E127" t="str">
            <v>老账-更名上海恒毅</v>
          </cell>
          <cell r="F127">
            <v>60</v>
          </cell>
          <cell r="G127" t="str">
            <v>否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5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</row>
        <row r="128">
          <cell r="B128" t="str">
            <v>S413070</v>
          </cell>
          <cell r="C128" t="str">
            <v>黄骅市创合五金制品有限公司</v>
          </cell>
          <cell r="D128" t="str">
            <v>金属件/座椅</v>
          </cell>
          <cell r="E128" t="str">
            <v>正常供货</v>
          </cell>
          <cell r="F128">
            <v>60</v>
          </cell>
          <cell r="G128" t="str">
            <v>否</v>
          </cell>
          <cell r="H128">
            <v>60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481023.06</v>
          </cell>
          <cell r="AQ128">
            <v>552993.11</v>
          </cell>
          <cell r="AR128">
            <v>563602.74</v>
          </cell>
          <cell r="AS128">
            <v>382108.15</v>
          </cell>
          <cell r="AT128">
            <v>0</v>
          </cell>
          <cell r="AU128">
            <v>446772.98</v>
          </cell>
          <cell r="AV128">
            <v>241111.92</v>
          </cell>
          <cell r="AW128">
            <v>197100.75</v>
          </cell>
          <cell r="AX128">
            <v>352906.49</v>
          </cell>
          <cell r="AY128">
            <v>0</v>
          </cell>
          <cell r="AZ128">
            <v>3217619.2</v>
          </cell>
          <cell r="BA128">
            <v>2864712.71</v>
          </cell>
          <cell r="BB128">
            <v>6</v>
          </cell>
          <cell r="BC128">
            <v>197100.75</v>
          </cell>
          <cell r="BD128">
            <v>241111.92</v>
          </cell>
          <cell r="BE128">
            <v>446772.98</v>
          </cell>
          <cell r="BF128">
            <v>0</v>
          </cell>
          <cell r="BG128">
            <v>382108.15</v>
          </cell>
          <cell r="BH128">
            <v>1237892.1399999999</v>
          </cell>
          <cell r="BI128">
            <v>352906.49</v>
          </cell>
          <cell r="BK128">
            <v>3217619.2</v>
          </cell>
          <cell r="BL128">
            <v>0</v>
          </cell>
          <cell r="BM128">
            <v>-90000</v>
          </cell>
          <cell r="BN128">
            <v>206315.35666666701</v>
          </cell>
        </row>
        <row r="129">
          <cell r="B129" t="str">
            <v>S437031</v>
          </cell>
          <cell r="C129" t="str">
            <v>山东万澳汽车附件科技有限公司</v>
          </cell>
          <cell r="D129" t="str">
            <v>座椅</v>
          </cell>
          <cell r="E129" t="str">
            <v>正常供货</v>
          </cell>
          <cell r="F129">
            <v>60</v>
          </cell>
          <cell r="G129" t="str">
            <v>是</v>
          </cell>
          <cell r="H129">
            <v>60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AD129">
            <v>0</v>
          </cell>
          <cell r="AE129">
            <v>0</v>
          </cell>
          <cell r="AF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5384.3</v>
          </cell>
          <cell r="AM129">
            <v>8180.91</v>
          </cell>
          <cell r="AN129">
            <v>9885.0300000000007</v>
          </cell>
          <cell r="AO129">
            <v>12600</v>
          </cell>
          <cell r="AP129">
            <v>6900</v>
          </cell>
          <cell r="AQ129">
            <v>9256.98</v>
          </cell>
          <cell r="AR129">
            <v>6659.9</v>
          </cell>
          <cell r="AS129">
            <v>4720.2</v>
          </cell>
          <cell r="AT129">
            <v>9200.7099999999991</v>
          </cell>
          <cell r="AU129">
            <v>7985.05</v>
          </cell>
          <cell r="AW129">
            <v>25863.4</v>
          </cell>
          <cell r="AX129">
            <v>4531.87</v>
          </cell>
          <cell r="AY129">
            <v>4919.26</v>
          </cell>
          <cell r="AZ129">
            <v>116087.61</v>
          </cell>
          <cell r="BA129">
            <v>106636.48</v>
          </cell>
          <cell r="BB129">
            <v>5</v>
          </cell>
          <cell r="BC129">
            <v>25863.4</v>
          </cell>
          <cell r="BD129">
            <v>0</v>
          </cell>
          <cell r="BE129">
            <v>7985.05</v>
          </cell>
          <cell r="BF129">
            <v>9200.7099999999991</v>
          </cell>
          <cell r="BG129">
            <v>4720.2</v>
          </cell>
          <cell r="BH129">
            <v>52500.29</v>
          </cell>
          <cell r="BI129">
            <v>9451.1299999999901</v>
          </cell>
          <cell r="BK129">
            <v>116087.61</v>
          </cell>
          <cell r="BL129">
            <v>0</v>
          </cell>
          <cell r="BM129">
            <v>-10000</v>
          </cell>
          <cell r="BN129">
            <v>8750.0483333333304</v>
          </cell>
        </row>
        <row r="130">
          <cell r="B130" t="str">
            <v>S513006</v>
          </cell>
          <cell r="C130" t="str">
            <v>黄骅市双得金属制品销售有限公司</v>
          </cell>
          <cell r="D130">
            <v>0</v>
          </cell>
          <cell r="E130" t="str">
            <v>零采</v>
          </cell>
          <cell r="F130">
            <v>0</v>
          </cell>
          <cell r="G130" t="str">
            <v>否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AK130">
            <v>0</v>
          </cell>
          <cell r="AL130">
            <v>0</v>
          </cell>
          <cell r="AM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19897.87</v>
          </cell>
          <cell r="AT130">
            <v>0</v>
          </cell>
          <cell r="AU130">
            <v>0</v>
          </cell>
          <cell r="AW130">
            <v>69941.100000000006</v>
          </cell>
          <cell r="AX130">
            <v>0</v>
          </cell>
          <cell r="AY130">
            <v>0</v>
          </cell>
          <cell r="AZ130">
            <v>89838.97</v>
          </cell>
          <cell r="BA130">
            <v>89838.97</v>
          </cell>
          <cell r="BB130">
            <v>5</v>
          </cell>
          <cell r="BC130">
            <v>0</v>
          </cell>
          <cell r="BD130">
            <v>0</v>
          </cell>
          <cell r="BE130">
            <v>69941.100000000006</v>
          </cell>
          <cell r="BF130">
            <v>0</v>
          </cell>
          <cell r="BG130">
            <v>0</v>
          </cell>
          <cell r="BH130">
            <v>69941.100000000006</v>
          </cell>
          <cell r="BI130">
            <v>0</v>
          </cell>
          <cell r="BK130">
            <v>89838.969999999899</v>
          </cell>
          <cell r="BL130">
            <v>0</v>
          </cell>
          <cell r="BM130">
            <v>-1.4551915228366901E-10</v>
          </cell>
          <cell r="BN130">
            <v>11656.85</v>
          </cell>
        </row>
        <row r="131">
          <cell r="B131" t="str">
            <v>S431007</v>
          </cell>
          <cell r="C131" t="str">
            <v>上海庆利机械设备有限公司</v>
          </cell>
          <cell r="D131" t="str">
            <v>座椅</v>
          </cell>
          <cell r="E131" t="str">
            <v>固定资产-老账</v>
          </cell>
          <cell r="F131" t="str">
            <v>预付</v>
          </cell>
          <cell r="G131" t="str">
            <v>是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C131">
            <v>0</v>
          </cell>
          <cell r="AD131">
            <v>0</v>
          </cell>
          <cell r="AE131">
            <v>51500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35000</v>
          </cell>
          <cell r="AW131">
            <v>0</v>
          </cell>
          <cell r="AX131">
            <v>0</v>
          </cell>
          <cell r="AY131">
            <v>0</v>
          </cell>
          <cell r="AZ131">
            <v>86500</v>
          </cell>
          <cell r="BA131">
            <v>86500</v>
          </cell>
          <cell r="BB131">
            <v>6</v>
          </cell>
          <cell r="BC131">
            <v>0</v>
          </cell>
          <cell r="BD131">
            <v>0</v>
          </cell>
          <cell r="BE131">
            <v>0</v>
          </cell>
          <cell r="BF131">
            <v>35000</v>
          </cell>
          <cell r="BG131">
            <v>0</v>
          </cell>
          <cell r="BH131">
            <v>35000</v>
          </cell>
          <cell r="BI131">
            <v>0</v>
          </cell>
          <cell r="BK131">
            <v>86500</v>
          </cell>
          <cell r="BL131">
            <v>0</v>
          </cell>
          <cell r="BM131">
            <v>0</v>
          </cell>
          <cell r="BN131">
            <v>5833.3333333333303</v>
          </cell>
        </row>
        <row r="132">
          <cell r="B132" t="str">
            <v>S413100</v>
          </cell>
          <cell r="C132" t="str">
            <v>河北圣洁环境生物科技工程有限公司</v>
          </cell>
          <cell r="D132">
            <v>0</v>
          </cell>
          <cell r="E132" t="str">
            <v>管理</v>
          </cell>
          <cell r="F132">
            <v>0</v>
          </cell>
          <cell r="G132" t="str">
            <v>否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5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</row>
        <row r="133">
          <cell r="B133" t="str">
            <v>S513148</v>
          </cell>
          <cell r="C133" t="str">
            <v>泊头市新峰模具有限公司</v>
          </cell>
          <cell r="D133">
            <v>0</v>
          </cell>
          <cell r="E133" t="str">
            <v>零采</v>
          </cell>
          <cell r="F133">
            <v>0</v>
          </cell>
          <cell r="G133" t="str">
            <v>是</v>
          </cell>
          <cell r="AE133">
            <v>35962</v>
          </cell>
          <cell r="AF133">
            <v>0</v>
          </cell>
          <cell r="AG133">
            <v>46230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W133">
            <v>0</v>
          </cell>
          <cell r="AX133">
            <v>0</v>
          </cell>
          <cell r="AY133">
            <v>15500</v>
          </cell>
          <cell r="AZ133">
            <v>97692</v>
          </cell>
          <cell r="BA133">
            <v>97692</v>
          </cell>
          <cell r="BB133">
            <v>5</v>
          </cell>
          <cell r="BC133">
            <v>15500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15500</v>
          </cell>
          <cell r="BI133">
            <v>0</v>
          </cell>
          <cell r="BK133">
            <v>97692</v>
          </cell>
          <cell r="BL133">
            <v>0</v>
          </cell>
          <cell r="BM133">
            <v>0</v>
          </cell>
          <cell r="BN133">
            <v>2583.3333333333298</v>
          </cell>
        </row>
        <row r="134">
          <cell r="B134" t="str">
            <v>S411006</v>
          </cell>
          <cell r="C134" t="str">
            <v>北京中万盛贸易有限责任公司</v>
          </cell>
          <cell r="D134" t="str">
            <v>座椅</v>
          </cell>
          <cell r="E134" t="str">
            <v>大宗物料</v>
          </cell>
          <cell r="F134">
            <v>30</v>
          </cell>
          <cell r="G134" t="str">
            <v>否</v>
          </cell>
          <cell r="H134">
            <v>30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61905.02</v>
          </cell>
          <cell r="AV134">
            <v>46846.94</v>
          </cell>
          <cell r="AW134">
            <v>92914.35</v>
          </cell>
          <cell r="AX134">
            <v>92914.35</v>
          </cell>
          <cell r="AY134">
            <v>51545.95</v>
          </cell>
          <cell r="AZ134">
            <v>346126.61</v>
          </cell>
          <cell r="BA134">
            <v>294580.65999999997</v>
          </cell>
          <cell r="BB134">
            <v>6</v>
          </cell>
          <cell r="BC134">
            <v>92914.35</v>
          </cell>
          <cell r="BD134">
            <v>92914.35</v>
          </cell>
          <cell r="BE134">
            <v>46846.94</v>
          </cell>
          <cell r="BF134">
            <v>61905.02</v>
          </cell>
          <cell r="BG134">
            <v>0</v>
          </cell>
          <cell r="BH134">
            <v>346126.61</v>
          </cell>
          <cell r="BI134">
            <v>51545.95</v>
          </cell>
          <cell r="BK134">
            <v>346126.61</v>
          </cell>
          <cell r="BL134">
            <v>0</v>
          </cell>
          <cell r="BM134">
            <v>-180000</v>
          </cell>
          <cell r="BN134">
            <v>57687.768333333297</v>
          </cell>
        </row>
        <row r="135">
          <cell r="B135" t="str">
            <v>S437043</v>
          </cell>
          <cell r="C135" t="str">
            <v>烟台美龙汽车部件有限公司</v>
          </cell>
          <cell r="D135" t="str">
            <v>后视镜</v>
          </cell>
          <cell r="E135" t="str">
            <v>老账</v>
          </cell>
          <cell r="F135">
            <v>90</v>
          </cell>
          <cell r="G135" t="str">
            <v>是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5340.19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W135">
            <v>0</v>
          </cell>
          <cell r="AX135">
            <v>0</v>
          </cell>
          <cell r="AY135">
            <v>352975.03</v>
          </cell>
          <cell r="AZ135">
            <v>358315.22</v>
          </cell>
          <cell r="BA135">
            <v>5340.19</v>
          </cell>
          <cell r="BB135">
            <v>5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352975.03</v>
          </cell>
          <cell r="BI135">
            <v>352975.03</v>
          </cell>
          <cell r="BK135">
            <v>358315.22</v>
          </cell>
          <cell r="BL135">
            <v>0</v>
          </cell>
          <cell r="BM135">
            <v>-5417.41</v>
          </cell>
          <cell r="BN135">
            <v>58829.171666666698</v>
          </cell>
        </row>
        <row r="136">
          <cell r="B136" t="str">
            <v>S513007</v>
          </cell>
          <cell r="C136" t="str">
            <v>人民电器集团黄骅销售有限公司</v>
          </cell>
          <cell r="D136">
            <v>0</v>
          </cell>
          <cell r="E136" t="str">
            <v>零采</v>
          </cell>
          <cell r="F136">
            <v>0</v>
          </cell>
          <cell r="G136" t="str">
            <v>是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AF136">
            <v>25898.5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18166</v>
          </cell>
          <cell r="AS136">
            <v>0</v>
          </cell>
          <cell r="AT136">
            <v>0</v>
          </cell>
          <cell r="AU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44064.5</v>
          </cell>
          <cell r="BA136">
            <v>44064.5</v>
          </cell>
          <cell r="BB136">
            <v>5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K136">
            <v>44064.5</v>
          </cell>
          <cell r="BL136">
            <v>0</v>
          </cell>
          <cell r="BM136">
            <v>0</v>
          </cell>
          <cell r="BN136">
            <v>0</v>
          </cell>
        </row>
        <row r="137">
          <cell r="B137" t="str">
            <v>S413092</v>
          </cell>
          <cell r="C137" t="str">
            <v>黄骅市荣丰塑料模具有限公司</v>
          </cell>
          <cell r="D137">
            <v>0</v>
          </cell>
          <cell r="E137" t="str">
            <v>老账</v>
          </cell>
          <cell r="F137">
            <v>0</v>
          </cell>
          <cell r="G137" t="str">
            <v>否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75884.62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75884.62</v>
          </cell>
          <cell r="BA137">
            <v>75884.62</v>
          </cell>
          <cell r="BB137">
            <v>5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K137">
            <v>75884.62</v>
          </cell>
          <cell r="BL137">
            <v>0</v>
          </cell>
          <cell r="BM137">
            <v>0</v>
          </cell>
          <cell r="BN137">
            <v>0</v>
          </cell>
        </row>
        <row r="138">
          <cell r="B138" t="str">
            <v>S413039</v>
          </cell>
          <cell r="C138" t="str">
            <v>黄骅市佳祥五金制品有限公司</v>
          </cell>
          <cell r="D138" t="str">
            <v>金属件/后视镜</v>
          </cell>
          <cell r="E138" t="str">
            <v>正常供货</v>
          </cell>
          <cell r="F138">
            <v>60</v>
          </cell>
          <cell r="G138" t="str">
            <v>是</v>
          </cell>
          <cell r="H138">
            <v>60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M138">
            <v>3554.58</v>
          </cell>
          <cell r="AN138">
            <v>17900.400000000001</v>
          </cell>
          <cell r="AO138">
            <v>14500</v>
          </cell>
          <cell r="AP138">
            <v>17300</v>
          </cell>
          <cell r="AQ138">
            <v>18949.7</v>
          </cell>
          <cell r="AR138">
            <v>0</v>
          </cell>
          <cell r="AS138">
            <v>12222.53</v>
          </cell>
          <cell r="AT138">
            <v>30920.47</v>
          </cell>
          <cell r="AU138">
            <v>2964.38</v>
          </cell>
          <cell r="AV138">
            <v>22857.48</v>
          </cell>
          <cell r="AW138">
            <v>0</v>
          </cell>
          <cell r="AX138">
            <v>11936.31</v>
          </cell>
          <cell r="AY138">
            <v>0</v>
          </cell>
          <cell r="AZ138">
            <v>153105.85</v>
          </cell>
          <cell r="BA138">
            <v>141169.54</v>
          </cell>
          <cell r="BB138">
            <v>6</v>
          </cell>
          <cell r="BC138">
            <v>0</v>
          </cell>
          <cell r="BD138">
            <v>22857.48</v>
          </cell>
          <cell r="BE138">
            <v>2964.38</v>
          </cell>
          <cell r="BF138">
            <v>30920.47</v>
          </cell>
          <cell r="BG138">
            <v>12222.53</v>
          </cell>
          <cell r="BH138">
            <v>68678.64</v>
          </cell>
          <cell r="BI138">
            <v>11936.31</v>
          </cell>
          <cell r="BK138">
            <v>153105.85</v>
          </cell>
          <cell r="BL138">
            <v>0</v>
          </cell>
          <cell r="BM138">
            <v>-10000.0000000001</v>
          </cell>
          <cell r="BN138">
            <v>11446.44</v>
          </cell>
        </row>
        <row r="139">
          <cell r="B139" t="str">
            <v>S413023</v>
          </cell>
          <cell r="C139" t="str">
            <v>南皮县利辉五金接插件厂</v>
          </cell>
          <cell r="D139" t="str">
            <v>金属件</v>
          </cell>
          <cell r="E139" t="str">
            <v>正常供货</v>
          </cell>
          <cell r="F139">
            <v>90</v>
          </cell>
          <cell r="G139" t="str">
            <v>否</v>
          </cell>
          <cell r="H139">
            <v>90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334.49</v>
          </cell>
          <cell r="AT139">
            <v>13786</v>
          </cell>
          <cell r="AU139">
            <v>20679</v>
          </cell>
          <cell r="AV139">
            <v>41146.69</v>
          </cell>
          <cell r="AW139">
            <v>0</v>
          </cell>
          <cell r="AX139">
            <v>52825.05</v>
          </cell>
          <cell r="AY139">
            <v>0</v>
          </cell>
          <cell r="AZ139">
            <v>128771.23</v>
          </cell>
          <cell r="BA139">
            <v>75946.179999999993</v>
          </cell>
          <cell r="BB139">
            <v>6</v>
          </cell>
          <cell r="BC139">
            <v>41146.69</v>
          </cell>
          <cell r="BD139">
            <v>20679</v>
          </cell>
          <cell r="BE139">
            <v>13786</v>
          </cell>
          <cell r="BF139">
            <v>334.49</v>
          </cell>
          <cell r="BG139">
            <v>0</v>
          </cell>
          <cell r="BH139">
            <v>128436.74</v>
          </cell>
          <cell r="BI139">
            <v>52825.05</v>
          </cell>
          <cell r="BK139">
            <v>128771.23</v>
          </cell>
          <cell r="BL139">
            <v>0</v>
          </cell>
          <cell r="BM139">
            <v>0</v>
          </cell>
          <cell r="BN139">
            <v>21406.1233333333</v>
          </cell>
        </row>
        <row r="140">
          <cell r="B140" t="str">
            <v>S413131</v>
          </cell>
          <cell r="C140" t="str">
            <v>北京赛诺高科净化设备有限公司</v>
          </cell>
          <cell r="D140" t="str">
            <v>后视镜</v>
          </cell>
          <cell r="E140" t="str">
            <v>固定资产-喷涂环保设备</v>
          </cell>
          <cell r="F140">
            <v>30</v>
          </cell>
          <cell r="G140" t="str">
            <v>是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12790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C140">
            <v>0</v>
          </cell>
          <cell r="AD140">
            <v>11250</v>
          </cell>
          <cell r="AE140">
            <v>0</v>
          </cell>
          <cell r="AF140">
            <v>15500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19590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59130</v>
          </cell>
          <cell r="BA140">
            <v>59130</v>
          </cell>
          <cell r="BB140">
            <v>5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K140">
            <v>59130</v>
          </cell>
          <cell r="BL140">
            <v>0</v>
          </cell>
          <cell r="BM140">
            <v>-30000</v>
          </cell>
          <cell r="BN140">
            <v>0</v>
          </cell>
        </row>
        <row r="141">
          <cell r="B141" t="str">
            <v>S413014</v>
          </cell>
          <cell r="C141" t="str">
            <v>沧州市奥睿机械设备有限公司</v>
          </cell>
          <cell r="D141" t="str">
            <v>金属件</v>
          </cell>
          <cell r="E141" t="str">
            <v>大宗物料</v>
          </cell>
          <cell r="F141">
            <v>0</v>
          </cell>
          <cell r="G141" t="str">
            <v>否</v>
          </cell>
          <cell r="H141">
            <v>30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17136</v>
          </cell>
          <cell r="AW141">
            <v>41136</v>
          </cell>
          <cell r="AX141">
            <v>0</v>
          </cell>
          <cell r="AY141">
            <v>0</v>
          </cell>
          <cell r="AZ141">
            <v>58272</v>
          </cell>
          <cell r="BA141">
            <v>58272</v>
          </cell>
          <cell r="BB141">
            <v>6</v>
          </cell>
          <cell r="BC141">
            <v>0</v>
          </cell>
          <cell r="BD141">
            <v>0</v>
          </cell>
          <cell r="BE141">
            <v>41136</v>
          </cell>
          <cell r="BF141">
            <v>17136</v>
          </cell>
          <cell r="BG141">
            <v>0</v>
          </cell>
          <cell r="BH141">
            <v>58272</v>
          </cell>
          <cell r="BI141">
            <v>0</v>
          </cell>
          <cell r="BK141">
            <v>58271.999999999898</v>
          </cell>
          <cell r="BL141">
            <v>0</v>
          </cell>
          <cell r="BM141">
            <v>-5.8207660913467401E-11</v>
          </cell>
          <cell r="BN141">
            <v>9712</v>
          </cell>
        </row>
        <row r="142">
          <cell r="B142" t="str">
            <v>S413031</v>
          </cell>
          <cell r="C142" t="str">
            <v>黄骅市致远摩托车配件有限公司</v>
          </cell>
          <cell r="D142" t="str">
            <v>座椅</v>
          </cell>
          <cell r="E142" t="str">
            <v>正常供货</v>
          </cell>
          <cell r="F142">
            <v>0</v>
          </cell>
          <cell r="G142" t="str">
            <v>否</v>
          </cell>
          <cell r="H142">
            <v>30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27499.94</v>
          </cell>
          <cell r="AQ142">
            <v>25049.87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54340.73</v>
          </cell>
          <cell r="AW142">
            <v>41309.26</v>
          </cell>
          <cell r="AX142">
            <v>0</v>
          </cell>
          <cell r="AY142">
            <v>0</v>
          </cell>
          <cell r="AZ142">
            <v>148199.79999999999</v>
          </cell>
          <cell r="BA142">
            <v>148199.79999999999</v>
          </cell>
          <cell r="BB142">
            <v>6</v>
          </cell>
          <cell r="BC142">
            <v>0</v>
          </cell>
          <cell r="BD142">
            <v>0</v>
          </cell>
          <cell r="BE142">
            <v>41309.26</v>
          </cell>
          <cell r="BF142">
            <v>54340.73</v>
          </cell>
          <cell r="BG142">
            <v>0</v>
          </cell>
          <cell r="BH142">
            <v>95649.99</v>
          </cell>
          <cell r="BI142">
            <v>0</v>
          </cell>
          <cell r="BK142">
            <v>148199.79999999999</v>
          </cell>
          <cell r="BL142">
            <v>0</v>
          </cell>
          <cell r="BM142">
            <v>-5600.06</v>
          </cell>
          <cell r="BN142">
            <v>15941.665000000001</v>
          </cell>
        </row>
        <row r="143">
          <cell r="B143" t="str">
            <v>S413025</v>
          </cell>
          <cell r="C143" t="str">
            <v>沧州宇诺五金制造有限公司</v>
          </cell>
          <cell r="D143" t="str">
            <v>金属件</v>
          </cell>
          <cell r="E143" t="str">
            <v>正常供货</v>
          </cell>
          <cell r="F143">
            <v>60</v>
          </cell>
          <cell r="G143" t="str">
            <v>是</v>
          </cell>
          <cell r="H143">
            <v>60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39499.67</v>
          </cell>
          <cell r="AN143">
            <v>173843.37</v>
          </cell>
          <cell r="AO143">
            <v>87100</v>
          </cell>
          <cell r="AP143">
            <v>123800</v>
          </cell>
          <cell r="AQ143">
            <v>147379.10999999999</v>
          </cell>
          <cell r="AR143">
            <v>171391.02</v>
          </cell>
          <cell r="AS143">
            <v>193970.62</v>
          </cell>
          <cell r="AT143">
            <v>155432.99</v>
          </cell>
          <cell r="AU143">
            <v>50311.82</v>
          </cell>
          <cell r="AV143">
            <v>268000.53999999998</v>
          </cell>
          <cell r="AW143">
            <v>199166.89</v>
          </cell>
          <cell r="AX143">
            <v>141020.24</v>
          </cell>
          <cell r="AY143">
            <v>112762.3</v>
          </cell>
          <cell r="AZ143">
            <v>1863678.57</v>
          </cell>
          <cell r="BA143">
            <v>1609896.03</v>
          </cell>
          <cell r="BB143">
            <v>6</v>
          </cell>
          <cell r="BC143">
            <v>199166.89</v>
          </cell>
          <cell r="BD143">
            <v>268000.53999999998</v>
          </cell>
          <cell r="BE143">
            <v>50311.82</v>
          </cell>
          <cell r="BF143">
            <v>155432.99</v>
          </cell>
          <cell r="BG143">
            <v>193970.62</v>
          </cell>
          <cell r="BH143">
            <v>926694.78</v>
          </cell>
          <cell r="BI143">
            <v>253782.54</v>
          </cell>
          <cell r="BK143">
            <v>1863678.57</v>
          </cell>
          <cell r="BL143">
            <v>0</v>
          </cell>
          <cell r="BM143">
            <v>-60000</v>
          </cell>
          <cell r="BN143">
            <v>154449.13</v>
          </cell>
        </row>
        <row r="144">
          <cell r="B144" t="str">
            <v>S432011</v>
          </cell>
          <cell r="C144" t="str">
            <v>旷达汽车饰件系统有限公司</v>
          </cell>
          <cell r="D144" t="str">
            <v>座椅</v>
          </cell>
          <cell r="E144" t="str">
            <v>正常供货</v>
          </cell>
          <cell r="F144">
            <v>60</v>
          </cell>
          <cell r="G144" t="str">
            <v>否</v>
          </cell>
          <cell r="H144">
            <v>60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86237.21</v>
          </cell>
          <cell r="AR144">
            <v>115771.16</v>
          </cell>
          <cell r="AS144">
            <v>42905.08</v>
          </cell>
          <cell r="AT144">
            <v>176570.65</v>
          </cell>
          <cell r="AU144">
            <v>100329.43</v>
          </cell>
          <cell r="AV144">
            <v>191335.1</v>
          </cell>
          <cell r="AW144">
            <v>0</v>
          </cell>
          <cell r="AX144">
            <v>100026.21</v>
          </cell>
          <cell r="AY144">
            <v>0</v>
          </cell>
          <cell r="AZ144">
            <v>813174.84</v>
          </cell>
          <cell r="BA144">
            <v>713148.63</v>
          </cell>
          <cell r="BB144">
            <v>6</v>
          </cell>
          <cell r="BC144">
            <v>0</v>
          </cell>
          <cell r="BD144">
            <v>191335.1</v>
          </cell>
          <cell r="BE144">
            <v>100329.43</v>
          </cell>
          <cell r="BF144">
            <v>176570.65</v>
          </cell>
          <cell r="BG144">
            <v>42905.08</v>
          </cell>
          <cell r="BH144">
            <v>568261.39</v>
          </cell>
          <cell r="BI144">
            <v>100026.21</v>
          </cell>
          <cell r="BK144">
            <v>813174.84</v>
          </cell>
          <cell r="BL144">
            <v>0</v>
          </cell>
          <cell r="BM144">
            <v>-50000.000000000102</v>
          </cell>
          <cell r="BN144">
            <v>94710.231666666601</v>
          </cell>
        </row>
        <row r="145">
          <cell r="B145" t="str">
            <v>S444018</v>
          </cell>
          <cell r="C145" t="str">
            <v>佛山市顺德区赛朗斯汽车部件实业有限公司</v>
          </cell>
          <cell r="D145">
            <v>0</v>
          </cell>
          <cell r="E145" t="str">
            <v>老账</v>
          </cell>
          <cell r="F145">
            <v>0</v>
          </cell>
          <cell r="G145" t="str">
            <v>否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148416.98000000001</v>
          </cell>
          <cell r="AS145">
            <v>0</v>
          </cell>
          <cell r="AT145">
            <v>548873.91</v>
          </cell>
          <cell r="AU145">
            <v>770414.99</v>
          </cell>
          <cell r="AV145">
            <v>43529.17</v>
          </cell>
          <cell r="AW145">
            <v>33798.26</v>
          </cell>
          <cell r="AX145">
            <v>1854.99</v>
          </cell>
          <cell r="AY145">
            <v>0</v>
          </cell>
          <cell r="AZ145">
            <v>1546888.3</v>
          </cell>
          <cell r="BA145">
            <v>1546888.3</v>
          </cell>
          <cell r="BB145">
            <v>6</v>
          </cell>
          <cell r="BC145">
            <v>0</v>
          </cell>
          <cell r="BD145">
            <v>1854.99</v>
          </cell>
          <cell r="BE145">
            <v>33798.26</v>
          </cell>
          <cell r="BF145">
            <v>43529.17</v>
          </cell>
          <cell r="BG145">
            <v>770414.99</v>
          </cell>
          <cell r="BH145">
            <v>1398471.32</v>
          </cell>
          <cell r="BI145">
            <v>0</v>
          </cell>
          <cell r="BK145">
            <v>1546888.3</v>
          </cell>
          <cell r="BL145">
            <v>0</v>
          </cell>
          <cell r="BM145">
            <v>-200000</v>
          </cell>
          <cell r="BN145">
            <v>233078.55333333299</v>
          </cell>
        </row>
        <row r="146">
          <cell r="B146" t="str">
            <v>S413077</v>
          </cell>
          <cell r="C146" t="str">
            <v>文安县万达汽车配件制造有限公司</v>
          </cell>
          <cell r="D146" t="str">
            <v>金属件</v>
          </cell>
          <cell r="E146" t="str">
            <v>正常供货</v>
          </cell>
          <cell r="F146">
            <v>60</v>
          </cell>
          <cell r="G146" t="str">
            <v>否</v>
          </cell>
          <cell r="H146">
            <v>60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AK146">
            <v>0</v>
          </cell>
          <cell r="AL146">
            <v>0</v>
          </cell>
          <cell r="AM146">
            <v>0</v>
          </cell>
          <cell r="AP146">
            <v>140723.01999999999</v>
          </cell>
          <cell r="AQ146">
            <v>216064.01</v>
          </cell>
          <cell r="AR146">
            <v>199642.43</v>
          </cell>
          <cell r="AS146">
            <v>0</v>
          </cell>
          <cell r="AT146">
            <v>472764.2</v>
          </cell>
          <cell r="AU146">
            <v>191333.54</v>
          </cell>
          <cell r="AV146">
            <v>178344.26</v>
          </cell>
          <cell r="AW146">
            <v>121727.74</v>
          </cell>
          <cell r="AX146">
            <v>104132.96</v>
          </cell>
          <cell r="AY146">
            <v>57414.8</v>
          </cell>
          <cell r="AZ146">
            <v>1682146.96</v>
          </cell>
          <cell r="BA146">
            <v>1520599.2</v>
          </cell>
          <cell r="BB146">
            <v>6</v>
          </cell>
          <cell r="BC146">
            <v>121727.74</v>
          </cell>
          <cell r="BD146">
            <v>178344.26</v>
          </cell>
          <cell r="BE146">
            <v>191333.54</v>
          </cell>
          <cell r="BF146">
            <v>472764.2</v>
          </cell>
          <cell r="BG146">
            <v>0</v>
          </cell>
          <cell r="BH146">
            <v>1125717.5</v>
          </cell>
          <cell r="BI146">
            <v>161547.76</v>
          </cell>
          <cell r="BK146">
            <v>1682146.96</v>
          </cell>
          <cell r="BL146">
            <v>0</v>
          </cell>
          <cell r="BM146">
            <v>0</v>
          </cell>
          <cell r="BN146">
            <v>187619.58333333299</v>
          </cell>
        </row>
        <row r="147">
          <cell r="B147" t="str">
            <v>S433021</v>
          </cell>
          <cell r="C147" t="str">
            <v>慈溪市维克多自控元件有限公司</v>
          </cell>
          <cell r="D147" t="str">
            <v>座椅</v>
          </cell>
          <cell r="E147" t="str">
            <v>正常供货</v>
          </cell>
          <cell r="F147">
            <v>60</v>
          </cell>
          <cell r="G147" t="str">
            <v>否</v>
          </cell>
          <cell r="H147">
            <v>60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85025.14</v>
          </cell>
          <cell r="AQ147">
            <v>101826.56</v>
          </cell>
          <cell r="AR147">
            <v>169952</v>
          </cell>
          <cell r="AS147">
            <v>101826.56</v>
          </cell>
          <cell r="AT147">
            <v>0</v>
          </cell>
          <cell r="AU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458630.26</v>
          </cell>
          <cell r="BA147">
            <v>458630.26</v>
          </cell>
          <cell r="BB147">
            <v>5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101826.56</v>
          </cell>
          <cell r="BH147">
            <v>0</v>
          </cell>
          <cell r="BI147">
            <v>0</v>
          </cell>
          <cell r="BK147">
            <v>458630.26</v>
          </cell>
          <cell r="BL147">
            <v>0</v>
          </cell>
          <cell r="BM147">
            <v>0</v>
          </cell>
          <cell r="BN147">
            <v>0</v>
          </cell>
        </row>
        <row r="148">
          <cell r="B148" t="str">
            <v>S437022</v>
          </cell>
          <cell r="C148" t="str">
            <v>德州志鹏海绵制品有限公司</v>
          </cell>
          <cell r="D148" t="str">
            <v>座椅</v>
          </cell>
          <cell r="E148" t="str">
            <v>老账</v>
          </cell>
          <cell r="F148">
            <v>60</v>
          </cell>
          <cell r="G148" t="str">
            <v>否</v>
          </cell>
          <cell r="I148">
            <v>62319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62319</v>
          </cell>
          <cell r="BA148">
            <v>62319</v>
          </cell>
          <cell r="BB148">
            <v>5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K148">
            <v>62319</v>
          </cell>
          <cell r="BL148">
            <v>0</v>
          </cell>
          <cell r="BM148">
            <v>0</v>
          </cell>
          <cell r="BN148">
            <v>0</v>
          </cell>
        </row>
        <row r="149">
          <cell r="B149" t="str">
            <v>S412027</v>
          </cell>
          <cell r="C149" t="str">
            <v>天津信嘉机械设备租赁有限公司</v>
          </cell>
          <cell r="D149" t="str">
            <v>座椅/后视镜</v>
          </cell>
          <cell r="E149" t="str">
            <v>叉车租赁</v>
          </cell>
          <cell r="F149">
            <v>0</v>
          </cell>
          <cell r="G149" t="str">
            <v>否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S149">
            <v>1300</v>
          </cell>
          <cell r="AT149">
            <v>4200</v>
          </cell>
          <cell r="AU149">
            <v>0</v>
          </cell>
          <cell r="AV149">
            <v>4200</v>
          </cell>
          <cell r="AW149">
            <v>4200</v>
          </cell>
          <cell r="AX149">
            <v>8400</v>
          </cell>
          <cell r="AY149">
            <v>0</v>
          </cell>
          <cell r="AZ149">
            <v>22300</v>
          </cell>
          <cell r="BA149">
            <v>22300</v>
          </cell>
          <cell r="BB149">
            <v>6</v>
          </cell>
          <cell r="BC149">
            <v>0</v>
          </cell>
          <cell r="BD149">
            <v>8400</v>
          </cell>
          <cell r="BE149">
            <v>4200</v>
          </cell>
          <cell r="BF149">
            <v>4200</v>
          </cell>
          <cell r="BG149">
            <v>0</v>
          </cell>
          <cell r="BH149">
            <v>21000</v>
          </cell>
          <cell r="BI149">
            <v>0</v>
          </cell>
          <cell r="BK149">
            <v>22300</v>
          </cell>
          <cell r="BL149">
            <v>0</v>
          </cell>
          <cell r="BM149">
            <v>-20000</v>
          </cell>
          <cell r="BN149">
            <v>3500</v>
          </cell>
        </row>
        <row r="150">
          <cell r="B150" t="str">
            <v>S532003</v>
          </cell>
          <cell r="C150" t="str">
            <v>扬州三鸣环保科技有限公司</v>
          </cell>
          <cell r="D150">
            <v>0</v>
          </cell>
          <cell r="E150" t="str">
            <v>老账</v>
          </cell>
          <cell r="F150">
            <v>0</v>
          </cell>
          <cell r="G150" t="str">
            <v>否</v>
          </cell>
          <cell r="I150">
            <v>-31550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72000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40450</v>
          </cell>
          <cell r="BA150">
            <v>40450</v>
          </cell>
          <cell r="BB150">
            <v>5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K150">
            <v>40450</v>
          </cell>
          <cell r="BL150">
            <v>0</v>
          </cell>
          <cell r="BM150">
            <v>0</v>
          </cell>
          <cell r="BN150">
            <v>0</v>
          </cell>
        </row>
        <row r="151">
          <cell r="B151" t="str">
            <v>S431004</v>
          </cell>
          <cell r="C151" t="str">
            <v>新梦顶（上海）贸易有限公司</v>
          </cell>
          <cell r="D151" t="str">
            <v>座椅</v>
          </cell>
          <cell r="E151" t="str">
            <v>正常供货</v>
          </cell>
          <cell r="F151">
            <v>90</v>
          </cell>
          <cell r="G151" t="str">
            <v>是</v>
          </cell>
          <cell r="H151">
            <v>90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F151">
            <v>0</v>
          </cell>
          <cell r="AG151">
            <v>0</v>
          </cell>
          <cell r="AH151">
            <v>0</v>
          </cell>
          <cell r="AL151">
            <v>0</v>
          </cell>
          <cell r="AM151">
            <v>1648.93</v>
          </cell>
          <cell r="AN151">
            <v>17838.48</v>
          </cell>
          <cell r="AO151">
            <v>0</v>
          </cell>
          <cell r="AP151">
            <v>9000</v>
          </cell>
          <cell r="AQ151">
            <v>15417.79</v>
          </cell>
          <cell r="AR151">
            <v>16699.75</v>
          </cell>
          <cell r="AS151">
            <v>23647.08</v>
          </cell>
          <cell r="AT151">
            <v>0</v>
          </cell>
          <cell r="AU151">
            <v>26868.01</v>
          </cell>
          <cell r="AV151">
            <v>4714.17</v>
          </cell>
          <cell r="AW151">
            <v>17989.599999999999</v>
          </cell>
          <cell r="AX151">
            <v>29315.200000000001</v>
          </cell>
          <cell r="AY151">
            <v>0</v>
          </cell>
          <cell r="AZ151">
            <v>163139.01</v>
          </cell>
          <cell r="BA151">
            <v>115834.21</v>
          </cell>
          <cell r="BB151">
            <v>6</v>
          </cell>
          <cell r="BC151">
            <v>4714.17</v>
          </cell>
          <cell r="BD151">
            <v>26868.01</v>
          </cell>
          <cell r="BE151">
            <v>0</v>
          </cell>
          <cell r="BF151">
            <v>23647.08</v>
          </cell>
          <cell r="BG151">
            <v>16699.75</v>
          </cell>
          <cell r="BH151">
            <v>78886.98</v>
          </cell>
          <cell r="BI151">
            <v>47304.800000000003</v>
          </cell>
          <cell r="BK151">
            <v>163139.01</v>
          </cell>
          <cell r="BL151">
            <v>0</v>
          </cell>
          <cell r="BM151">
            <v>-6383.65</v>
          </cell>
          <cell r="BN151">
            <v>13147.83</v>
          </cell>
        </row>
        <row r="152">
          <cell r="B152" t="str">
            <v>S411024</v>
          </cell>
          <cell r="C152" t="str">
            <v>北京德实汽车饰件有限公司</v>
          </cell>
          <cell r="D152" t="str">
            <v>金属件/座椅</v>
          </cell>
          <cell r="E152" t="str">
            <v>老账</v>
          </cell>
          <cell r="F152">
            <v>60</v>
          </cell>
          <cell r="G152" t="str">
            <v>否</v>
          </cell>
          <cell r="I152">
            <v>58519.74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58519.74</v>
          </cell>
          <cell r="BA152">
            <v>58519.74</v>
          </cell>
          <cell r="BB152">
            <v>5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K152">
            <v>58519.74</v>
          </cell>
          <cell r="BL152">
            <v>0</v>
          </cell>
          <cell r="BM152">
            <v>0</v>
          </cell>
          <cell r="BN152">
            <v>0</v>
          </cell>
        </row>
        <row r="153">
          <cell r="B153" t="str">
            <v>S413127</v>
          </cell>
          <cell r="C153" t="str">
            <v>黄骅市金珲设备安装工程有限公司</v>
          </cell>
          <cell r="D153">
            <v>0</v>
          </cell>
          <cell r="E153" t="str">
            <v>固定资产</v>
          </cell>
          <cell r="F153">
            <v>0</v>
          </cell>
          <cell r="G153" t="str">
            <v>否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5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</row>
        <row r="154">
          <cell r="B154" t="str">
            <v>S432003</v>
          </cell>
          <cell r="C154" t="str">
            <v>无锡市汇源机械科技有限公司</v>
          </cell>
          <cell r="D154" t="str">
            <v>后视镜/座椅/后视镜</v>
          </cell>
          <cell r="E154" t="str">
            <v>正常供货</v>
          </cell>
          <cell r="F154">
            <v>60</v>
          </cell>
          <cell r="G154" t="str">
            <v>是</v>
          </cell>
          <cell r="H154">
            <v>60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22435.47</v>
          </cell>
          <cell r="AJ154">
            <v>46786.52</v>
          </cell>
          <cell r="AK154">
            <v>4026.47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59747.21</v>
          </cell>
          <cell r="AS154">
            <v>35333.97</v>
          </cell>
          <cell r="AT154">
            <v>0</v>
          </cell>
          <cell r="AU154">
            <v>0</v>
          </cell>
          <cell r="AW154">
            <v>14355.52</v>
          </cell>
          <cell r="AX154">
            <v>5505.36</v>
          </cell>
          <cell r="AY154">
            <v>393243.51</v>
          </cell>
          <cell r="AZ154">
            <v>581434.03</v>
          </cell>
          <cell r="BA154">
            <v>182685.16</v>
          </cell>
          <cell r="BB154">
            <v>5</v>
          </cell>
          <cell r="BC154">
            <v>14355.52</v>
          </cell>
          <cell r="BD154">
            <v>0</v>
          </cell>
          <cell r="BE154">
            <v>0</v>
          </cell>
          <cell r="BF154">
            <v>0</v>
          </cell>
          <cell r="BG154">
            <v>35333.97</v>
          </cell>
          <cell r="BH154">
            <v>413104.39</v>
          </cell>
          <cell r="BI154">
            <v>398748.87</v>
          </cell>
          <cell r="BK154">
            <v>581434.03</v>
          </cell>
          <cell r="BL154">
            <v>0</v>
          </cell>
          <cell r="BM154">
            <v>0</v>
          </cell>
          <cell r="BN154">
            <v>68850.731666666703</v>
          </cell>
        </row>
        <row r="155">
          <cell r="B155" t="str">
            <v>S437024</v>
          </cell>
          <cell r="C155" t="str">
            <v>佳化化学（滨州）有限公司</v>
          </cell>
          <cell r="D155" t="str">
            <v>座椅</v>
          </cell>
          <cell r="E155" t="str">
            <v>大宗物料-不合作</v>
          </cell>
          <cell r="F155">
            <v>0</v>
          </cell>
          <cell r="G155" t="str">
            <v>否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AB155">
            <v>0</v>
          </cell>
          <cell r="AC155">
            <v>0</v>
          </cell>
          <cell r="AD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5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</row>
        <row r="156">
          <cell r="B156" t="str">
            <v>S413125</v>
          </cell>
          <cell r="C156" t="str">
            <v>沧州智凯金属制品有限公司</v>
          </cell>
          <cell r="D156" t="str">
            <v>金属件</v>
          </cell>
          <cell r="E156" t="str">
            <v>正常供货</v>
          </cell>
          <cell r="F156">
            <v>60</v>
          </cell>
          <cell r="G156" t="str">
            <v>否</v>
          </cell>
          <cell r="H156">
            <v>60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AI156">
            <v>0</v>
          </cell>
          <cell r="AJ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41876.35</v>
          </cell>
          <cell r="AQ156">
            <v>131948.91</v>
          </cell>
          <cell r="AR156">
            <v>134744.84</v>
          </cell>
          <cell r="AS156">
            <v>105829.2</v>
          </cell>
          <cell r="AT156">
            <v>131768.06</v>
          </cell>
          <cell r="AU156">
            <v>108143.16</v>
          </cell>
          <cell r="AV156">
            <v>197045.51</v>
          </cell>
          <cell r="AW156">
            <v>88769.74</v>
          </cell>
          <cell r="AX156">
            <v>42714.67</v>
          </cell>
          <cell r="AY156">
            <v>15253.9</v>
          </cell>
          <cell r="AZ156">
            <v>998094.34</v>
          </cell>
          <cell r="BA156">
            <v>940125.77</v>
          </cell>
          <cell r="BB156">
            <v>6</v>
          </cell>
          <cell r="BC156">
            <v>88769.74</v>
          </cell>
          <cell r="BD156">
            <v>197045.51</v>
          </cell>
          <cell r="BE156">
            <v>108143.16</v>
          </cell>
          <cell r="BF156">
            <v>131768.06</v>
          </cell>
          <cell r="BG156">
            <v>105829.2</v>
          </cell>
          <cell r="BH156">
            <v>583695.04</v>
          </cell>
          <cell r="BI156">
            <v>57968.570000000102</v>
          </cell>
          <cell r="BK156">
            <v>998094.34</v>
          </cell>
          <cell r="BL156">
            <v>0</v>
          </cell>
          <cell r="BM156">
            <v>-10000</v>
          </cell>
          <cell r="BN156">
            <v>97282.506666666697</v>
          </cell>
        </row>
        <row r="157">
          <cell r="B157" t="str">
            <v>S512012</v>
          </cell>
          <cell r="C157" t="str">
            <v>天津市科特迪科技发展有限公司</v>
          </cell>
          <cell r="D157">
            <v>0</v>
          </cell>
          <cell r="E157" t="str">
            <v>固定资产</v>
          </cell>
          <cell r="F157">
            <v>0</v>
          </cell>
          <cell r="G157" t="str">
            <v>否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5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K157">
            <v>0</v>
          </cell>
          <cell r="BL157">
            <v>0</v>
          </cell>
          <cell r="BM157">
            <v>-9000</v>
          </cell>
          <cell r="BN157">
            <v>0</v>
          </cell>
        </row>
        <row r="158">
          <cell r="B158" t="str">
            <v>S513150</v>
          </cell>
          <cell r="C158" t="str">
            <v>沧州森德奥机械制造有限公司</v>
          </cell>
          <cell r="D158">
            <v>0</v>
          </cell>
          <cell r="E158" t="str">
            <v>固定资产</v>
          </cell>
          <cell r="F158">
            <v>0</v>
          </cell>
          <cell r="G158" t="str">
            <v>否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13740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13740</v>
          </cell>
          <cell r="BA158">
            <v>13740</v>
          </cell>
          <cell r="BB158">
            <v>5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K158">
            <v>13740</v>
          </cell>
          <cell r="BL158">
            <v>0</v>
          </cell>
          <cell r="BM158">
            <v>0</v>
          </cell>
          <cell r="BN158">
            <v>0</v>
          </cell>
        </row>
        <row r="159">
          <cell r="B159" t="str">
            <v>S413181</v>
          </cell>
          <cell r="C159" t="str">
            <v>廊坊开发区欧特克精密电子线束制造有限公司</v>
          </cell>
          <cell r="D159" t="str">
            <v>后视镜</v>
          </cell>
          <cell r="E159" t="str">
            <v>正常供货</v>
          </cell>
          <cell r="F159">
            <v>60</v>
          </cell>
          <cell r="G159" t="str">
            <v>是</v>
          </cell>
          <cell r="H159">
            <v>60</v>
          </cell>
          <cell r="AH159">
            <v>0</v>
          </cell>
          <cell r="AJ159">
            <v>151330.89000000001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151330.89000000001</v>
          </cell>
          <cell r="BA159">
            <v>151330.89000000001</v>
          </cell>
          <cell r="BB159">
            <v>5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K159">
            <v>151330.89000000001</v>
          </cell>
          <cell r="BL159">
            <v>0</v>
          </cell>
          <cell r="BM159">
            <v>-10000</v>
          </cell>
          <cell r="BN159">
            <v>0</v>
          </cell>
        </row>
        <row r="160">
          <cell r="B160" t="str">
            <v>S413086</v>
          </cell>
          <cell r="C160" t="str">
            <v>黄骅市渤海庆丰车辆灯镜厂</v>
          </cell>
          <cell r="D160" t="str">
            <v>后视镜</v>
          </cell>
          <cell r="E160" t="str">
            <v>老账</v>
          </cell>
          <cell r="F160">
            <v>60</v>
          </cell>
          <cell r="G160" t="str">
            <v>否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5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</row>
        <row r="161">
          <cell r="B161" t="str">
            <v>S437039</v>
          </cell>
          <cell r="C161" t="str">
            <v>山东慧源精细化工有限公司</v>
          </cell>
          <cell r="D161" t="str">
            <v>金属件</v>
          </cell>
          <cell r="F161">
            <v>0</v>
          </cell>
          <cell r="G161" t="str">
            <v>否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1176.6600000000001</v>
          </cell>
          <cell r="AW161">
            <v>0</v>
          </cell>
          <cell r="AX161">
            <v>0</v>
          </cell>
          <cell r="AY161">
            <v>0</v>
          </cell>
          <cell r="AZ161">
            <v>1176.6600000000001</v>
          </cell>
          <cell r="BA161">
            <v>1176.6600000000001</v>
          </cell>
          <cell r="BB161">
            <v>6</v>
          </cell>
          <cell r="BC161">
            <v>0</v>
          </cell>
          <cell r="BD161">
            <v>0</v>
          </cell>
          <cell r="BE161">
            <v>0</v>
          </cell>
          <cell r="BF161">
            <v>1176.6600000000001</v>
          </cell>
          <cell r="BG161">
            <v>0</v>
          </cell>
          <cell r="BH161">
            <v>1176.6600000000001</v>
          </cell>
          <cell r="BI161">
            <v>0</v>
          </cell>
          <cell r="BK161">
            <v>1176.6600000000301</v>
          </cell>
          <cell r="BL161">
            <v>0</v>
          </cell>
          <cell r="BM161">
            <v>3.2514435588382197E-11</v>
          </cell>
          <cell r="BN161">
            <v>196.11</v>
          </cell>
        </row>
        <row r="162">
          <cell r="B162" t="str">
            <v>S413027</v>
          </cell>
          <cell r="C162" t="str">
            <v>沧州裕金达汽车部件有限公司</v>
          </cell>
          <cell r="D162" t="str">
            <v>金属件</v>
          </cell>
          <cell r="E162" t="str">
            <v>老账</v>
          </cell>
          <cell r="F162">
            <v>60</v>
          </cell>
          <cell r="G162" t="str">
            <v>否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51725.38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51725.38</v>
          </cell>
          <cell r="BA162">
            <v>51725.38</v>
          </cell>
          <cell r="BB162">
            <v>5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K162">
            <v>51725.38</v>
          </cell>
          <cell r="BL162">
            <v>0</v>
          </cell>
          <cell r="BM162">
            <v>0</v>
          </cell>
          <cell r="BN162">
            <v>0</v>
          </cell>
        </row>
        <row r="163">
          <cell r="B163" t="str">
            <v>S413009</v>
          </cell>
          <cell r="C163" t="str">
            <v>高碑店京华橡胶制品有限责任公司</v>
          </cell>
          <cell r="D163" t="str">
            <v>座椅</v>
          </cell>
          <cell r="E163" t="str">
            <v>正常供货</v>
          </cell>
          <cell r="F163">
            <v>60</v>
          </cell>
          <cell r="G163" t="str">
            <v>是</v>
          </cell>
          <cell r="H163">
            <v>60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M163">
            <v>2535.5500000000002</v>
          </cell>
          <cell r="AN163">
            <v>3647.42</v>
          </cell>
          <cell r="AO163">
            <v>1600</v>
          </cell>
          <cell r="AP163">
            <v>1600</v>
          </cell>
          <cell r="AQ163">
            <v>3572.95</v>
          </cell>
          <cell r="AR163">
            <v>3498.48</v>
          </cell>
          <cell r="AS163">
            <v>3572.95</v>
          </cell>
          <cell r="AT163">
            <v>1749.24</v>
          </cell>
          <cell r="AU163">
            <v>0</v>
          </cell>
          <cell r="AV163">
            <v>9303.9699999999993</v>
          </cell>
          <cell r="AW163">
            <v>17492.400000000001</v>
          </cell>
          <cell r="AX163">
            <v>5247.72</v>
          </cell>
          <cell r="AY163">
            <v>6996.96</v>
          </cell>
          <cell r="AZ163">
            <v>60817.64</v>
          </cell>
          <cell r="BA163">
            <v>48572.959999999999</v>
          </cell>
          <cell r="BB163">
            <v>6</v>
          </cell>
          <cell r="BC163">
            <v>17492.400000000001</v>
          </cell>
          <cell r="BD163">
            <v>9303.9699999999993</v>
          </cell>
          <cell r="BE163">
            <v>0</v>
          </cell>
          <cell r="BF163">
            <v>1749.24</v>
          </cell>
          <cell r="BG163">
            <v>3572.95</v>
          </cell>
          <cell r="BH163">
            <v>40790.29</v>
          </cell>
          <cell r="BI163">
            <v>12244.68</v>
          </cell>
          <cell r="BK163">
            <v>60817.64</v>
          </cell>
          <cell r="BL163">
            <v>0</v>
          </cell>
          <cell r="BM163">
            <v>0</v>
          </cell>
          <cell r="BN163">
            <v>6798.3816666666698</v>
          </cell>
        </row>
        <row r="164">
          <cell r="B164" t="str">
            <v>S532002</v>
          </cell>
          <cell r="C164" t="str">
            <v>苏州高新区旭达输送机械有限公司</v>
          </cell>
          <cell r="D164">
            <v>0</v>
          </cell>
          <cell r="E164" t="str">
            <v>固定资产</v>
          </cell>
          <cell r="F164">
            <v>0</v>
          </cell>
          <cell r="G164" t="str">
            <v>否</v>
          </cell>
          <cell r="I164">
            <v>48800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48800</v>
          </cell>
          <cell r="BA164">
            <v>48800</v>
          </cell>
          <cell r="BB164">
            <v>5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K164">
            <v>48800</v>
          </cell>
          <cell r="BL164">
            <v>0</v>
          </cell>
          <cell r="BM164">
            <v>0</v>
          </cell>
          <cell r="BN164">
            <v>0</v>
          </cell>
        </row>
        <row r="165">
          <cell r="B165" t="str">
            <v>S413129</v>
          </cell>
          <cell r="C165" t="str">
            <v>文安县恒德汽车座椅制造有限公司</v>
          </cell>
          <cell r="D165" t="str">
            <v>金属件/座椅</v>
          </cell>
          <cell r="E165" t="str">
            <v>正常供货</v>
          </cell>
          <cell r="F165">
            <v>60</v>
          </cell>
          <cell r="G165" t="str">
            <v>否</v>
          </cell>
          <cell r="H165">
            <v>60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AD165">
            <v>0</v>
          </cell>
          <cell r="AF165">
            <v>0</v>
          </cell>
          <cell r="AI165">
            <v>0</v>
          </cell>
          <cell r="AM165">
            <v>0</v>
          </cell>
          <cell r="AP165">
            <v>34077.410000000003</v>
          </cell>
          <cell r="AQ165">
            <v>80445.27</v>
          </cell>
          <cell r="AR165">
            <v>42312.73</v>
          </cell>
          <cell r="AS165">
            <v>32842.53</v>
          </cell>
          <cell r="AT165">
            <v>57767.1</v>
          </cell>
          <cell r="AU165">
            <v>63921.61</v>
          </cell>
          <cell r="AV165">
            <v>197842.34</v>
          </cell>
          <cell r="AW165">
            <v>10272</v>
          </cell>
          <cell r="AX165">
            <v>39048.050000000003</v>
          </cell>
          <cell r="AY165">
            <v>18976.02</v>
          </cell>
          <cell r="AZ165">
            <v>577505.06000000006</v>
          </cell>
          <cell r="BA165">
            <v>519480.99</v>
          </cell>
          <cell r="BB165">
            <v>6</v>
          </cell>
          <cell r="BC165">
            <v>10272</v>
          </cell>
          <cell r="BD165">
            <v>197842.34</v>
          </cell>
          <cell r="BE165">
            <v>63921.61</v>
          </cell>
          <cell r="BF165">
            <v>57767.1</v>
          </cell>
          <cell r="BG165">
            <v>32842.53</v>
          </cell>
          <cell r="BH165">
            <v>387827.12</v>
          </cell>
          <cell r="BI165">
            <v>58024.07</v>
          </cell>
          <cell r="BK165">
            <v>577505.06000000006</v>
          </cell>
          <cell r="BL165">
            <v>0</v>
          </cell>
          <cell r="BM165">
            <v>-20000</v>
          </cell>
          <cell r="BN165">
            <v>64637.853333333303</v>
          </cell>
        </row>
        <row r="166">
          <cell r="B166" t="str">
            <v>S437016</v>
          </cell>
          <cell r="C166" t="str">
            <v>曲阜陆航座椅辅料有限公司</v>
          </cell>
          <cell r="D166" t="str">
            <v>座椅</v>
          </cell>
          <cell r="E166" t="str">
            <v>正常供货</v>
          </cell>
          <cell r="F166">
            <v>0</v>
          </cell>
          <cell r="G166" t="str">
            <v>否</v>
          </cell>
          <cell r="H166">
            <v>60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AM166">
            <v>0</v>
          </cell>
          <cell r="AN166">
            <v>0</v>
          </cell>
          <cell r="AO166">
            <v>20734.189999999999</v>
          </cell>
          <cell r="AP166">
            <v>29600</v>
          </cell>
          <cell r="AQ166">
            <v>1005.7</v>
          </cell>
          <cell r="AR166">
            <v>18360</v>
          </cell>
          <cell r="AS166">
            <v>17999.88</v>
          </cell>
          <cell r="AT166">
            <v>1819.3</v>
          </cell>
          <cell r="AU166">
            <v>18000</v>
          </cell>
          <cell r="AV166">
            <v>18000</v>
          </cell>
          <cell r="AW166">
            <v>4576.5</v>
          </cell>
          <cell r="AX166">
            <v>15000</v>
          </cell>
          <cell r="AY166">
            <v>0</v>
          </cell>
          <cell r="AZ166">
            <v>145095.57</v>
          </cell>
          <cell r="BA166">
            <v>145095.57</v>
          </cell>
          <cell r="BB166">
            <v>6</v>
          </cell>
          <cell r="BC166">
            <v>0</v>
          </cell>
          <cell r="BD166">
            <v>15000</v>
          </cell>
          <cell r="BE166">
            <v>4576.5</v>
          </cell>
          <cell r="BF166">
            <v>18000</v>
          </cell>
          <cell r="BG166">
            <v>18000</v>
          </cell>
          <cell r="BH166">
            <v>57395.8</v>
          </cell>
          <cell r="BI166">
            <v>0</v>
          </cell>
          <cell r="BK166">
            <v>145095.57</v>
          </cell>
          <cell r="BL166">
            <v>0</v>
          </cell>
          <cell r="BM166">
            <v>0</v>
          </cell>
          <cell r="BN166">
            <v>9565.9666666666708</v>
          </cell>
        </row>
        <row r="167">
          <cell r="B167" t="str">
            <v>S413081</v>
          </cell>
          <cell r="C167" t="str">
            <v>河北宏广橡塑金属制品有限公司</v>
          </cell>
          <cell r="D167" t="str">
            <v>金属件</v>
          </cell>
          <cell r="E167" t="str">
            <v>正常供货</v>
          </cell>
          <cell r="F167">
            <v>90</v>
          </cell>
          <cell r="G167" t="str">
            <v>否</v>
          </cell>
          <cell r="H167">
            <v>90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9858.82</v>
          </cell>
          <cell r="O167">
            <v>8207.3700000000008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18066.189999999999</v>
          </cell>
          <cell r="BA167">
            <v>18066.189999999999</v>
          </cell>
          <cell r="BB167">
            <v>5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K167">
            <v>18066.189999999999</v>
          </cell>
          <cell r="BL167">
            <v>0</v>
          </cell>
          <cell r="BM167">
            <v>0</v>
          </cell>
          <cell r="BN167">
            <v>0</v>
          </cell>
        </row>
        <row r="168">
          <cell r="B168" t="str">
            <v>S413133</v>
          </cell>
          <cell r="C168" t="str">
            <v>深州市晶立泰机械配件有限公司</v>
          </cell>
          <cell r="D168" t="str">
            <v>金属件/座椅/后视镜</v>
          </cell>
          <cell r="E168" t="str">
            <v>正常供货</v>
          </cell>
          <cell r="F168">
            <v>60</v>
          </cell>
          <cell r="G168" t="str">
            <v>否</v>
          </cell>
          <cell r="H168">
            <v>60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AF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5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K168">
            <v>-11980.16</v>
          </cell>
          <cell r="BL168">
            <v>-11980.16</v>
          </cell>
          <cell r="BM168">
            <v>-11980.16</v>
          </cell>
          <cell r="BN168">
            <v>0</v>
          </cell>
        </row>
        <row r="169">
          <cell r="B169" t="str">
            <v>S411025</v>
          </cell>
          <cell r="C169" t="str">
            <v>北京华北轻合金有限公司</v>
          </cell>
          <cell r="D169" t="str">
            <v>后视镜</v>
          </cell>
          <cell r="E169" t="str">
            <v>老账</v>
          </cell>
          <cell r="F169">
            <v>60</v>
          </cell>
          <cell r="G169" t="str">
            <v>否</v>
          </cell>
          <cell r="I169">
            <v>0</v>
          </cell>
          <cell r="J169">
            <v>0</v>
          </cell>
          <cell r="K169">
            <v>0</v>
          </cell>
          <cell r="L169">
            <v>43423.23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3471.82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46895.05</v>
          </cell>
          <cell r="BA169">
            <v>46895.05</v>
          </cell>
          <cell r="BB169">
            <v>5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K169">
            <v>46895.05</v>
          </cell>
          <cell r="BL169">
            <v>0</v>
          </cell>
          <cell r="BM169">
            <v>0</v>
          </cell>
          <cell r="BN169">
            <v>0</v>
          </cell>
        </row>
        <row r="170">
          <cell r="B170" t="str">
            <v>S513146</v>
          </cell>
          <cell r="C170" t="str">
            <v>黄骅市腾双五金门市部</v>
          </cell>
          <cell r="D170" t="str">
            <v>后视镜</v>
          </cell>
          <cell r="E170" t="str">
            <v>零采</v>
          </cell>
          <cell r="F170">
            <v>0</v>
          </cell>
          <cell r="G170" t="str">
            <v>否</v>
          </cell>
          <cell r="AG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8891.8799999999992</v>
          </cell>
          <cell r="AX170">
            <v>0</v>
          </cell>
          <cell r="AY170">
            <v>0</v>
          </cell>
          <cell r="AZ170">
            <v>8891.8799999999992</v>
          </cell>
          <cell r="BA170">
            <v>8891.8799999999992</v>
          </cell>
          <cell r="BB170">
            <v>6</v>
          </cell>
          <cell r="BC170">
            <v>0</v>
          </cell>
          <cell r="BD170">
            <v>0</v>
          </cell>
          <cell r="BE170">
            <v>8891.8799999999992</v>
          </cell>
          <cell r="BF170">
            <v>0</v>
          </cell>
          <cell r="BG170">
            <v>0</v>
          </cell>
          <cell r="BH170">
            <v>8891.8799999999992</v>
          </cell>
          <cell r="BI170">
            <v>0</v>
          </cell>
          <cell r="BK170">
            <v>8891.8799999999501</v>
          </cell>
          <cell r="BL170">
            <v>0</v>
          </cell>
          <cell r="BM170">
            <v>-5.2750692702829799E-11</v>
          </cell>
          <cell r="BN170">
            <v>1481.98</v>
          </cell>
        </row>
        <row r="171">
          <cell r="B171" t="str">
            <v>S513005</v>
          </cell>
          <cell r="C171" t="str">
            <v>黄骅市通乐贸易有限公司</v>
          </cell>
          <cell r="D171" t="str">
            <v>金属件/座椅/后视镜</v>
          </cell>
          <cell r="E171" t="str">
            <v>零采</v>
          </cell>
          <cell r="F171">
            <v>30</v>
          </cell>
          <cell r="G171" t="str">
            <v>是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AF171">
            <v>0</v>
          </cell>
          <cell r="AH171">
            <v>0</v>
          </cell>
          <cell r="AJ171">
            <v>23314.3</v>
          </cell>
          <cell r="AK171">
            <v>45470.2</v>
          </cell>
          <cell r="AL171">
            <v>0</v>
          </cell>
          <cell r="AM171">
            <v>0</v>
          </cell>
          <cell r="AN171">
            <v>300</v>
          </cell>
          <cell r="AO171">
            <v>0</v>
          </cell>
          <cell r="AP171">
            <v>0</v>
          </cell>
          <cell r="AQ171">
            <v>29924</v>
          </cell>
          <cell r="AR171">
            <v>6871.9</v>
          </cell>
          <cell r="AS171">
            <v>0</v>
          </cell>
          <cell r="AT171">
            <v>0</v>
          </cell>
          <cell r="AU171">
            <v>0</v>
          </cell>
          <cell r="AV171">
            <v>52729</v>
          </cell>
          <cell r="AW171">
            <v>6418</v>
          </cell>
          <cell r="AX171">
            <v>0</v>
          </cell>
          <cell r="AY171">
            <v>25503.5</v>
          </cell>
          <cell r="AZ171">
            <v>190530.9</v>
          </cell>
          <cell r="BA171">
            <v>165027.4</v>
          </cell>
          <cell r="BB171">
            <v>6</v>
          </cell>
          <cell r="BC171">
            <v>0</v>
          </cell>
          <cell r="BD171">
            <v>6418</v>
          </cell>
          <cell r="BE171">
            <v>52729</v>
          </cell>
          <cell r="BF171">
            <v>0</v>
          </cell>
          <cell r="BG171">
            <v>0</v>
          </cell>
          <cell r="BH171">
            <v>84650.5</v>
          </cell>
          <cell r="BI171">
            <v>25503.5</v>
          </cell>
          <cell r="BK171">
            <v>190530.9</v>
          </cell>
          <cell r="BL171">
            <v>0</v>
          </cell>
          <cell r="BM171">
            <v>0</v>
          </cell>
          <cell r="BN171">
            <v>14108.416666666701</v>
          </cell>
        </row>
        <row r="172">
          <cell r="B172" t="str">
            <v>S412029</v>
          </cell>
          <cell r="C172" t="str">
            <v>天津金庄新材料科技有限公司</v>
          </cell>
          <cell r="D172" t="str">
            <v>座椅</v>
          </cell>
          <cell r="E172" t="str">
            <v>老账</v>
          </cell>
          <cell r="F172">
            <v>30</v>
          </cell>
          <cell r="G172" t="str">
            <v>否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5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</row>
        <row r="173">
          <cell r="B173" t="str">
            <v>S411004</v>
          </cell>
          <cell r="C173" t="str">
            <v>北京捷安思丽技术开发有限公司</v>
          </cell>
          <cell r="D173" t="str">
            <v>后视镜</v>
          </cell>
          <cell r="E173" t="str">
            <v>正常供货</v>
          </cell>
          <cell r="F173">
            <v>60</v>
          </cell>
          <cell r="G173" t="str">
            <v>是</v>
          </cell>
          <cell r="H173">
            <v>60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8301.57</v>
          </cell>
          <cell r="AL173">
            <v>12113.31</v>
          </cell>
          <cell r="AM173">
            <v>6056.67</v>
          </cell>
          <cell r="AN173">
            <v>1058.5999999999999</v>
          </cell>
          <cell r="AO173">
            <v>2000</v>
          </cell>
          <cell r="AP173">
            <v>0</v>
          </cell>
          <cell r="AQ173">
            <v>0</v>
          </cell>
          <cell r="AR173">
            <v>2130.41</v>
          </cell>
          <cell r="AS173">
            <v>0</v>
          </cell>
          <cell r="AT173">
            <v>0</v>
          </cell>
          <cell r="AU173">
            <v>2876.2</v>
          </cell>
          <cell r="AW173">
            <v>1058.5999999999999</v>
          </cell>
          <cell r="AX173">
            <v>0</v>
          </cell>
          <cell r="AY173">
            <v>1058.5999999999999</v>
          </cell>
          <cell r="AZ173">
            <v>36653.96</v>
          </cell>
          <cell r="BA173">
            <v>35595.360000000001</v>
          </cell>
          <cell r="BB173">
            <v>5</v>
          </cell>
          <cell r="BC173">
            <v>1058.5999999999999</v>
          </cell>
          <cell r="BD173">
            <v>0</v>
          </cell>
          <cell r="BE173">
            <v>2876.2</v>
          </cell>
          <cell r="BF173">
            <v>0</v>
          </cell>
          <cell r="BG173">
            <v>0</v>
          </cell>
          <cell r="BH173">
            <v>4993.3999999999996</v>
          </cell>
          <cell r="BI173">
            <v>1058.5999999999999</v>
          </cell>
          <cell r="BK173">
            <v>36653.96</v>
          </cell>
          <cell r="BL173">
            <v>0</v>
          </cell>
          <cell r="BM173">
            <v>-8046.14</v>
          </cell>
          <cell r="BN173">
            <v>832.23333333333301</v>
          </cell>
        </row>
        <row r="174">
          <cell r="B174" t="str">
            <v>S532001</v>
          </cell>
          <cell r="C174" t="str">
            <v>昆山维尔利环保科技有限公司</v>
          </cell>
          <cell r="D174" t="str">
            <v>后视镜</v>
          </cell>
          <cell r="E174" t="str">
            <v>正常供货</v>
          </cell>
          <cell r="F174">
            <v>60</v>
          </cell>
          <cell r="G174" t="str">
            <v>否</v>
          </cell>
          <cell r="H174">
            <v>60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5541.76</v>
          </cell>
          <cell r="AS174">
            <v>5230</v>
          </cell>
          <cell r="AT174">
            <v>0</v>
          </cell>
          <cell r="AU174">
            <v>0</v>
          </cell>
          <cell r="AW174">
            <v>0</v>
          </cell>
          <cell r="AX174">
            <v>4680</v>
          </cell>
          <cell r="AY174">
            <v>0</v>
          </cell>
          <cell r="AZ174">
            <v>15451.76</v>
          </cell>
          <cell r="BA174">
            <v>10771.76</v>
          </cell>
          <cell r="BB174">
            <v>5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5230</v>
          </cell>
          <cell r="BH174">
            <v>4680</v>
          </cell>
          <cell r="BI174">
            <v>4680</v>
          </cell>
          <cell r="BK174">
            <v>15451.76</v>
          </cell>
          <cell r="BL174">
            <v>0</v>
          </cell>
          <cell r="BM174">
            <v>-5000</v>
          </cell>
          <cell r="BN174">
            <v>780</v>
          </cell>
        </row>
        <row r="175">
          <cell r="B175" t="str">
            <v>S512005</v>
          </cell>
          <cell r="C175" t="str">
            <v>天津市奥特威德焊接技术有限公司</v>
          </cell>
          <cell r="D175">
            <v>0</v>
          </cell>
          <cell r="E175" t="str">
            <v>老账</v>
          </cell>
          <cell r="F175">
            <v>0</v>
          </cell>
          <cell r="G175" t="str">
            <v>否</v>
          </cell>
          <cell r="I175">
            <v>26000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26000</v>
          </cell>
          <cell r="BA175">
            <v>26000</v>
          </cell>
          <cell r="BB175">
            <v>5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K175">
            <v>26000</v>
          </cell>
          <cell r="BL175">
            <v>0</v>
          </cell>
          <cell r="BM175">
            <v>0</v>
          </cell>
          <cell r="BN175">
            <v>0</v>
          </cell>
        </row>
        <row r="176">
          <cell r="B176" t="str">
            <v>S512027</v>
          </cell>
          <cell r="C176" t="str">
            <v>天津芳雅机电科技有限公司</v>
          </cell>
          <cell r="D176">
            <v>0</v>
          </cell>
          <cell r="E176" t="str">
            <v>老账</v>
          </cell>
          <cell r="F176">
            <v>0</v>
          </cell>
          <cell r="G176" t="str">
            <v>是</v>
          </cell>
          <cell r="AH176">
            <v>32000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32000</v>
          </cell>
          <cell r="BA176">
            <v>32000</v>
          </cell>
          <cell r="BB176">
            <v>5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K176">
            <v>32000</v>
          </cell>
          <cell r="BL176">
            <v>0</v>
          </cell>
          <cell r="BM176">
            <v>0</v>
          </cell>
          <cell r="BN176">
            <v>0</v>
          </cell>
        </row>
        <row r="177">
          <cell r="B177" t="str">
            <v>S413085</v>
          </cell>
          <cell r="C177" t="str">
            <v>黄骅市桥行冷冲模具厂</v>
          </cell>
          <cell r="D177">
            <v>0</v>
          </cell>
          <cell r="E177" t="str">
            <v>固定资产</v>
          </cell>
          <cell r="F177">
            <v>0</v>
          </cell>
          <cell r="G177" t="str">
            <v>是</v>
          </cell>
          <cell r="AG177">
            <v>16400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16400</v>
          </cell>
          <cell r="BA177">
            <v>16400</v>
          </cell>
          <cell r="BB177">
            <v>5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K177">
            <v>16400</v>
          </cell>
          <cell r="BL177">
            <v>0</v>
          </cell>
          <cell r="BM177">
            <v>-25230</v>
          </cell>
          <cell r="BN177">
            <v>0</v>
          </cell>
        </row>
        <row r="178">
          <cell r="B178" t="str">
            <v>S431023</v>
          </cell>
          <cell r="C178" t="str">
            <v>上海中鹏岳博实业发展有限公司</v>
          </cell>
          <cell r="D178" t="str">
            <v>后视镜</v>
          </cell>
          <cell r="E178" t="str">
            <v>老账</v>
          </cell>
          <cell r="F178">
            <v>90</v>
          </cell>
          <cell r="G178" t="str">
            <v>否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W178">
            <v>0</v>
          </cell>
          <cell r="AX178">
            <v>0</v>
          </cell>
          <cell r="AY178">
            <v>14252.35</v>
          </cell>
          <cell r="AZ178">
            <v>14252.35</v>
          </cell>
          <cell r="BA178">
            <v>0</v>
          </cell>
          <cell r="BB178">
            <v>5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14252.35</v>
          </cell>
          <cell r="BI178">
            <v>14252.35</v>
          </cell>
          <cell r="BK178">
            <v>14252.35</v>
          </cell>
          <cell r="BL178">
            <v>0</v>
          </cell>
          <cell r="BM178">
            <v>0</v>
          </cell>
          <cell r="BN178">
            <v>2375.3916666666701</v>
          </cell>
        </row>
        <row r="179">
          <cell r="B179" t="str">
            <v>S412013</v>
          </cell>
          <cell r="C179" t="str">
            <v>天津金发新材料有限公司</v>
          </cell>
          <cell r="D179" t="str">
            <v>后视镜</v>
          </cell>
          <cell r="E179" t="str">
            <v>大宗物料-诉讼</v>
          </cell>
          <cell r="F179">
            <v>60</v>
          </cell>
          <cell r="G179" t="str">
            <v>否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C179">
            <v>0</v>
          </cell>
          <cell r="AD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5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K179">
            <v>0</v>
          </cell>
          <cell r="BL179">
            <v>0</v>
          </cell>
          <cell r="BM179">
            <v>-847.5</v>
          </cell>
          <cell r="BN179">
            <v>0</v>
          </cell>
        </row>
        <row r="180">
          <cell r="B180" t="str">
            <v>S513181</v>
          </cell>
          <cell r="C180" t="str">
            <v>黄骅市晨翔电力工程有限公司</v>
          </cell>
          <cell r="D180">
            <v>0</v>
          </cell>
          <cell r="F180">
            <v>0</v>
          </cell>
          <cell r="G180" t="str">
            <v>否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5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</row>
        <row r="181">
          <cell r="B181" t="str">
            <v>S413032</v>
          </cell>
          <cell r="C181" t="str">
            <v>黄骅市大麻沽航凌电子机箱厂</v>
          </cell>
          <cell r="D181" t="str">
            <v>后视镜</v>
          </cell>
          <cell r="E181" t="str">
            <v>正常供货</v>
          </cell>
          <cell r="F181">
            <v>60</v>
          </cell>
          <cell r="G181" t="str">
            <v>是</v>
          </cell>
          <cell r="H181">
            <v>60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AI181">
            <v>0</v>
          </cell>
          <cell r="AJ181">
            <v>7242.89</v>
          </cell>
          <cell r="AK181">
            <v>26637.97</v>
          </cell>
          <cell r="AL181">
            <v>0</v>
          </cell>
          <cell r="AM181">
            <v>29097.41</v>
          </cell>
          <cell r="AN181">
            <v>15050.87</v>
          </cell>
          <cell r="AO181">
            <v>11000</v>
          </cell>
          <cell r="AP181">
            <v>16400</v>
          </cell>
          <cell r="AQ181">
            <v>17731.3</v>
          </cell>
          <cell r="AR181">
            <v>11897.61</v>
          </cell>
          <cell r="AS181">
            <v>0</v>
          </cell>
          <cell r="AT181">
            <v>24028.93</v>
          </cell>
          <cell r="AU181">
            <v>7856.19</v>
          </cell>
          <cell r="AW181">
            <v>0</v>
          </cell>
          <cell r="AX181">
            <v>0</v>
          </cell>
          <cell r="AY181">
            <v>0</v>
          </cell>
          <cell r="AZ181">
            <v>166943.17000000001</v>
          </cell>
          <cell r="BA181">
            <v>166943.17000000001</v>
          </cell>
          <cell r="BB181">
            <v>5</v>
          </cell>
          <cell r="BC181">
            <v>0</v>
          </cell>
          <cell r="BD181">
            <v>0</v>
          </cell>
          <cell r="BE181">
            <v>7856.19</v>
          </cell>
          <cell r="BF181">
            <v>24028.93</v>
          </cell>
          <cell r="BG181">
            <v>0</v>
          </cell>
          <cell r="BH181">
            <v>31885.119999999999</v>
          </cell>
          <cell r="BI181">
            <v>0</v>
          </cell>
          <cell r="BK181">
            <v>166943.17000000001</v>
          </cell>
          <cell r="BL181">
            <v>0</v>
          </cell>
          <cell r="BM181">
            <v>0</v>
          </cell>
          <cell r="BN181">
            <v>5314.1866666666701</v>
          </cell>
        </row>
        <row r="182">
          <cell r="B182" t="str">
            <v>S413005</v>
          </cell>
          <cell r="C182" t="str">
            <v>保定市京苑汽车装饰配件厂</v>
          </cell>
          <cell r="D182" t="str">
            <v>座椅</v>
          </cell>
          <cell r="E182" t="str">
            <v>正常供货</v>
          </cell>
          <cell r="F182">
            <v>90</v>
          </cell>
          <cell r="G182" t="str">
            <v>否</v>
          </cell>
          <cell r="H182">
            <v>90</v>
          </cell>
          <cell r="I182">
            <v>35451.040000000001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35451.040000000001</v>
          </cell>
          <cell r="BA182">
            <v>35451.040000000001</v>
          </cell>
          <cell r="BB182">
            <v>5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K182">
            <v>35451.040000000001</v>
          </cell>
          <cell r="BL182">
            <v>0</v>
          </cell>
          <cell r="BM182">
            <v>0</v>
          </cell>
          <cell r="BN182">
            <v>0</v>
          </cell>
        </row>
        <row r="183">
          <cell r="B183" t="str">
            <v>S437010</v>
          </cell>
          <cell r="C183" t="str">
            <v>昌乐天齐色织布有限公司</v>
          </cell>
          <cell r="D183" t="str">
            <v>座椅</v>
          </cell>
          <cell r="E183" t="str">
            <v>正常供货</v>
          </cell>
          <cell r="F183">
            <v>60</v>
          </cell>
          <cell r="G183" t="str">
            <v>是</v>
          </cell>
          <cell r="H183">
            <v>60</v>
          </cell>
          <cell r="I183">
            <v>0</v>
          </cell>
          <cell r="AD183">
            <v>4715.25</v>
          </cell>
          <cell r="AE183">
            <v>0</v>
          </cell>
          <cell r="AF183">
            <v>0</v>
          </cell>
          <cell r="AG183">
            <v>0</v>
          </cell>
          <cell r="AH183">
            <v>22836</v>
          </cell>
          <cell r="AI183">
            <v>0</v>
          </cell>
          <cell r="AJ183">
            <v>17369.2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10380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55300.45</v>
          </cell>
          <cell r="BA183">
            <v>55300.45</v>
          </cell>
          <cell r="BB183">
            <v>5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K183">
            <v>55300.45</v>
          </cell>
          <cell r="BL183">
            <v>0</v>
          </cell>
          <cell r="BM183">
            <v>0</v>
          </cell>
          <cell r="BN183">
            <v>0</v>
          </cell>
        </row>
        <row r="184">
          <cell r="B184" t="str">
            <v>S413003</v>
          </cell>
          <cell r="C184" t="str">
            <v>秦皇岛卓泰包装制品制造有限公司</v>
          </cell>
          <cell r="D184" t="str">
            <v>座椅</v>
          </cell>
          <cell r="F184">
            <v>90</v>
          </cell>
          <cell r="G184" t="str">
            <v>否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5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</row>
        <row r="185">
          <cell r="B185" t="str">
            <v>S435003</v>
          </cell>
          <cell r="C185" t="str">
            <v>泉州市福兴塑料五金有限公司</v>
          </cell>
          <cell r="D185" t="str">
            <v>座椅</v>
          </cell>
          <cell r="E185" t="str">
            <v>正常供货</v>
          </cell>
          <cell r="F185">
            <v>90</v>
          </cell>
          <cell r="G185" t="str">
            <v>否</v>
          </cell>
          <cell r="H185">
            <v>90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120966.5</v>
          </cell>
          <cell r="AW185">
            <v>0</v>
          </cell>
          <cell r="AX185">
            <v>28024</v>
          </cell>
          <cell r="AY185">
            <v>0</v>
          </cell>
          <cell r="AZ185">
            <v>148990.5</v>
          </cell>
          <cell r="BA185">
            <v>120966.5</v>
          </cell>
          <cell r="BB185">
            <v>6</v>
          </cell>
          <cell r="BC185">
            <v>120966.5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148990.5</v>
          </cell>
          <cell r="BI185">
            <v>28024</v>
          </cell>
          <cell r="BK185">
            <v>148990.5</v>
          </cell>
          <cell r="BL185">
            <v>0</v>
          </cell>
          <cell r="BM185">
            <v>0</v>
          </cell>
          <cell r="BN185">
            <v>24831.75</v>
          </cell>
        </row>
        <row r="186">
          <cell r="B186" t="str">
            <v>S513184</v>
          </cell>
          <cell r="C186" t="str">
            <v>黄骅市源特市政工程有限公司</v>
          </cell>
          <cell r="D186">
            <v>0</v>
          </cell>
          <cell r="E186" t="str">
            <v>老账</v>
          </cell>
          <cell r="F186">
            <v>0</v>
          </cell>
          <cell r="G186" t="str">
            <v>否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5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</row>
        <row r="187">
          <cell r="B187" t="str">
            <v>S413043</v>
          </cell>
          <cell r="C187" t="str">
            <v>河北航凌电路板有限公司</v>
          </cell>
          <cell r="D187" t="str">
            <v>后视镜</v>
          </cell>
          <cell r="E187" t="str">
            <v>正常供货</v>
          </cell>
          <cell r="F187">
            <v>60</v>
          </cell>
          <cell r="G187" t="str">
            <v>否</v>
          </cell>
          <cell r="H187">
            <v>60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P187">
            <v>0</v>
          </cell>
          <cell r="AR187">
            <v>0</v>
          </cell>
          <cell r="AS187">
            <v>0</v>
          </cell>
          <cell r="AT187">
            <v>72569.11</v>
          </cell>
          <cell r="AU187">
            <v>43491.71</v>
          </cell>
          <cell r="AV187">
            <v>103898.96</v>
          </cell>
          <cell r="AW187">
            <v>110107.83</v>
          </cell>
          <cell r="AX187">
            <v>126220.15</v>
          </cell>
          <cell r="AY187">
            <v>64589.11</v>
          </cell>
          <cell r="AZ187">
            <v>520876.87</v>
          </cell>
          <cell r="BA187">
            <v>330067.61</v>
          </cell>
          <cell r="BB187">
            <v>6</v>
          </cell>
          <cell r="BC187">
            <v>110107.83</v>
          </cell>
          <cell r="BD187">
            <v>103898.96</v>
          </cell>
          <cell r="BE187">
            <v>43491.71</v>
          </cell>
          <cell r="BF187">
            <v>72569.11</v>
          </cell>
          <cell r="BG187">
            <v>0</v>
          </cell>
          <cell r="BH187">
            <v>520876.87</v>
          </cell>
          <cell r="BI187">
            <v>190809.26</v>
          </cell>
          <cell r="BK187">
            <v>520876.87</v>
          </cell>
          <cell r="BL187">
            <v>0</v>
          </cell>
          <cell r="BM187">
            <v>-40000</v>
          </cell>
          <cell r="BN187">
            <v>86812.811666666705</v>
          </cell>
        </row>
        <row r="188">
          <cell r="B188" t="str">
            <v>S432034</v>
          </cell>
          <cell r="C188" t="str">
            <v>上锐（常州）供应链管理有限公司</v>
          </cell>
          <cell r="D188" t="str">
            <v>金属件/座椅/后视镜</v>
          </cell>
          <cell r="E188" t="str">
            <v>正常供货</v>
          </cell>
          <cell r="F188">
            <v>90</v>
          </cell>
          <cell r="G188" t="str">
            <v>否</v>
          </cell>
          <cell r="H188">
            <v>90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Z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39598.36</v>
          </cell>
          <cell r="AV188">
            <v>159590.59</v>
          </cell>
          <cell r="AW188">
            <v>131061.38</v>
          </cell>
          <cell r="AX188">
            <v>30917.65</v>
          </cell>
          <cell r="AY188">
            <v>32888.17</v>
          </cell>
          <cell r="AZ188">
            <v>394056.15</v>
          </cell>
          <cell r="BA188">
            <v>199188.95</v>
          </cell>
          <cell r="BB188">
            <v>6</v>
          </cell>
          <cell r="BC188">
            <v>159590.59</v>
          </cell>
          <cell r="BD188">
            <v>39598.36</v>
          </cell>
          <cell r="BE188">
            <v>0</v>
          </cell>
          <cell r="BF188">
            <v>0</v>
          </cell>
          <cell r="BG188">
            <v>0</v>
          </cell>
          <cell r="BH188">
            <v>394056.15</v>
          </cell>
          <cell r="BI188">
            <v>194867.20000000001</v>
          </cell>
          <cell r="BK188">
            <v>394056.15</v>
          </cell>
          <cell r="BL188">
            <v>0</v>
          </cell>
          <cell r="BM188">
            <v>-59999.999999999898</v>
          </cell>
          <cell r="BN188">
            <v>65676.024999999994</v>
          </cell>
        </row>
        <row r="189">
          <cell r="B189" t="str">
            <v>S413028</v>
          </cell>
          <cell r="C189" t="str">
            <v>泊头市鑫洪金属制品有限公司</v>
          </cell>
          <cell r="D189" t="str">
            <v>金属件/后视镜</v>
          </cell>
          <cell r="E189" t="str">
            <v>正常供货</v>
          </cell>
          <cell r="F189">
            <v>60</v>
          </cell>
          <cell r="G189" t="str">
            <v>是</v>
          </cell>
          <cell r="H189">
            <v>60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16972.89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16726.91</v>
          </cell>
          <cell r="AT189">
            <v>0</v>
          </cell>
          <cell r="AU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33699.800000000003</v>
          </cell>
          <cell r="BA189">
            <v>33699.800000000003</v>
          </cell>
          <cell r="BB189">
            <v>5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16726.91</v>
          </cell>
          <cell r="BH189">
            <v>0</v>
          </cell>
          <cell r="BI189">
            <v>0</v>
          </cell>
          <cell r="BK189">
            <v>33699.800000000003</v>
          </cell>
          <cell r="BL189">
            <v>0</v>
          </cell>
          <cell r="BM189">
            <v>-10000</v>
          </cell>
          <cell r="BN189">
            <v>0</v>
          </cell>
        </row>
        <row r="190">
          <cell r="B190" t="str">
            <v>S543006</v>
          </cell>
          <cell r="C190" t="str">
            <v>北京普田物流有限公司长沙分公司</v>
          </cell>
          <cell r="D190" t="str">
            <v>座椅</v>
          </cell>
          <cell r="E190" t="str">
            <v>销售（已支付）</v>
          </cell>
          <cell r="F190">
            <v>0</v>
          </cell>
          <cell r="G190" t="str">
            <v>否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5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</row>
        <row r="191">
          <cell r="B191" t="str">
            <v>S431010</v>
          </cell>
          <cell r="C191" t="str">
            <v>上海绽奇汽车部件有限公司</v>
          </cell>
          <cell r="D191" t="str">
            <v>座椅</v>
          </cell>
          <cell r="E191" t="str">
            <v>正常供货</v>
          </cell>
          <cell r="F191">
            <v>60</v>
          </cell>
          <cell r="G191" t="str">
            <v>否</v>
          </cell>
          <cell r="H191">
            <v>60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N191">
            <v>0</v>
          </cell>
          <cell r="AO191">
            <v>5264.88</v>
          </cell>
          <cell r="AP191">
            <v>117200</v>
          </cell>
          <cell r="AQ191">
            <v>103451.51</v>
          </cell>
          <cell r="AR191">
            <v>101240.17</v>
          </cell>
          <cell r="AS191">
            <v>93732.32</v>
          </cell>
          <cell r="AT191">
            <v>131837.91</v>
          </cell>
          <cell r="AU191">
            <v>70373.429999999993</v>
          </cell>
          <cell r="AV191">
            <v>110744.22</v>
          </cell>
          <cell r="AW191">
            <v>25437.68</v>
          </cell>
          <cell r="AX191">
            <v>30538.240000000002</v>
          </cell>
          <cell r="AY191">
            <v>34062.53</v>
          </cell>
          <cell r="AZ191">
            <v>823882.89</v>
          </cell>
          <cell r="BA191">
            <v>759282.12</v>
          </cell>
          <cell r="BB191">
            <v>6</v>
          </cell>
          <cell r="BC191">
            <v>25437.68</v>
          </cell>
          <cell r="BD191">
            <v>110744.22</v>
          </cell>
          <cell r="BE191">
            <v>70373.429999999993</v>
          </cell>
          <cell r="BF191">
            <v>131837.91</v>
          </cell>
          <cell r="BG191">
            <v>93732.32</v>
          </cell>
          <cell r="BH191">
            <v>402994.01</v>
          </cell>
          <cell r="BI191">
            <v>64600.77</v>
          </cell>
          <cell r="BK191">
            <v>823882.89</v>
          </cell>
          <cell r="BL191">
            <v>0</v>
          </cell>
          <cell r="BM191">
            <v>-49999.999999999898</v>
          </cell>
          <cell r="BN191">
            <v>67165.668333333306</v>
          </cell>
        </row>
        <row r="192">
          <cell r="B192" t="str">
            <v>S433014</v>
          </cell>
          <cell r="C192" t="str">
            <v>象山天星汽配有限责任公司</v>
          </cell>
          <cell r="D192" t="str">
            <v>后视镜</v>
          </cell>
          <cell r="E192" t="str">
            <v>老账</v>
          </cell>
          <cell r="F192">
            <v>60</v>
          </cell>
          <cell r="G192" t="str">
            <v>否</v>
          </cell>
          <cell r="I192">
            <v>29924.39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29924.39</v>
          </cell>
          <cell r="BA192">
            <v>29924.39</v>
          </cell>
          <cell r="BB192">
            <v>5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K192">
            <v>29924.39</v>
          </cell>
          <cell r="BL192">
            <v>0</v>
          </cell>
          <cell r="BM192">
            <v>0</v>
          </cell>
          <cell r="BN192">
            <v>0</v>
          </cell>
        </row>
        <row r="193">
          <cell r="B193" t="str">
            <v>S412021</v>
          </cell>
          <cell r="C193" t="str">
            <v>天津市宝驰汽车部件有限公司</v>
          </cell>
          <cell r="D193" t="str">
            <v>座椅</v>
          </cell>
          <cell r="E193" t="str">
            <v>老账</v>
          </cell>
          <cell r="F193">
            <v>0</v>
          </cell>
          <cell r="G193" t="str">
            <v>否</v>
          </cell>
          <cell r="I193">
            <v>28888.81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28888.81</v>
          </cell>
          <cell r="BA193">
            <v>28888.81</v>
          </cell>
          <cell r="BB193">
            <v>5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K193">
            <v>28888.81</v>
          </cell>
          <cell r="BL193">
            <v>0</v>
          </cell>
          <cell r="BM193">
            <v>0</v>
          </cell>
          <cell r="BN193">
            <v>0</v>
          </cell>
        </row>
        <row r="194">
          <cell r="B194" t="str">
            <v>S513011</v>
          </cell>
          <cell r="C194" t="str">
            <v>黄骅市宏信五金机电经营部</v>
          </cell>
          <cell r="D194" t="str">
            <v>金属件</v>
          </cell>
          <cell r="E194" t="str">
            <v>零采</v>
          </cell>
          <cell r="F194">
            <v>0</v>
          </cell>
          <cell r="G194" t="str">
            <v>否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13590</v>
          </cell>
          <cell r="AR194">
            <v>16384.95</v>
          </cell>
          <cell r="AS194">
            <v>0</v>
          </cell>
          <cell r="AT194">
            <v>0</v>
          </cell>
          <cell r="AU194">
            <v>0</v>
          </cell>
          <cell r="AW194">
            <v>15785</v>
          </cell>
          <cell r="AX194">
            <v>0</v>
          </cell>
          <cell r="AY194">
            <v>0</v>
          </cell>
          <cell r="AZ194">
            <v>45759.95</v>
          </cell>
          <cell r="BA194">
            <v>45759.95</v>
          </cell>
          <cell r="BB194">
            <v>5</v>
          </cell>
          <cell r="BC194">
            <v>0</v>
          </cell>
          <cell r="BD194">
            <v>0</v>
          </cell>
          <cell r="BE194">
            <v>15785</v>
          </cell>
          <cell r="BF194">
            <v>0</v>
          </cell>
          <cell r="BG194">
            <v>0</v>
          </cell>
          <cell r="BH194">
            <v>15785</v>
          </cell>
          <cell r="BI194">
            <v>0</v>
          </cell>
          <cell r="BK194">
            <v>45759.95</v>
          </cell>
          <cell r="BL194">
            <v>0</v>
          </cell>
          <cell r="BM194">
            <v>0</v>
          </cell>
          <cell r="BN194">
            <v>2630.8333333333298</v>
          </cell>
        </row>
        <row r="195">
          <cell r="B195" t="str">
            <v>S513149</v>
          </cell>
          <cell r="C195" t="str">
            <v>黄骅市旭鑫模具制造有限公司</v>
          </cell>
          <cell r="D195" t="str">
            <v>金属件</v>
          </cell>
          <cell r="E195" t="str">
            <v>固定资产</v>
          </cell>
          <cell r="F195">
            <v>0</v>
          </cell>
          <cell r="G195" t="str">
            <v>否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82560</v>
          </cell>
          <cell r="AT195">
            <v>0</v>
          </cell>
          <cell r="AU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82560</v>
          </cell>
          <cell r="BA195">
            <v>82560</v>
          </cell>
          <cell r="BB195">
            <v>5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K195">
            <v>82560</v>
          </cell>
          <cell r="BL195">
            <v>0</v>
          </cell>
          <cell r="BM195">
            <v>0</v>
          </cell>
          <cell r="BN195">
            <v>0</v>
          </cell>
        </row>
        <row r="196">
          <cell r="B196" t="str">
            <v>S413167</v>
          </cell>
          <cell r="C196" t="str">
            <v>航天宏达（泊头）机械科技有限公司</v>
          </cell>
          <cell r="D196" t="str">
            <v>金属件</v>
          </cell>
          <cell r="E196" t="str">
            <v>正常供货</v>
          </cell>
          <cell r="F196">
            <v>90</v>
          </cell>
          <cell r="G196" t="str">
            <v>否</v>
          </cell>
          <cell r="H196">
            <v>90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C196">
            <v>0</v>
          </cell>
          <cell r="AD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188850.86</v>
          </cell>
          <cell r="AP196">
            <v>78100</v>
          </cell>
          <cell r="AQ196">
            <v>39195.440000000002</v>
          </cell>
          <cell r="AR196">
            <v>24295</v>
          </cell>
          <cell r="AS196">
            <v>39148.76</v>
          </cell>
          <cell r="AT196">
            <v>46289.2</v>
          </cell>
          <cell r="AU196">
            <v>54528.87</v>
          </cell>
          <cell r="AV196">
            <v>138913.28</v>
          </cell>
          <cell r="AW196">
            <v>36594.51</v>
          </cell>
          <cell r="AX196">
            <v>1836.39</v>
          </cell>
          <cell r="AY196">
            <v>30992.639999999999</v>
          </cell>
          <cell r="AZ196">
            <v>678744.95</v>
          </cell>
          <cell r="BA196">
            <v>609321.41</v>
          </cell>
          <cell r="BB196">
            <v>6</v>
          </cell>
          <cell r="BC196">
            <v>138913.28</v>
          </cell>
          <cell r="BD196">
            <v>54528.87</v>
          </cell>
          <cell r="BE196">
            <v>46289.2</v>
          </cell>
          <cell r="BF196">
            <v>39148.76</v>
          </cell>
          <cell r="BG196">
            <v>24295</v>
          </cell>
          <cell r="BH196">
            <v>309154.89</v>
          </cell>
          <cell r="BI196">
            <v>69423.539999999994</v>
          </cell>
          <cell r="BK196">
            <v>678744.95</v>
          </cell>
          <cell r="BL196">
            <v>0</v>
          </cell>
          <cell r="BM196">
            <v>-54449.14</v>
          </cell>
          <cell r="BN196">
            <v>51525.815000000002</v>
          </cell>
        </row>
        <row r="197">
          <cell r="B197" t="str">
            <v>S511016</v>
          </cell>
          <cell r="C197" t="str">
            <v>建研盈科（北京）科技有限公司</v>
          </cell>
          <cell r="D197">
            <v>0</v>
          </cell>
          <cell r="E197" t="str">
            <v>老账</v>
          </cell>
          <cell r="F197">
            <v>0</v>
          </cell>
          <cell r="G197" t="str">
            <v>否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5184</v>
          </cell>
          <cell r="AZ197">
            <v>5184</v>
          </cell>
          <cell r="BA197">
            <v>5184</v>
          </cell>
          <cell r="BB197">
            <v>6</v>
          </cell>
          <cell r="BC197">
            <v>5184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5184</v>
          </cell>
          <cell r="BI197">
            <v>0</v>
          </cell>
          <cell r="BK197">
            <v>5184</v>
          </cell>
          <cell r="BL197">
            <v>0</v>
          </cell>
          <cell r="BM197">
            <v>-5967</v>
          </cell>
          <cell r="BN197">
            <v>864</v>
          </cell>
        </row>
        <row r="198">
          <cell r="B198" t="str">
            <v>S411013</v>
          </cell>
          <cell r="C198" t="str">
            <v>北京瑞隆祥模具有限公司</v>
          </cell>
          <cell r="D198" t="str">
            <v>金属件/座椅/后视镜</v>
          </cell>
          <cell r="E198" t="str">
            <v>正常供货</v>
          </cell>
          <cell r="F198">
            <v>60</v>
          </cell>
          <cell r="G198" t="str">
            <v>是</v>
          </cell>
          <cell r="H198">
            <v>60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G198">
            <v>148520.95999999999</v>
          </cell>
          <cell r="AH198">
            <v>84153.61</v>
          </cell>
          <cell r="AI198">
            <v>138249.72</v>
          </cell>
          <cell r="AJ198">
            <v>226653.25</v>
          </cell>
          <cell r="AK198">
            <v>279959.78000000003</v>
          </cell>
          <cell r="AL198">
            <v>9328.8700000000008</v>
          </cell>
          <cell r="AM198">
            <v>10302.209999999999</v>
          </cell>
          <cell r="AN198">
            <v>30456.92</v>
          </cell>
          <cell r="AO198">
            <v>34700</v>
          </cell>
          <cell r="AP198">
            <v>80600</v>
          </cell>
          <cell r="AQ198">
            <v>111328.73</v>
          </cell>
          <cell r="AR198">
            <v>64801.71</v>
          </cell>
          <cell r="AS198">
            <v>0</v>
          </cell>
          <cell r="AT198">
            <v>0</v>
          </cell>
          <cell r="AU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1219055.76</v>
          </cell>
          <cell r="BA198">
            <v>1219055.76</v>
          </cell>
          <cell r="BB198">
            <v>5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K198">
            <v>1219055.76</v>
          </cell>
          <cell r="BL198">
            <v>0</v>
          </cell>
          <cell r="BM198">
            <v>0</v>
          </cell>
          <cell r="BN198">
            <v>0</v>
          </cell>
        </row>
        <row r="199">
          <cell r="B199" t="str">
            <v>S413136</v>
          </cell>
          <cell r="C199" t="str">
            <v>黄骅市鼎祥五金制品有限公司</v>
          </cell>
          <cell r="D199" t="str">
            <v>金属件/座椅</v>
          </cell>
          <cell r="E199" t="str">
            <v>固定资产-老账</v>
          </cell>
          <cell r="F199" t="str">
            <v>预付</v>
          </cell>
          <cell r="G199" t="str">
            <v>否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5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</row>
        <row r="200">
          <cell r="B200" t="str">
            <v>S432019</v>
          </cell>
          <cell r="C200" t="str">
            <v>苏州苏宁标准件有限公司</v>
          </cell>
          <cell r="D200" t="str">
            <v>金属件/座椅/后视镜</v>
          </cell>
          <cell r="F200">
            <v>90</v>
          </cell>
          <cell r="G200" t="str">
            <v>否</v>
          </cell>
          <cell r="I200">
            <v>0</v>
          </cell>
          <cell r="J200">
            <v>0</v>
          </cell>
          <cell r="K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C200">
            <v>0</v>
          </cell>
          <cell r="AD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5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</row>
        <row r="201">
          <cell r="B201" t="str">
            <v>S413016</v>
          </cell>
          <cell r="C201" t="str">
            <v>河北聚福家用电器有限公司</v>
          </cell>
          <cell r="D201" t="str">
            <v>后视镜</v>
          </cell>
          <cell r="F201">
            <v>30</v>
          </cell>
          <cell r="G201" t="str">
            <v>否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23937.599999999999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23937.599999999999</v>
          </cell>
          <cell r="BA201">
            <v>23937.599999999999</v>
          </cell>
          <cell r="BB201">
            <v>5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K201">
            <v>23937.599999999999</v>
          </cell>
          <cell r="BL201">
            <v>0</v>
          </cell>
          <cell r="BM201">
            <v>0</v>
          </cell>
          <cell r="BN201">
            <v>0</v>
          </cell>
        </row>
        <row r="202">
          <cell r="B202" t="str">
            <v>S413104</v>
          </cell>
          <cell r="C202" t="str">
            <v>沧州施普模具制造有限公司</v>
          </cell>
          <cell r="D202">
            <v>0</v>
          </cell>
          <cell r="E202" t="str">
            <v>老账</v>
          </cell>
          <cell r="F202">
            <v>0</v>
          </cell>
          <cell r="G202" t="str">
            <v>否</v>
          </cell>
          <cell r="I202">
            <v>21800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21800</v>
          </cell>
          <cell r="BA202">
            <v>21800</v>
          </cell>
          <cell r="BB202">
            <v>5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K202">
            <v>21800</v>
          </cell>
          <cell r="BL202">
            <v>0</v>
          </cell>
          <cell r="BM202">
            <v>0</v>
          </cell>
          <cell r="BN202">
            <v>0</v>
          </cell>
        </row>
        <row r="203">
          <cell r="B203" t="str">
            <v>S413144</v>
          </cell>
          <cell r="C203" t="str">
            <v>黄骅市隆润汽车配件有限公司</v>
          </cell>
          <cell r="D203" t="str">
            <v>座椅/后视镜</v>
          </cell>
          <cell r="F203">
            <v>60</v>
          </cell>
          <cell r="G203" t="str">
            <v>否</v>
          </cell>
          <cell r="H203">
            <v>60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5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</row>
        <row r="204">
          <cell r="B204" t="str">
            <v>S411039</v>
          </cell>
          <cell r="C204" t="str">
            <v>北京华兴恒通科技有限公司</v>
          </cell>
          <cell r="D204">
            <v>0</v>
          </cell>
          <cell r="E204" t="str">
            <v>老账</v>
          </cell>
          <cell r="F204">
            <v>0</v>
          </cell>
          <cell r="G204" t="str">
            <v>否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21440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1320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22760</v>
          </cell>
          <cell r="BA204">
            <v>22760</v>
          </cell>
          <cell r="BB204">
            <v>5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K204">
            <v>22760</v>
          </cell>
          <cell r="BL204">
            <v>0</v>
          </cell>
          <cell r="BM204">
            <v>0</v>
          </cell>
          <cell r="BN204">
            <v>0</v>
          </cell>
        </row>
        <row r="205">
          <cell r="B205" t="str">
            <v>S513121</v>
          </cell>
          <cell r="C205" t="str">
            <v>黄骅市宏顺模具厂</v>
          </cell>
          <cell r="D205">
            <v>0</v>
          </cell>
          <cell r="F205">
            <v>0</v>
          </cell>
          <cell r="G205" t="str">
            <v>否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1420</v>
          </cell>
          <cell r="AW205">
            <v>0</v>
          </cell>
          <cell r="AX205">
            <v>0</v>
          </cell>
          <cell r="AY205">
            <v>0</v>
          </cell>
          <cell r="AZ205">
            <v>1420</v>
          </cell>
          <cell r="BA205">
            <v>1420</v>
          </cell>
          <cell r="BB205">
            <v>6</v>
          </cell>
          <cell r="BC205">
            <v>0</v>
          </cell>
          <cell r="BD205">
            <v>0</v>
          </cell>
          <cell r="BE205">
            <v>0</v>
          </cell>
          <cell r="BF205">
            <v>1420</v>
          </cell>
          <cell r="BG205">
            <v>0</v>
          </cell>
          <cell r="BH205">
            <v>1420</v>
          </cell>
          <cell r="BI205">
            <v>0</v>
          </cell>
          <cell r="BK205">
            <v>1420</v>
          </cell>
          <cell r="BL205">
            <v>0</v>
          </cell>
          <cell r="BM205">
            <v>0</v>
          </cell>
          <cell r="BN205">
            <v>236.666666666667</v>
          </cell>
        </row>
        <row r="206">
          <cell r="B206" t="str">
            <v>S531003</v>
          </cell>
          <cell r="C206" t="str">
            <v>上海名华悬挂输送机有限公司</v>
          </cell>
          <cell r="D206">
            <v>0</v>
          </cell>
          <cell r="E206" t="str">
            <v>固定资产-老账</v>
          </cell>
          <cell r="F206">
            <v>0</v>
          </cell>
          <cell r="G206" t="str">
            <v>否</v>
          </cell>
          <cell r="I206">
            <v>19500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19500</v>
          </cell>
          <cell r="BA206">
            <v>19500</v>
          </cell>
          <cell r="BB206">
            <v>5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K206">
            <v>19500</v>
          </cell>
          <cell r="BL206">
            <v>0</v>
          </cell>
          <cell r="BM206">
            <v>0</v>
          </cell>
          <cell r="BN206">
            <v>0</v>
          </cell>
        </row>
        <row r="207">
          <cell r="B207" t="str">
            <v>S513051</v>
          </cell>
          <cell r="C207" t="str">
            <v>唐山璟胜自动化科技有限公司</v>
          </cell>
          <cell r="D207">
            <v>0</v>
          </cell>
          <cell r="E207" t="str">
            <v>发泡机器人保养费用-老账</v>
          </cell>
          <cell r="F207">
            <v>0</v>
          </cell>
          <cell r="G207" t="str">
            <v>否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5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</row>
        <row r="208">
          <cell r="B208" t="str">
            <v>S413102</v>
          </cell>
          <cell r="C208" t="str">
            <v>黄骅市增鑫五金制品有限公司</v>
          </cell>
          <cell r="D208">
            <v>0</v>
          </cell>
          <cell r="E208" t="str">
            <v>老账</v>
          </cell>
          <cell r="F208">
            <v>0</v>
          </cell>
          <cell r="G208" t="str">
            <v>否</v>
          </cell>
          <cell r="I208">
            <v>19045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19045</v>
          </cell>
          <cell r="BA208">
            <v>19045</v>
          </cell>
          <cell r="BB208">
            <v>5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K208">
            <v>19045</v>
          </cell>
          <cell r="BL208">
            <v>0</v>
          </cell>
          <cell r="BM208">
            <v>0</v>
          </cell>
          <cell r="BN208">
            <v>0</v>
          </cell>
        </row>
        <row r="209">
          <cell r="B209" t="str">
            <v>S544014</v>
          </cell>
          <cell r="C209" t="str">
            <v>深圳市壮志科技有限公司</v>
          </cell>
          <cell r="D209">
            <v>0</v>
          </cell>
          <cell r="E209" t="str">
            <v>老账</v>
          </cell>
          <cell r="F209">
            <v>0</v>
          </cell>
          <cell r="G209" t="str">
            <v>是</v>
          </cell>
          <cell r="AF209">
            <v>19000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19000</v>
          </cell>
          <cell r="BA209">
            <v>19000</v>
          </cell>
          <cell r="BB209">
            <v>5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K209">
            <v>19000</v>
          </cell>
          <cell r="BL209">
            <v>0</v>
          </cell>
          <cell r="BM209">
            <v>0</v>
          </cell>
          <cell r="BN209">
            <v>0</v>
          </cell>
        </row>
        <row r="210">
          <cell r="B210" t="str">
            <v>S413087</v>
          </cell>
          <cell r="C210" t="str">
            <v>东光县汽车减震器厂</v>
          </cell>
          <cell r="D210" t="str">
            <v>金属件</v>
          </cell>
          <cell r="E210" t="str">
            <v>老账</v>
          </cell>
          <cell r="F210">
            <v>60</v>
          </cell>
          <cell r="G210" t="str">
            <v>否</v>
          </cell>
          <cell r="I210">
            <v>18714.75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18714.75</v>
          </cell>
          <cell r="BA210">
            <v>18714.75</v>
          </cell>
          <cell r="BB210">
            <v>5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K210">
            <v>18714.75</v>
          </cell>
          <cell r="BL210">
            <v>0</v>
          </cell>
          <cell r="BM210">
            <v>0</v>
          </cell>
          <cell r="BN210">
            <v>0</v>
          </cell>
        </row>
        <row r="211">
          <cell r="B211" t="str">
            <v>S537016</v>
          </cell>
          <cell r="C211" t="str">
            <v>山东新联大物流股份有限公司</v>
          </cell>
          <cell r="D211" t="str">
            <v>座椅</v>
          </cell>
          <cell r="E211" t="str">
            <v>销售（三方库）</v>
          </cell>
          <cell r="F211">
            <v>0</v>
          </cell>
          <cell r="G211" t="str">
            <v>否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8488.18</v>
          </cell>
          <cell r="X211">
            <v>10000</v>
          </cell>
          <cell r="Y211">
            <v>0</v>
          </cell>
          <cell r="Z211">
            <v>0</v>
          </cell>
          <cell r="AA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18488.18</v>
          </cell>
          <cell r="BA211">
            <v>18488.18</v>
          </cell>
          <cell r="BB211">
            <v>5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K211">
            <v>18488.18</v>
          </cell>
          <cell r="BL211">
            <v>0</v>
          </cell>
          <cell r="BM211">
            <v>0</v>
          </cell>
          <cell r="BN211">
            <v>0</v>
          </cell>
        </row>
        <row r="212">
          <cell r="B212" t="str">
            <v>S444014</v>
          </cell>
          <cell r="C212" t="str">
            <v>深圳市毅荣川电子科技有限公司</v>
          </cell>
          <cell r="D212" t="str">
            <v>座椅</v>
          </cell>
          <cell r="E212" t="str">
            <v>正常供货</v>
          </cell>
          <cell r="F212">
            <v>90</v>
          </cell>
          <cell r="G212" t="str">
            <v>否</v>
          </cell>
          <cell r="H212">
            <v>90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101605.35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101605.35</v>
          </cell>
          <cell r="BA212">
            <v>101605.35</v>
          </cell>
          <cell r="BB212">
            <v>5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K212">
            <v>101605.35</v>
          </cell>
          <cell r="BL212">
            <v>0</v>
          </cell>
          <cell r="BM212">
            <v>0</v>
          </cell>
          <cell r="BN212">
            <v>0</v>
          </cell>
        </row>
        <row r="213">
          <cell r="B213" t="str">
            <v>S443001</v>
          </cell>
          <cell r="C213" t="str">
            <v>衡阳县标准件厂株洲销售处</v>
          </cell>
          <cell r="D213" t="str">
            <v>座椅</v>
          </cell>
          <cell r="E213" t="str">
            <v>老账</v>
          </cell>
          <cell r="F213">
            <v>60</v>
          </cell>
          <cell r="G213" t="str">
            <v>否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W213">
            <v>0</v>
          </cell>
          <cell r="AX213">
            <v>6328</v>
          </cell>
          <cell r="AY213">
            <v>0</v>
          </cell>
          <cell r="AZ213">
            <v>6328</v>
          </cell>
          <cell r="BA213">
            <v>0</v>
          </cell>
          <cell r="BB213">
            <v>5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6328</v>
          </cell>
          <cell r="BI213">
            <v>6328</v>
          </cell>
          <cell r="BK213">
            <v>6328</v>
          </cell>
          <cell r="BL213">
            <v>0</v>
          </cell>
          <cell r="BM213">
            <v>0</v>
          </cell>
          <cell r="BN213">
            <v>1054.6666666666699</v>
          </cell>
        </row>
        <row r="214">
          <cell r="B214" t="str">
            <v>S442003</v>
          </cell>
          <cell r="C214" t="str">
            <v>襄阳杰创化工新材料有限公司</v>
          </cell>
          <cell r="D214" t="str">
            <v>座椅</v>
          </cell>
          <cell r="E214" t="str">
            <v>老账</v>
          </cell>
          <cell r="F214">
            <v>30</v>
          </cell>
          <cell r="G214" t="str">
            <v>否</v>
          </cell>
          <cell r="I214">
            <v>17456.5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17456.5</v>
          </cell>
          <cell r="BA214">
            <v>17456.5</v>
          </cell>
          <cell r="BB214">
            <v>5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K214">
            <v>17456.5</v>
          </cell>
          <cell r="BL214">
            <v>0</v>
          </cell>
          <cell r="BM214">
            <v>0</v>
          </cell>
          <cell r="BN214">
            <v>0</v>
          </cell>
        </row>
        <row r="215">
          <cell r="B215" t="str">
            <v>S512018</v>
          </cell>
          <cell r="C215" t="str">
            <v>兴宏盛汽车配件（天津）有限公司</v>
          </cell>
          <cell r="D215">
            <v>0</v>
          </cell>
          <cell r="E215" t="str">
            <v>零采</v>
          </cell>
          <cell r="F215">
            <v>0</v>
          </cell>
          <cell r="G215" t="str">
            <v>否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5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K215">
            <v>0</v>
          </cell>
          <cell r="BL215">
            <v>0</v>
          </cell>
          <cell r="BM215">
            <v>0</v>
          </cell>
          <cell r="BN215">
            <v>0</v>
          </cell>
        </row>
        <row r="216">
          <cell r="B216" t="str">
            <v>S411019</v>
          </cell>
          <cell r="C216" t="str">
            <v>多科迪（北京）塑胶颜料有限公司</v>
          </cell>
          <cell r="D216" t="str">
            <v>后视镜</v>
          </cell>
          <cell r="E216" t="str">
            <v>大宗物料</v>
          </cell>
          <cell r="F216">
            <v>30</v>
          </cell>
          <cell r="G216" t="str">
            <v>是</v>
          </cell>
          <cell r="H216">
            <v>30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726</v>
          </cell>
          <cell r="AG216">
            <v>0</v>
          </cell>
          <cell r="AH216">
            <v>5805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6531</v>
          </cell>
          <cell r="BA216">
            <v>6531</v>
          </cell>
          <cell r="BB216">
            <v>5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K216">
            <v>6531</v>
          </cell>
          <cell r="BL216">
            <v>0</v>
          </cell>
          <cell r="BM216">
            <v>0</v>
          </cell>
          <cell r="BN216">
            <v>0</v>
          </cell>
        </row>
        <row r="217">
          <cell r="B217" t="str">
            <v>S433012</v>
          </cell>
          <cell r="C217" t="str">
            <v>浙江全盛无纺制品有限公司</v>
          </cell>
          <cell r="D217" t="str">
            <v>座椅</v>
          </cell>
          <cell r="E217" t="str">
            <v>老账</v>
          </cell>
          <cell r="F217">
            <v>0</v>
          </cell>
          <cell r="G217" t="str">
            <v>否</v>
          </cell>
          <cell r="I217">
            <v>17243.919999999998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17243.919999999998</v>
          </cell>
          <cell r="BA217">
            <v>17243.919999999998</v>
          </cell>
          <cell r="BB217">
            <v>5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K217">
            <v>17243.919999999998</v>
          </cell>
          <cell r="BL217">
            <v>0</v>
          </cell>
          <cell r="BM217">
            <v>0</v>
          </cell>
          <cell r="BN217">
            <v>0</v>
          </cell>
        </row>
        <row r="218">
          <cell r="B218" t="str">
            <v>S513111</v>
          </cell>
          <cell r="C218" t="str">
            <v>黄骅市博涵商贸有限公司</v>
          </cell>
          <cell r="D218">
            <v>0</v>
          </cell>
          <cell r="E218" t="str">
            <v>零采</v>
          </cell>
          <cell r="F218">
            <v>0</v>
          </cell>
          <cell r="G218" t="str">
            <v>否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5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</row>
        <row r="219">
          <cell r="B219" t="str">
            <v>S413018</v>
          </cell>
          <cell r="C219" t="str">
            <v>沧州崇文晟源机械制造有限公司</v>
          </cell>
          <cell r="D219" t="str">
            <v>座椅</v>
          </cell>
          <cell r="E219" t="str">
            <v>正常供货</v>
          </cell>
          <cell r="F219">
            <v>60</v>
          </cell>
          <cell r="G219" t="str">
            <v>否</v>
          </cell>
          <cell r="H219">
            <v>60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230.41</v>
          </cell>
          <cell r="AT219">
            <v>0</v>
          </cell>
          <cell r="AU219">
            <v>10294.76</v>
          </cell>
          <cell r="AV219">
            <v>10294.76</v>
          </cell>
          <cell r="AW219">
            <v>10294.75</v>
          </cell>
          <cell r="AX219">
            <v>0</v>
          </cell>
          <cell r="AY219">
            <v>10294.75</v>
          </cell>
          <cell r="AZ219">
            <v>41409.43</v>
          </cell>
          <cell r="BA219">
            <v>31114.68</v>
          </cell>
          <cell r="BB219">
            <v>6</v>
          </cell>
          <cell r="BC219">
            <v>10294.75</v>
          </cell>
          <cell r="BD219">
            <v>10294.76</v>
          </cell>
          <cell r="BE219">
            <v>10294.76</v>
          </cell>
          <cell r="BF219">
            <v>0</v>
          </cell>
          <cell r="BG219">
            <v>230.41</v>
          </cell>
          <cell r="BH219">
            <v>41179.019999999997</v>
          </cell>
          <cell r="BI219">
            <v>10294.75</v>
          </cell>
          <cell r="BK219">
            <v>41409.43</v>
          </cell>
          <cell r="BL219">
            <v>0</v>
          </cell>
          <cell r="BM219">
            <v>0</v>
          </cell>
          <cell r="BN219">
            <v>6863.17</v>
          </cell>
        </row>
        <row r="220">
          <cell r="B220" t="str">
            <v>S413140</v>
          </cell>
          <cell r="C220" t="str">
            <v>河北益清环保工程有限公司</v>
          </cell>
          <cell r="D220">
            <v>0</v>
          </cell>
          <cell r="E220" t="str">
            <v>老账</v>
          </cell>
          <cell r="F220">
            <v>0</v>
          </cell>
          <cell r="G220" t="str">
            <v>否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5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</row>
        <row r="221">
          <cell r="B221" t="str">
            <v>S413098</v>
          </cell>
          <cell r="C221" t="str">
            <v>黄骅市宁鑫商贸有限公司</v>
          </cell>
          <cell r="D221">
            <v>0</v>
          </cell>
          <cell r="E221" t="str">
            <v>零采</v>
          </cell>
          <cell r="F221">
            <v>0</v>
          </cell>
          <cell r="G221" t="str">
            <v>否</v>
          </cell>
          <cell r="I221">
            <v>16470.66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16470.66</v>
          </cell>
          <cell r="BA221">
            <v>16470.66</v>
          </cell>
          <cell r="BB221">
            <v>5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K221">
            <v>16470.66</v>
          </cell>
          <cell r="BL221">
            <v>0</v>
          </cell>
          <cell r="BM221">
            <v>0</v>
          </cell>
          <cell r="BN221">
            <v>0</v>
          </cell>
        </row>
        <row r="222">
          <cell r="B222" t="str">
            <v>S437032</v>
          </cell>
          <cell r="C222" t="str">
            <v>山东昊松新材料科技有限公司</v>
          </cell>
          <cell r="D222" t="str">
            <v>后视镜</v>
          </cell>
          <cell r="E222" t="str">
            <v>正常供货</v>
          </cell>
          <cell r="F222">
            <v>30</v>
          </cell>
          <cell r="G222" t="str">
            <v>否</v>
          </cell>
          <cell r="H222">
            <v>30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D222">
            <v>0</v>
          </cell>
          <cell r="AE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5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</row>
        <row r="223">
          <cell r="B223" t="str">
            <v>S512006</v>
          </cell>
          <cell r="C223" t="str">
            <v>天津尼嘉斯机械设备销售有限公司</v>
          </cell>
          <cell r="D223">
            <v>0</v>
          </cell>
          <cell r="E223" t="str">
            <v>固定资产-老账</v>
          </cell>
          <cell r="F223">
            <v>0</v>
          </cell>
          <cell r="G223" t="str">
            <v>否</v>
          </cell>
          <cell r="I223">
            <v>14336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14336</v>
          </cell>
          <cell r="BA223">
            <v>14336</v>
          </cell>
          <cell r="BB223">
            <v>5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K223">
            <v>14336</v>
          </cell>
          <cell r="BL223">
            <v>0</v>
          </cell>
          <cell r="BM223">
            <v>0</v>
          </cell>
          <cell r="BN223">
            <v>0</v>
          </cell>
        </row>
        <row r="224">
          <cell r="B224" t="str">
            <v>S513017</v>
          </cell>
          <cell r="C224" t="str">
            <v>黄骅市三姐五金经销部</v>
          </cell>
          <cell r="D224" t="str">
            <v>后视镜</v>
          </cell>
          <cell r="E224" t="str">
            <v>零采</v>
          </cell>
          <cell r="F224">
            <v>0</v>
          </cell>
          <cell r="G224" t="str">
            <v>否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5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</row>
        <row r="225">
          <cell r="B225" t="str">
            <v>S413105</v>
          </cell>
          <cell r="C225" t="str">
            <v>沧州斯克艾商贸有限公司</v>
          </cell>
          <cell r="D225" t="str">
            <v>金属件/后视镜</v>
          </cell>
          <cell r="E225" t="str">
            <v>正常供货</v>
          </cell>
          <cell r="F225">
            <v>90</v>
          </cell>
          <cell r="G225" t="str">
            <v>是</v>
          </cell>
          <cell r="H225">
            <v>90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79687.679999999993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79687.679999999993</v>
          </cell>
          <cell r="BA225">
            <v>79687.679999999993</v>
          </cell>
          <cell r="BB225">
            <v>5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K225">
            <v>79687.679999999993</v>
          </cell>
          <cell r="BL225">
            <v>0</v>
          </cell>
          <cell r="BM225">
            <v>-1202.19</v>
          </cell>
          <cell r="BN225">
            <v>0</v>
          </cell>
        </row>
        <row r="226">
          <cell r="B226" t="str">
            <v>S432023</v>
          </cell>
          <cell r="C226" t="str">
            <v>浙江万福机电科技有限公司</v>
          </cell>
          <cell r="D226" t="str">
            <v>后视镜</v>
          </cell>
          <cell r="E226" t="str">
            <v>正常供货</v>
          </cell>
          <cell r="F226">
            <v>30</v>
          </cell>
          <cell r="G226" t="str">
            <v>否</v>
          </cell>
          <cell r="H226">
            <v>30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21922</v>
          </cell>
          <cell r="AX226">
            <v>0</v>
          </cell>
          <cell r="AY226">
            <v>34029.06</v>
          </cell>
          <cell r="AZ226">
            <v>55951.06</v>
          </cell>
          <cell r="BA226">
            <v>21922</v>
          </cell>
          <cell r="BB226">
            <v>6</v>
          </cell>
          <cell r="BC226">
            <v>0</v>
          </cell>
          <cell r="BD226">
            <v>21922</v>
          </cell>
          <cell r="BE226">
            <v>0</v>
          </cell>
          <cell r="BF226">
            <v>0</v>
          </cell>
          <cell r="BG226">
            <v>0</v>
          </cell>
          <cell r="BH226">
            <v>55951.06</v>
          </cell>
          <cell r="BI226">
            <v>34029.06</v>
          </cell>
          <cell r="BK226">
            <v>55951.06</v>
          </cell>
          <cell r="BL226">
            <v>0</v>
          </cell>
          <cell r="BM226">
            <v>-4340</v>
          </cell>
          <cell r="BN226">
            <v>9325.1766666666699</v>
          </cell>
        </row>
        <row r="227">
          <cell r="B227" t="str">
            <v>S413030</v>
          </cell>
          <cell r="C227" t="str">
            <v>黄骅市盛荣汽车零部件有限公司</v>
          </cell>
          <cell r="D227" t="str">
            <v>金属件</v>
          </cell>
          <cell r="E227" t="str">
            <v>正常供货</v>
          </cell>
          <cell r="F227">
            <v>90</v>
          </cell>
          <cell r="G227" t="str">
            <v>否</v>
          </cell>
          <cell r="H227">
            <v>90</v>
          </cell>
          <cell r="I227">
            <v>2263.73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4712.16</v>
          </cell>
          <cell r="AU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6975.89</v>
          </cell>
          <cell r="BA227">
            <v>6975.89</v>
          </cell>
          <cell r="BB227">
            <v>5</v>
          </cell>
          <cell r="BC227">
            <v>0</v>
          </cell>
          <cell r="BD227">
            <v>0</v>
          </cell>
          <cell r="BE227">
            <v>4712.16</v>
          </cell>
          <cell r="BF227">
            <v>0</v>
          </cell>
          <cell r="BG227">
            <v>0</v>
          </cell>
          <cell r="BH227">
            <v>4712.16</v>
          </cell>
          <cell r="BI227">
            <v>0</v>
          </cell>
          <cell r="BK227">
            <v>6975.89</v>
          </cell>
          <cell r="BL227">
            <v>0</v>
          </cell>
          <cell r="BM227">
            <v>0</v>
          </cell>
          <cell r="BN227">
            <v>785.36</v>
          </cell>
        </row>
        <row r="228">
          <cell r="B228" t="str">
            <v>S413097</v>
          </cell>
          <cell r="C228" t="str">
            <v>威县永盛汽车配件制造有限公司</v>
          </cell>
          <cell r="D228">
            <v>0</v>
          </cell>
          <cell r="E228" t="str">
            <v>老账</v>
          </cell>
          <cell r="F228">
            <v>0</v>
          </cell>
          <cell r="G228" t="str">
            <v>否</v>
          </cell>
          <cell r="I228">
            <v>11220.07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11220.07</v>
          </cell>
          <cell r="BA228">
            <v>11220.07</v>
          </cell>
          <cell r="BB228">
            <v>5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K228">
            <v>11220.07</v>
          </cell>
          <cell r="BL228">
            <v>0</v>
          </cell>
          <cell r="BM228">
            <v>0</v>
          </cell>
          <cell r="BN228">
            <v>0</v>
          </cell>
        </row>
        <row r="229">
          <cell r="B229" t="str">
            <v>S513018</v>
          </cell>
          <cell r="C229" t="str">
            <v>河北双力起重机械有限公司</v>
          </cell>
          <cell r="D229">
            <v>0</v>
          </cell>
          <cell r="E229" t="str">
            <v>老账</v>
          </cell>
          <cell r="F229">
            <v>0</v>
          </cell>
          <cell r="G229" t="str">
            <v>否</v>
          </cell>
          <cell r="I229">
            <v>0</v>
          </cell>
          <cell r="J229">
            <v>450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10600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11050</v>
          </cell>
          <cell r="BA229">
            <v>11050</v>
          </cell>
          <cell r="BB229">
            <v>5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K229">
            <v>11050</v>
          </cell>
          <cell r="BL229">
            <v>0</v>
          </cell>
          <cell r="BM229">
            <v>0</v>
          </cell>
          <cell r="BN229">
            <v>0</v>
          </cell>
        </row>
        <row r="230">
          <cell r="B230" t="str">
            <v>S512017</v>
          </cell>
          <cell r="C230" t="str">
            <v>天津开山金属模具科技有限公司</v>
          </cell>
          <cell r="D230">
            <v>0</v>
          </cell>
          <cell r="E230" t="str">
            <v>零采</v>
          </cell>
          <cell r="F230">
            <v>0</v>
          </cell>
          <cell r="G230" t="str">
            <v>否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5451.2</v>
          </cell>
          <cell r="AW230">
            <v>0</v>
          </cell>
          <cell r="AX230">
            <v>0</v>
          </cell>
          <cell r="AY230">
            <v>55542</v>
          </cell>
          <cell r="AZ230">
            <v>60993.2</v>
          </cell>
          <cell r="BA230">
            <v>60993.2</v>
          </cell>
          <cell r="BB230">
            <v>5</v>
          </cell>
          <cell r="BC230">
            <v>55542</v>
          </cell>
          <cell r="BD230">
            <v>0</v>
          </cell>
          <cell r="BE230">
            <v>0</v>
          </cell>
          <cell r="BF230">
            <v>0</v>
          </cell>
          <cell r="BG230">
            <v>5451.2</v>
          </cell>
          <cell r="BH230">
            <v>60993.2</v>
          </cell>
          <cell r="BI230">
            <v>0</v>
          </cell>
          <cell r="BK230">
            <v>60993.2</v>
          </cell>
          <cell r="BL230">
            <v>0</v>
          </cell>
          <cell r="BM230">
            <v>0</v>
          </cell>
          <cell r="BN230">
            <v>10165.5333333333</v>
          </cell>
        </row>
        <row r="231">
          <cell r="B231" t="str">
            <v>S513049</v>
          </cell>
          <cell r="C231" t="str">
            <v>黄骅市悠然园林绿化工程有限公司</v>
          </cell>
          <cell r="D231">
            <v>0</v>
          </cell>
          <cell r="E231" t="str">
            <v>老账</v>
          </cell>
          <cell r="F231">
            <v>0</v>
          </cell>
          <cell r="G231" t="str">
            <v>否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10976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10976</v>
          </cell>
          <cell r="BA231">
            <v>10976</v>
          </cell>
          <cell r="BB231">
            <v>5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K231">
            <v>10976</v>
          </cell>
          <cell r="BL231">
            <v>0</v>
          </cell>
          <cell r="BM231">
            <v>0</v>
          </cell>
          <cell r="BN231">
            <v>0</v>
          </cell>
        </row>
        <row r="232">
          <cell r="B232" t="str">
            <v>S413123</v>
          </cell>
          <cell r="C232" t="str">
            <v>黄骅市固诺装饰工程有限公司</v>
          </cell>
          <cell r="D232">
            <v>0</v>
          </cell>
          <cell r="E232" t="str">
            <v>老账</v>
          </cell>
          <cell r="F232">
            <v>0</v>
          </cell>
          <cell r="G232" t="str">
            <v>否</v>
          </cell>
          <cell r="I232">
            <v>9435.25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9435.25</v>
          </cell>
          <cell r="BA232">
            <v>9435.25</v>
          </cell>
          <cell r="BB232">
            <v>5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K232">
            <v>9435.25</v>
          </cell>
          <cell r="BL232">
            <v>0</v>
          </cell>
          <cell r="BM232">
            <v>0</v>
          </cell>
          <cell r="BN232">
            <v>0</v>
          </cell>
        </row>
        <row r="233">
          <cell r="B233" t="str">
            <v>S513020</v>
          </cell>
          <cell r="C233" t="str">
            <v>黄骅市鸿基盛业地面工程有限公司</v>
          </cell>
          <cell r="D233">
            <v>0</v>
          </cell>
          <cell r="E233" t="str">
            <v>老账</v>
          </cell>
          <cell r="F233">
            <v>0</v>
          </cell>
          <cell r="G233" t="str">
            <v>否</v>
          </cell>
          <cell r="I233">
            <v>9178.84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9178.84</v>
          </cell>
          <cell r="BA233">
            <v>9178.84</v>
          </cell>
          <cell r="BB233">
            <v>5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K233">
            <v>9178.84</v>
          </cell>
          <cell r="BL233">
            <v>0</v>
          </cell>
          <cell r="BM233">
            <v>0</v>
          </cell>
          <cell r="BN233">
            <v>0</v>
          </cell>
        </row>
        <row r="234">
          <cell r="B234" t="str">
            <v>S413147</v>
          </cell>
          <cell r="C234" t="str">
            <v>黄骅市海永机电设备经营部</v>
          </cell>
          <cell r="D234">
            <v>0</v>
          </cell>
          <cell r="E234" t="str">
            <v>老账</v>
          </cell>
          <cell r="F234">
            <v>0</v>
          </cell>
          <cell r="G234" t="str">
            <v>是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E234">
            <v>6375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15770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2500</v>
          </cell>
          <cell r="AT234">
            <v>0</v>
          </cell>
          <cell r="AU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24645</v>
          </cell>
          <cell r="BA234">
            <v>24645</v>
          </cell>
          <cell r="BB234">
            <v>5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K234">
            <v>24645</v>
          </cell>
          <cell r="BL234">
            <v>0</v>
          </cell>
          <cell r="BM234">
            <v>0</v>
          </cell>
          <cell r="BN234">
            <v>0</v>
          </cell>
        </row>
        <row r="235">
          <cell r="B235" t="str">
            <v>S413093</v>
          </cell>
          <cell r="C235" t="str">
            <v>黄骅市兴田弹簧有限公司</v>
          </cell>
          <cell r="D235" t="str">
            <v>座椅</v>
          </cell>
          <cell r="E235" t="str">
            <v>清户（顶酒）</v>
          </cell>
          <cell r="F235">
            <v>0</v>
          </cell>
          <cell r="G235" t="str">
            <v>否</v>
          </cell>
          <cell r="I235">
            <v>736.41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7800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8536.41</v>
          </cell>
          <cell r="BA235">
            <v>8536.41</v>
          </cell>
          <cell r="BB235">
            <v>5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K235">
            <v>8536.41</v>
          </cell>
          <cell r="BL235">
            <v>0</v>
          </cell>
          <cell r="BM235">
            <v>0</v>
          </cell>
          <cell r="BN235">
            <v>0</v>
          </cell>
        </row>
        <row r="236">
          <cell r="B236" t="str">
            <v>S413169</v>
          </cell>
          <cell r="C236" t="str">
            <v>黄骅市鑫翔五金产品经销处</v>
          </cell>
          <cell r="D236" t="str">
            <v>金属件</v>
          </cell>
          <cell r="E236" t="str">
            <v>正常供货</v>
          </cell>
          <cell r="F236">
            <v>0</v>
          </cell>
          <cell r="G236" t="str">
            <v>否</v>
          </cell>
          <cell r="H236">
            <v>90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W236">
            <v>458</v>
          </cell>
          <cell r="AX236">
            <v>0</v>
          </cell>
          <cell r="AY236">
            <v>0</v>
          </cell>
          <cell r="AZ236">
            <v>458</v>
          </cell>
          <cell r="BA236">
            <v>458</v>
          </cell>
          <cell r="BB236">
            <v>5</v>
          </cell>
          <cell r="BC236">
            <v>0</v>
          </cell>
          <cell r="BD236">
            <v>0</v>
          </cell>
          <cell r="BE236">
            <v>458</v>
          </cell>
          <cell r="BF236">
            <v>0</v>
          </cell>
          <cell r="BG236">
            <v>0</v>
          </cell>
          <cell r="BH236">
            <v>458</v>
          </cell>
          <cell r="BI236">
            <v>0</v>
          </cell>
          <cell r="BK236">
            <v>458</v>
          </cell>
          <cell r="BL236">
            <v>0</v>
          </cell>
          <cell r="BM236">
            <v>0</v>
          </cell>
          <cell r="BN236">
            <v>76.3333333333333</v>
          </cell>
        </row>
        <row r="237">
          <cell r="B237" t="str">
            <v>S437008</v>
          </cell>
          <cell r="C237" t="str">
            <v>烟台青沪纸业有限公司</v>
          </cell>
          <cell r="D237" t="str">
            <v>座椅</v>
          </cell>
          <cell r="E237" t="str">
            <v>正常供货</v>
          </cell>
          <cell r="F237">
            <v>0</v>
          </cell>
          <cell r="G237" t="str">
            <v>否</v>
          </cell>
          <cell r="H237">
            <v>90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3785.74</v>
          </cell>
          <cell r="AT237">
            <v>0</v>
          </cell>
          <cell r="AU237">
            <v>7335.33</v>
          </cell>
          <cell r="AW237">
            <v>0</v>
          </cell>
          <cell r="AX237">
            <v>0</v>
          </cell>
          <cell r="AY237">
            <v>0</v>
          </cell>
          <cell r="AZ237">
            <v>11121.07</v>
          </cell>
          <cell r="BA237">
            <v>11121.07</v>
          </cell>
          <cell r="BB237">
            <v>5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7335.33</v>
          </cell>
          <cell r="BH237">
            <v>7335.33</v>
          </cell>
          <cell r="BI237">
            <v>0</v>
          </cell>
          <cell r="BK237">
            <v>11121.07</v>
          </cell>
          <cell r="BL237">
            <v>0</v>
          </cell>
          <cell r="BM237">
            <v>0</v>
          </cell>
          <cell r="BN237">
            <v>1222.5550000000001</v>
          </cell>
        </row>
        <row r="238">
          <cell r="B238" t="str">
            <v>S512013</v>
          </cell>
          <cell r="C238" t="str">
            <v>兴泽智能装备（天津）有限公司</v>
          </cell>
          <cell r="D238">
            <v>0</v>
          </cell>
          <cell r="E238" t="str">
            <v>老账</v>
          </cell>
          <cell r="F238">
            <v>0</v>
          </cell>
          <cell r="G238" t="str">
            <v>否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5100</v>
          </cell>
          <cell r="AS238">
            <v>0</v>
          </cell>
          <cell r="AT238">
            <v>0</v>
          </cell>
          <cell r="AU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5100</v>
          </cell>
          <cell r="BA238">
            <v>5100</v>
          </cell>
          <cell r="BB238">
            <v>5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K238">
            <v>5100</v>
          </cell>
          <cell r="BL238">
            <v>0</v>
          </cell>
          <cell r="BM238">
            <v>0</v>
          </cell>
          <cell r="BN238">
            <v>0</v>
          </cell>
        </row>
        <row r="239">
          <cell r="B239" t="str">
            <v>S411020</v>
          </cell>
          <cell r="C239" t="str">
            <v>北京和昌明汽车内饰件有限公司</v>
          </cell>
          <cell r="D239" t="str">
            <v>座椅</v>
          </cell>
          <cell r="E239" t="str">
            <v>正常供货</v>
          </cell>
          <cell r="F239">
            <v>90</v>
          </cell>
          <cell r="G239" t="str">
            <v>是</v>
          </cell>
          <cell r="H239">
            <v>90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779.67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723.14</v>
          </cell>
          <cell r="AQ239">
            <v>0</v>
          </cell>
          <cell r="AR239">
            <v>22.66</v>
          </cell>
          <cell r="AS239">
            <v>0</v>
          </cell>
          <cell r="AT239">
            <v>0</v>
          </cell>
          <cell r="AU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1525.47</v>
          </cell>
          <cell r="BA239">
            <v>1525.47</v>
          </cell>
          <cell r="BB239">
            <v>5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22.66</v>
          </cell>
          <cell r="BH239">
            <v>0</v>
          </cell>
          <cell r="BI239">
            <v>0</v>
          </cell>
          <cell r="BK239">
            <v>1525.47</v>
          </cell>
          <cell r="BL239">
            <v>0</v>
          </cell>
          <cell r="BM239">
            <v>0</v>
          </cell>
          <cell r="BN239">
            <v>0</v>
          </cell>
        </row>
        <row r="240">
          <cell r="B240" t="str">
            <v>S431025</v>
          </cell>
          <cell r="C240" t="str">
            <v>上海坤达五金制品有限公司</v>
          </cell>
          <cell r="D240" t="str">
            <v>后视镜</v>
          </cell>
          <cell r="E240" t="str">
            <v>老账</v>
          </cell>
          <cell r="F240">
            <v>60</v>
          </cell>
          <cell r="G240" t="str">
            <v>否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5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K240">
            <v>-4894</v>
          </cell>
          <cell r="BL240">
            <v>-4894</v>
          </cell>
          <cell r="BM240">
            <v>-4894</v>
          </cell>
          <cell r="BN240">
            <v>0</v>
          </cell>
        </row>
        <row r="241">
          <cell r="B241" t="str">
            <v>S432024</v>
          </cell>
          <cell r="C241" t="str">
            <v>江阴市达安汽车零部件有限公司</v>
          </cell>
          <cell r="D241" t="str">
            <v>座椅</v>
          </cell>
          <cell r="F241">
            <v>0</v>
          </cell>
          <cell r="G241" t="str">
            <v>否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K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5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</row>
        <row r="242">
          <cell r="B242" t="str">
            <v>S413088</v>
          </cell>
          <cell r="C242" t="str">
            <v>张家港市万荣机械制造有限公司</v>
          </cell>
          <cell r="D242">
            <v>0</v>
          </cell>
          <cell r="E242" t="str">
            <v>老账</v>
          </cell>
          <cell r="F242">
            <v>0</v>
          </cell>
          <cell r="G242" t="str">
            <v>否</v>
          </cell>
          <cell r="I242">
            <v>6350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6350</v>
          </cell>
          <cell r="BA242">
            <v>6350</v>
          </cell>
          <cell r="BB242">
            <v>5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K242">
            <v>6350</v>
          </cell>
          <cell r="BL242">
            <v>0</v>
          </cell>
          <cell r="BM242">
            <v>0</v>
          </cell>
          <cell r="BN242">
            <v>0</v>
          </cell>
        </row>
        <row r="243">
          <cell r="B243" t="str">
            <v>S413126</v>
          </cell>
          <cell r="C243" t="str">
            <v>沧州市坤元装饰装修工程有限公司</v>
          </cell>
          <cell r="D243">
            <v>0</v>
          </cell>
          <cell r="E243" t="str">
            <v>老账</v>
          </cell>
          <cell r="F243">
            <v>0</v>
          </cell>
          <cell r="G243" t="str">
            <v>是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2548.4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3500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6048.4</v>
          </cell>
          <cell r="BA243">
            <v>6048.4</v>
          </cell>
          <cell r="BB243">
            <v>5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K243">
            <v>6048.4</v>
          </cell>
          <cell r="BL243">
            <v>0</v>
          </cell>
          <cell r="BM243">
            <v>0</v>
          </cell>
          <cell r="BN243">
            <v>0</v>
          </cell>
        </row>
        <row r="244">
          <cell r="B244" t="str">
            <v>S431014</v>
          </cell>
          <cell r="C244" t="str">
            <v>上海优诺特实业股份有限公司</v>
          </cell>
          <cell r="D244">
            <v>0</v>
          </cell>
          <cell r="E244" t="str">
            <v>老账</v>
          </cell>
          <cell r="F244">
            <v>0</v>
          </cell>
          <cell r="G244" t="str">
            <v>否</v>
          </cell>
          <cell r="I244">
            <v>5600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5600</v>
          </cell>
          <cell r="BA244">
            <v>5600</v>
          </cell>
          <cell r="BB244">
            <v>5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K244">
            <v>5600</v>
          </cell>
          <cell r="BL244">
            <v>0</v>
          </cell>
          <cell r="BM244">
            <v>0</v>
          </cell>
          <cell r="BN244">
            <v>0</v>
          </cell>
        </row>
        <row r="245">
          <cell r="B245" t="str">
            <v>S413094</v>
          </cell>
          <cell r="C245" t="str">
            <v>霸州市宏海塑料制品有限公司</v>
          </cell>
          <cell r="D245" t="str">
            <v>座椅</v>
          </cell>
          <cell r="E245" t="str">
            <v>老账</v>
          </cell>
          <cell r="F245">
            <v>0</v>
          </cell>
          <cell r="G245" t="str">
            <v>否</v>
          </cell>
          <cell r="I245">
            <v>5579.03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5579.03</v>
          </cell>
          <cell r="BA245">
            <v>5579.03</v>
          </cell>
          <cell r="BB245">
            <v>5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K245">
            <v>5579.03</v>
          </cell>
          <cell r="BL245">
            <v>0</v>
          </cell>
          <cell r="BM245">
            <v>0</v>
          </cell>
          <cell r="BN245">
            <v>0</v>
          </cell>
        </row>
        <row r="246">
          <cell r="B246" t="str">
            <v>S513160</v>
          </cell>
          <cell r="C246" t="str">
            <v>黄骅市宏宸汽车配件有限公司</v>
          </cell>
          <cell r="D246" t="str">
            <v>金属件</v>
          </cell>
          <cell r="E246" t="str">
            <v>一单一议（委外加工）</v>
          </cell>
          <cell r="F246">
            <v>0</v>
          </cell>
          <cell r="G246" t="str">
            <v>否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3087.91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6503.77</v>
          </cell>
          <cell r="AW246">
            <v>0</v>
          </cell>
          <cell r="AX246">
            <v>0</v>
          </cell>
          <cell r="AY246">
            <v>0</v>
          </cell>
          <cell r="AZ246">
            <v>9591.68</v>
          </cell>
          <cell r="BA246">
            <v>9591.68</v>
          </cell>
          <cell r="BB246">
            <v>6</v>
          </cell>
          <cell r="BC246">
            <v>0</v>
          </cell>
          <cell r="BD246">
            <v>0</v>
          </cell>
          <cell r="BE246">
            <v>0</v>
          </cell>
          <cell r="BF246">
            <v>6503.77</v>
          </cell>
          <cell r="BG246">
            <v>0</v>
          </cell>
          <cell r="BH246">
            <v>6503.77</v>
          </cell>
          <cell r="BI246">
            <v>0</v>
          </cell>
          <cell r="BK246">
            <v>9591.6799999999894</v>
          </cell>
          <cell r="BL246">
            <v>0</v>
          </cell>
          <cell r="BM246">
            <v>0</v>
          </cell>
          <cell r="BN246">
            <v>1083.96166666667</v>
          </cell>
        </row>
        <row r="247">
          <cell r="B247" t="str">
            <v>S537004</v>
          </cell>
          <cell r="C247" t="str">
            <v>诸城市仁德物流有限公司</v>
          </cell>
          <cell r="D247" t="str">
            <v>座椅</v>
          </cell>
          <cell r="E247" t="str">
            <v>销售（三方库）</v>
          </cell>
          <cell r="F247">
            <v>90</v>
          </cell>
          <cell r="G247" t="str">
            <v>是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C247">
            <v>5134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5134</v>
          </cell>
          <cell r="BA247">
            <v>5134</v>
          </cell>
          <cell r="BB247">
            <v>5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K247">
            <v>5134</v>
          </cell>
          <cell r="BL247">
            <v>0</v>
          </cell>
          <cell r="BM247">
            <v>0</v>
          </cell>
          <cell r="BN247">
            <v>0</v>
          </cell>
        </row>
        <row r="248">
          <cell r="B248" t="str">
            <v>S512004</v>
          </cell>
          <cell r="C248" t="str">
            <v>天津优普达特科技有限公司</v>
          </cell>
          <cell r="D248" t="str">
            <v>金属件/座椅/后视镜</v>
          </cell>
          <cell r="E248" t="str">
            <v>固定资产-老账</v>
          </cell>
          <cell r="F248">
            <v>30</v>
          </cell>
          <cell r="G248" t="str">
            <v>是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148179.1</v>
          </cell>
          <cell r="AJ248">
            <v>68930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15300</v>
          </cell>
          <cell r="AR248">
            <v>0</v>
          </cell>
          <cell r="AS248">
            <v>0</v>
          </cell>
          <cell r="AT248">
            <v>740</v>
          </cell>
          <cell r="AU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233149.1</v>
          </cell>
          <cell r="BA248">
            <v>233149.1</v>
          </cell>
          <cell r="BB248">
            <v>5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740</v>
          </cell>
          <cell r="BH248">
            <v>740</v>
          </cell>
          <cell r="BI248">
            <v>0</v>
          </cell>
          <cell r="BK248">
            <v>233149.1</v>
          </cell>
          <cell r="BL248">
            <v>0</v>
          </cell>
          <cell r="BM248">
            <v>0</v>
          </cell>
          <cell r="BN248">
            <v>123.333333333333</v>
          </cell>
        </row>
        <row r="249">
          <cell r="B249" t="str">
            <v>S412024</v>
          </cell>
          <cell r="C249" t="str">
            <v>天津东旺科技发展有限公司</v>
          </cell>
          <cell r="D249" t="str">
            <v>后视镜</v>
          </cell>
          <cell r="E249" t="str">
            <v>除漆药剂</v>
          </cell>
          <cell r="F249">
            <v>30</v>
          </cell>
          <cell r="G249" t="str">
            <v>否</v>
          </cell>
          <cell r="H249">
            <v>30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W249">
            <v>0</v>
          </cell>
          <cell r="AX249">
            <v>10170</v>
          </cell>
          <cell r="AY249">
            <v>0</v>
          </cell>
          <cell r="AZ249">
            <v>10170</v>
          </cell>
          <cell r="BA249">
            <v>10170</v>
          </cell>
          <cell r="BB249">
            <v>5</v>
          </cell>
          <cell r="BC249">
            <v>10170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10170</v>
          </cell>
          <cell r="BI249">
            <v>0</v>
          </cell>
          <cell r="BK249">
            <v>10170</v>
          </cell>
          <cell r="BL249">
            <v>0</v>
          </cell>
          <cell r="BM249">
            <v>-2714</v>
          </cell>
          <cell r="BN249">
            <v>1695</v>
          </cell>
        </row>
        <row r="250">
          <cell r="B250" t="str">
            <v>S521013</v>
          </cell>
          <cell r="C250" t="str">
            <v>沈阳机床集团中捷机床厂</v>
          </cell>
          <cell r="D250">
            <v>0</v>
          </cell>
          <cell r="E250" t="str">
            <v>零采</v>
          </cell>
          <cell r="F250">
            <v>0</v>
          </cell>
          <cell r="G250" t="str">
            <v>是</v>
          </cell>
          <cell r="AD250">
            <v>5000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5000</v>
          </cell>
          <cell r="BA250">
            <v>5000</v>
          </cell>
          <cell r="BB250">
            <v>5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K250">
            <v>5000</v>
          </cell>
          <cell r="BL250">
            <v>0</v>
          </cell>
          <cell r="BM250">
            <v>0</v>
          </cell>
          <cell r="BN250">
            <v>0</v>
          </cell>
        </row>
        <row r="251">
          <cell r="B251" t="str">
            <v>S513185</v>
          </cell>
          <cell r="C251" t="str">
            <v>河北顺和职业卫生技术服务有限公司</v>
          </cell>
          <cell r="D251">
            <v>0</v>
          </cell>
          <cell r="E251" t="str">
            <v>管理</v>
          </cell>
          <cell r="F251">
            <v>0</v>
          </cell>
          <cell r="G251" t="str">
            <v>是</v>
          </cell>
          <cell r="AF251">
            <v>5000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5000</v>
          </cell>
          <cell r="BA251">
            <v>5000</v>
          </cell>
          <cell r="BB251">
            <v>5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0</v>
          </cell>
          <cell r="BK251">
            <v>5000</v>
          </cell>
          <cell r="BL251">
            <v>0</v>
          </cell>
          <cell r="BM251">
            <v>0</v>
          </cell>
          <cell r="BN251">
            <v>0</v>
          </cell>
        </row>
        <row r="252">
          <cell r="B252" t="str">
            <v>S413036</v>
          </cell>
          <cell r="C252" t="str">
            <v>黄骅市元周五金制品有限公司</v>
          </cell>
          <cell r="D252" t="str">
            <v>后视镜</v>
          </cell>
          <cell r="E252" t="str">
            <v>正常供货</v>
          </cell>
          <cell r="F252">
            <v>30</v>
          </cell>
          <cell r="G252" t="str">
            <v>是</v>
          </cell>
          <cell r="H252">
            <v>30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465.94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465.94</v>
          </cell>
          <cell r="BA252">
            <v>465.94</v>
          </cell>
          <cell r="BB252">
            <v>5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0</v>
          </cell>
          <cell r="BK252">
            <v>465.94000000000199</v>
          </cell>
          <cell r="BL252">
            <v>0</v>
          </cell>
          <cell r="BM252">
            <v>2.3305801732931298E-12</v>
          </cell>
          <cell r="BN252">
            <v>0</v>
          </cell>
        </row>
        <row r="253">
          <cell r="B253" t="str">
            <v>S411014</v>
          </cell>
          <cell r="C253" t="str">
            <v>北京京科兴业科技发展有限公司</v>
          </cell>
          <cell r="D253">
            <v>0</v>
          </cell>
          <cell r="E253" t="str">
            <v>固定资产（检具）</v>
          </cell>
          <cell r="F253">
            <v>0</v>
          </cell>
          <cell r="G253" t="str">
            <v>否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4500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4500</v>
          </cell>
          <cell r="BA253">
            <v>4500</v>
          </cell>
          <cell r="BB253">
            <v>5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K253">
            <v>4500</v>
          </cell>
          <cell r="BL253">
            <v>0</v>
          </cell>
          <cell r="BM253">
            <v>0</v>
          </cell>
          <cell r="BN253">
            <v>0</v>
          </cell>
        </row>
        <row r="254">
          <cell r="B254" t="str">
            <v>S434010</v>
          </cell>
          <cell r="C254" t="str">
            <v>安徽盛达前亮铝业有限公司</v>
          </cell>
          <cell r="D254" t="str">
            <v>后视镜</v>
          </cell>
          <cell r="E254" t="str">
            <v>老账</v>
          </cell>
          <cell r="F254">
            <v>0</v>
          </cell>
          <cell r="G254" t="str">
            <v>是</v>
          </cell>
          <cell r="AG254">
            <v>4352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4352</v>
          </cell>
          <cell r="BA254">
            <v>4352</v>
          </cell>
          <cell r="BB254">
            <v>5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  <cell r="BI254">
            <v>0</v>
          </cell>
          <cell r="BK254">
            <v>4352</v>
          </cell>
          <cell r="BL254">
            <v>0</v>
          </cell>
          <cell r="BM254">
            <v>0</v>
          </cell>
          <cell r="BN254">
            <v>0</v>
          </cell>
        </row>
        <row r="255">
          <cell r="B255" t="str">
            <v>S413159</v>
          </cell>
          <cell r="C255" t="str">
            <v>沧州志鹏聚氨酯制品有限公司</v>
          </cell>
          <cell r="D255" t="str">
            <v>座椅</v>
          </cell>
          <cell r="E255" t="str">
            <v>老账</v>
          </cell>
          <cell r="F255">
            <v>0</v>
          </cell>
          <cell r="G255" t="str">
            <v>否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4067.2600000000102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4067.2600000000102</v>
          </cell>
          <cell r="BA255">
            <v>4067.2600000000102</v>
          </cell>
          <cell r="BB255">
            <v>5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K255">
            <v>4067.2600000000102</v>
          </cell>
          <cell r="BL255">
            <v>0</v>
          </cell>
          <cell r="BM255">
            <v>0</v>
          </cell>
          <cell r="BN255">
            <v>0</v>
          </cell>
        </row>
        <row r="256">
          <cell r="B256" t="str">
            <v>S413096</v>
          </cell>
          <cell r="C256" t="str">
            <v>河北联庆五金制品有限公司</v>
          </cell>
          <cell r="D256" t="str">
            <v>金属件</v>
          </cell>
          <cell r="E256" t="str">
            <v>老账</v>
          </cell>
          <cell r="F256">
            <v>0</v>
          </cell>
          <cell r="G256" t="str">
            <v>否</v>
          </cell>
          <cell r="I256">
            <v>4053.14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4053.14</v>
          </cell>
          <cell r="BA256">
            <v>4053.14</v>
          </cell>
          <cell r="BB256">
            <v>5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K256">
            <v>4053.14</v>
          </cell>
          <cell r="BL256">
            <v>0</v>
          </cell>
          <cell r="BM256">
            <v>0</v>
          </cell>
          <cell r="BN256">
            <v>0</v>
          </cell>
        </row>
        <row r="257">
          <cell r="B257" t="str">
            <v>S412028</v>
          </cell>
          <cell r="C257" t="str">
            <v>天津安美逸盛汽车检具有限公司</v>
          </cell>
          <cell r="D257">
            <v>0</v>
          </cell>
          <cell r="F257">
            <v>0</v>
          </cell>
          <cell r="G257" t="str">
            <v>否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37850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37850</v>
          </cell>
          <cell r="BA257">
            <v>37850</v>
          </cell>
          <cell r="BB257">
            <v>5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K257">
            <v>37850</v>
          </cell>
          <cell r="BL257">
            <v>0</v>
          </cell>
          <cell r="BM257">
            <v>0</v>
          </cell>
          <cell r="BN257">
            <v>0</v>
          </cell>
        </row>
        <row r="258">
          <cell r="B258" t="str">
            <v>S411040</v>
          </cell>
          <cell r="C258" t="str">
            <v>北京千臣网络科技有限公司</v>
          </cell>
          <cell r="D258">
            <v>0</v>
          </cell>
          <cell r="E258" t="str">
            <v>老账</v>
          </cell>
          <cell r="F258">
            <v>0</v>
          </cell>
          <cell r="G258" t="str">
            <v>否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3826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3826</v>
          </cell>
          <cell r="BA258">
            <v>3826</v>
          </cell>
          <cell r="BB258">
            <v>5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K258">
            <v>3826</v>
          </cell>
          <cell r="BL258">
            <v>0</v>
          </cell>
          <cell r="BM258">
            <v>0</v>
          </cell>
          <cell r="BN258">
            <v>0</v>
          </cell>
        </row>
        <row r="259">
          <cell r="B259" t="str">
            <v>S434008</v>
          </cell>
          <cell r="C259" t="str">
            <v>安徽博朗凯德织物有限公司</v>
          </cell>
          <cell r="D259">
            <v>0</v>
          </cell>
          <cell r="E259" t="str">
            <v>老账</v>
          </cell>
          <cell r="F259">
            <v>0</v>
          </cell>
          <cell r="G259" t="str">
            <v>否</v>
          </cell>
          <cell r="I259">
            <v>3646.55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3646.55</v>
          </cell>
          <cell r="BA259">
            <v>3646.55</v>
          </cell>
          <cell r="BB259">
            <v>5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K259">
            <v>3646.55</v>
          </cell>
          <cell r="BL259">
            <v>0</v>
          </cell>
          <cell r="BM259">
            <v>0</v>
          </cell>
          <cell r="BN259">
            <v>0</v>
          </cell>
        </row>
        <row r="260">
          <cell r="B260" t="str">
            <v>S413008</v>
          </cell>
          <cell r="C260" t="str">
            <v>高碑店市晨奥汽车部件有限公司</v>
          </cell>
          <cell r="D260" t="str">
            <v>座椅</v>
          </cell>
          <cell r="E260" t="str">
            <v>老账</v>
          </cell>
          <cell r="F260">
            <v>0</v>
          </cell>
          <cell r="G260" t="str">
            <v>否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3606.64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3606.64</v>
          </cell>
          <cell r="BA260">
            <v>3606.64</v>
          </cell>
          <cell r="BB260">
            <v>5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K260">
            <v>3606.64</v>
          </cell>
          <cell r="BL260">
            <v>0</v>
          </cell>
          <cell r="BM260">
            <v>0</v>
          </cell>
          <cell r="BN260">
            <v>0</v>
          </cell>
        </row>
        <row r="261">
          <cell r="B261" t="str">
            <v>S431011</v>
          </cell>
          <cell r="C261" t="str">
            <v>杜倍汽车技术(上海)有限公司</v>
          </cell>
          <cell r="D261" t="str">
            <v>座椅</v>
          </cell>
          <cell r="E261" t="str">
            <v>老账</v>
          </cell>
          <cell r="F261">
            <v>0</v>
          </cell>
          <cell r="G261" t="str">
            <v>否</v>
          </cell>
          <cell r="I261">
            <v>3374.75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3374.75</v>
          </cell>
          <cell r="BA261">
            <v>3374.75</v>
          </cell>
          <cell r="BB261">
            <v>5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K261">
            <v>3374.75</v>
          </cell>
          <cell r="BL261">
            <v>0</v>
          </cell>
          <cell r="BM261">
            <v>0</v>
          </cell>
          <cell r="BN261">
            <v>0</v>
          </cell>
        </row>
        <row r="262">
          <cell r="B262" t="str">
            <v>S413118</v>
          </cell>
          <cell r="C262" t="str">
            <v>孟村回族自治县旭日汽车配件厂</v>
          </cell>
          <cell r="D262" t="str">
            <v>后视镜</v>
          </cell>
          <cell r="F262">
            <v>30</v>
          </cell>
          <cell r="G262" t="str">
            <v>否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5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</row>
        <row r="263">
          <cell r="B263" t="str">
            <v>S513024</v>
          </cell>
          <cell r="C263" t="str">
            <v>黄骅市玉才运输队</v>
          </cell>
          <cell r="D263">
            <v>0</v>
          </cell>
          <cell r="E263" t="str">
            <v>老账</v>
          </cell>
          <cell r="F263">
            <v>0</v>
          </cell>
          <cell r="G263" t="str">
            <v>否</v>
          </cell>
          <cell r="I263">
            <v>3200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3200</v>
          </cell>
          <cell r="BA263">
            <v>3200</v>
          </cell>
          <cell r="BB263">
            <v>5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K263">
            <v>3200</v>
          </cell>
          <cell r="BL263">
            <v>0</v>
          </cell>
          <cell r="BM263">
            <v>0</v>
          </cell>
          <cell r="BN263">
            <v>0</v>
          </cell>
        </row>
        <row r="264">
          <cell r="B264" t="str">
            <v>S513028</v>
          </cell>
          <cell r="C264" t="str">
            <v>河北帅先电子科技有限公司</v>
          </cell>
          <cell r="D264">
            <v>0</v>
          </cell>
          <cell r="E264" t="str">
            <v>老账</v>
          </cell>
          <cell r="F264">
            <v>0</v>
          </cell>
          <cell r="G264" t="str">
            <v>否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3000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3000</v>
          </cell>
          <cell r="BA264">
            <v>3000</v>
          </cell>
          <cell r="BB264">
            <v>5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K264">
            <v>3000</v>
          </cell>
          <cell r="BL264">
            <v>0</v>
          </cell>
          <cell r="BM264">
            <v>0</v>
          </cell>
          <cell r="BN264">
            <v>0</v>
          </cell>
        </row>
        <row r="265">
          <cell r="B265" t="str">
            <v>S443002</v>
          </cell>
          <cell r="C265" t="str">
            <v>株洲市凡美斯汽车配件有限公司</v>
          </cell>
          <cell r="D265">
            <v>0</v>
          </cell>
          <cell r="E265" t="str">
            <v>老账</v>
          </cell>
          <cell r="F265">
            <v>0</v>
          </cell>
          <cell r="G265" t="str">
            <v>否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2727.36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2727.36</v>
          </cell>
          <cell r="BA265">
            <v>2727.36</v>
          </cell>
          <cell r="BB265">
            <v>5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K265">
            <v>2727.36</v>
          </cell>
          <cell r="BL265">
            <v>0</v>
          </cell>
          <cell r="BM265">
            <v>0</v>
          </cell>
          <cell r="BN265">
            <v>0</v>
          </cell>
        </row>
        <row r="266">
          <cell r="B266" t="str">
            <v>S513026</v>
          </cell>
          <cell r="C266" t="str">
            <v>廊坊恒工环保科技有限责任公司</v>
          </cell>
          <cell r="D266">
            <v>0</v>
          </cell>
          <cell r="E266" t="str">
            <v>老账</v>
          </cell>
          <cell r="F266">
            <v>0</v>
          </cell>
          <cell r="G266" t="str">
            <v>否</v>
          </cell>
          <cell r="I266">
            <v>2450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2450</v>
          </cell>
          <cell r="BA266">
            <v>2450</v>
          </cell>
          <cell r="BB266">
            <v>5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K266">
            <v>2450</v>
          </cell>
          <cell r="BL266">
            <v>0</v>
          </cell>
          <cell r="BM266">
            <v>0</v>
          </cell>
          <cell r="BN266">
            <v>0</v>
          </cell>
        </row>
        <row r="267">
          <cell r="B267" t="str">
            <v>S411023</v>
          </cell>
          <cell r="C267" t="str">
            <v>北京市橡塑减震器材厂</v>
          </cell>
          <cell r="D267">
            <v>0</v>
          </cell>
          <cell r="E267" t="str">
            <v>老账</v>
          </cell>
          <cell r="F267">
            <v>0</v>
          </cell>
          <cell r="G267" t="str">
            <v>否</v>
          </cell>
          <cell r="I267">
            <v>2369.86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2369.86</v>
          </cell>
          <cell r="BA267">
            <v>2369.86</v>
          </cell>
          <cell r="BB267">
            <v>5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K267">
            <v>2369.86</v>
          </cell>
          <cell r="BL267">
            <v>0</v>
          </cell>
          <cell r="BM267">
            <v>0</v>
          </cell>
          <cell r="BN267">
            <v>0</v>
          </cell>
        </row>
        <row r="268">
          <cell r="B268" t="str">
            <v>S513019</v>
          </cell>
          <cell r="C268" t="str">
            <v>沧州其源盛环保设备有限公司</v>
          </cell>
          <cell r="D268" t="str">
            <v>座椅</v>
          </cell>
          <cell r="E268" t="str">
            <v>固定资产-老账</v>
          </cell>
          <cell r="F268" t="str">
            <v>预付</v>
          </cell>
          <cell r="G268" t="str">
            <v>否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5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K268">
            <v>-2.91038304567337E-11</v>
          </cell>
          <cell r="BL268">
            <v>0</v>
          </cell>
          <cell r="BM268">
            <v>-2.91038304567337E-11</v>
          </cell>
          <cell r="BN268">
            <v>0</v>
          </cell>
        </row>
        <row r="269">
          <cell r="B269" t="str">
            <v>S431006</v>
          </cell>
          <cell r="C269" t="str">
            <v>上海泖汇实业有限公司</v>
          </cell>
          <cell r="D269">
            <v>0</v>
          </cell>
          <cell r="E269" t="str">
            <v>固定资产</v>
          </cell>
          <cell r="F269">
            <v>0</v>
          </cell>
          <cell r="G269" t="str">
            <v>否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5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</row>
        <row r="270">
          <cell r="B270" t="str">
            <v>S531004</v>
          </cell>
          <cell r="C270" t="str">
            <v>上海动纳动力科技有限公司</v>
          </cell>
          <cell r="D270">
            <v>0</v>
          </cell>
          <cell r="E270" t="str">
            <v>固定资产</v>
          </cell>
          <cell r="F270">
            <v>0</v>
          </cell>
          <cell r="G270" t="str">
            <v>否</v>
          </cell>
          <cell r="I270">
            <v>2000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2000</v>
          </cell>
          <cell r="BA270">
            <v>2000</v>
          </cell>
          <cell r="BB270">
            <v>5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K270">
            <v>2000</v>
          </cell>
          <cell r="BL270">
            <v>0</v>
          </cell>
          <cell r="BM270">
            <v>0</v>
          </cell>
          <cell r="BN270">
            <v>0</v>
          </cell>
        </row>
        <row r="271">
          <cell r="B271" t="str">
            <v>S531002</v>
          </cell>
          <cell r="C271" t="str">
            <v>上海昊诚泵阀有限公司</v>
          </cell>
          <cell r="D271">
            <v>0</v>
          </cell>
          <cell r="E271" t="str">
            <v>固定资产</v>
          </cell>
          <cell r="F271">
            <v>0</v>
          </cell>
          <cell r="G271" t="str">
            <v>否</v>
          </cell>
          <cell r="I271">
            <v>1980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1980</v>
          </cell>
          <cell r="BA271">
            <v>1980</v>
          </cell>
          <cell r="BB271">
            <v>5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K271">
            <v>1980</v>
          </cell>
          <cell r="BL271">
            <v>0</v>
          </cell>
          <cell r="BM271">
            <v>0</v>
          </cell>
          <cell r="BN271">
            <v>0</v>
          </cell>
        </row>
        <row r="272">
          <cell r="B272" t="str">
            <v>S511005</v>
          </cell>
          <cell r="C272" t="str">
            <v>北京迪阳自动化设备有限公司</v>
          </cell>
          <cell r="D272">
            <v>0</v>
          </cell>
          <cell r="E272" t="str">
            <v>固定资产</v>
          </cell>
          <cell r="F272">
            <v>0</v>
          </cell>
          <cell r="G272" t="str">
            <v>否</v>
          </cell>
          <cell r="I272">
            <v>1950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1950</v>
          </cell>
          <cell r="BA272">
            <v>1950</v>
          </cell>
          <cell r="BB272">
            <v>5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  <cell r="BI272">
            <v>0</v>
          </cell>
          <cell r="BK272">
            <v>1950</v>
          </cell>
          <cell r="BL272">
            <v>0</v>
          </cell>
          <cell r="BM272">
            <v>0</v>
          </cell>
          <cell r="BN272">
            <v>0</v>
          </cell>
        </row>
        <row r="273">
          <cell r="B273" t="str">
            <v>S513145</v>
          </cell>
          <cell r="C273" t="str">
            <v>黄骅市宏东电脑经销部</v>
          </cell>
          <cell r="D273">
            <v>0</v>
          </cell>
          <cell r="E273" t="str">
            <v>零采</v>
          </cell>
          <cell r="F273">
            <v>0</v>
          </cell>
          <cell r="G273" t="str">
            <v>是</v>
          </cell>
          <cell r="AC273">
            <v>1700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1700</v>
          </cell>
          <cell r="BA273">
            <v>1700</v>
          </cell>
          <cell r="BB273">
            <v>5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K273">
            <v>1700</v>
          </cell>
          <cell r="BL273">
            <v>0</v>
          </cell>
          <cell r="BM273">
            <v>0</v>
          </cell>
          <cell r="BN273">
            <v>0</v>
          </cell>
        </row>
        <row r="274">
          <cell r="B274" t="str">
            <v>S444006</v>
          </cell>
          <cell r="C274" t="str">
            <v>东莞市双和机车拉索有限公司</v>
          </cell>
          <cell r="D274">
            <v>0</v>
          </cell>
          <cell r="E274" t="str">
            <v>老账</v>
          </cell>
          <cell r="F274">
            <v>0</v>
          </cell>
          <cell r="G274" t="str">
            <v>否</v>
          </cell>
          <cell r="I274">
            <v>1615.32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1615.32</v>
          </cell>
          <cell r="BA274">
            <v>1615.32</v>
          </cell>
          <cell r="BB274">
            <v>5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K274">
            <v>1615.32</v>
          </cell>
          <cell r="BL274">
            <v>0</v>
          </cell>
          <cell r="BM274">
            <v>0</v>
          </cell>
          <cell r="BN274">
            <v>0</v>
          </cell>
        </row>
        <row r="275">
          <cell r="B275" t="str">
            <v>S511008</v>
          </cell>
          <cell r="C275" t="str">
            <v>北京美狮龙禾普喷涂设备有限公司</v>
          </cell>
          <cell r="D275">
            <v>0</v>
          </cell>
          <cell r="E275" t="str">
            <v>老账</v>
          </cell>
          <cell r="F275">
            <v>0</v>
          </cell>
          <cell r="G275" t="str">
            <v>否</v>
          </cell>
          <cell r="I275">
            <v>1497.75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1497.75</v>
          </cell>
          <cell r="BA275">
            <v>1497.75</v>
          </cell>
          <cell r="BB275">
            <v>5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  <cell r="BI275">
            <v>0</v>
          </cell>
          <cell r="BK275">
            <v>1497.75</v>
          </cell>
          <cell r="BL275">
            <v>0</v>
          </cell>
          <cell r="BM275">
            <v>0</v>
          </cell>
          <cell r="BN275">
            <v>0</v>
          </cell>
        </row>
        <row r="276">
          <cell r="B276" t="str">
            <v>S413074</v>
          </cell>
          <cell r="C276" t="str">
            <v>黄骅市振兴五金制品厂</v>
          </cell>
          <cell r="D276">
            <v>0</v>
          </cell>
          <cell r="E276" t="str">
            <v>老账</v>
          </cell>
          <cell r="F276">
            <v>0</v>
          </cell>
          <cell r="G276" t="str">
            <v>否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1386.48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1386.48</v>
          </cell>
          <cell r="BA276">
            <v>1386.48</v>
          </cell>
          <cell r="BB276">
            <v>5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K276">
            <v>1386.48</v>
          </cell>
          <cell r="BL276">
            <v>0</v>
          </cell>
          <cell r="BM276">
            <v>0</v>
          </cell>
          <cell r="BN276">
            <v>0</v>
          </cell>
        </row>
        <row r="277">
          <cell r="B277" t="str">
            <v>S513015</v>
          </cell>
          <cell r="C277" t="str">
            <v>马志云</v>
          </cell>
          <cell r="D277">
            <v>0</v>
          </cell>
          <cell r="E277" t="str">
            <v>老账</v>
          </cell>
          <cell r="F277">
            <v>0</v>
          </cell>
          <cell r="G277" t="str">
            <v>否</v>
          </cell>
          <cell r="I277">
            <v>1163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1163</v>
          </cell>
          <cell r="BA277">
            <v>1163</v>
          </cell>
          <cell r="BB277">
            <v>5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K277">
            <v>1163</v>
          </cell>
          <cell r="BL277">
            <v>0</v>
          </cell>
          <cell r="BM277">
            <v>0</v>
          </cell>
          <cell r="BN277">
            <v>0</v>
          </cell>
        </row>
        <row r="278">
          <cell r="B278" t="str">
            <v>S437011</v>
          </cell>
          <cell r="C278" t="str">
            <v>诸城市黄海剑杆织布厂</v>
          </cell>
          <cell r="D278" t="str">
            <v>座椅</v>
          </cell>
          <cell r="F278">
            <v>60</v>
          </cell>
          <cell r="G278" t="str">
            <v>否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5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0</v>
          </cell>
          <cell r="BI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</row>
        <row r="279">
          <cell r="B279" t="str">
            <v>S433018</v>
          </cell>
          <cell r="C279" t="str">
            <v>温州市瓯海茶山通悦海绵制品厂</v>
          </cell>
          <cell r="D279">
            <v>0</v>
          </cell>
          <cell r="E279" t="str">
            <v>老账</v>
          </cell>
          <cell r="F279">
            <v>0</v>
          </cell>
          <cell r="G279" t="str">
            <v>否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1000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1000</v>
          </cell>
          <cell r="BA279">
            <v>1000</v>
          </cell>
          <cell r="BB279">
            <v>5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0</v>
          </cell>
          <cell r="BH279">
            <v>0</v>
          </cell>
          <cell r="BI279">
            <v>0</v>
          </cell>
          <cell r="BK279">
            <v>1000</v>
          </cell>
          <cell r="BL279">
            <v>0</v>
          </cell>
          <cell r="BM279">
            <v>0</v>
          </cell>
          <cell r="BN279">
            <v>0</v>
          </cell>
        </row>
        <row r="280">
          <cell r="B280" t="str">
            <v>S433016</v>
          </cell>
          <cell r="C280" t="str">
            <v>安吉县创鸿家具有限公司</v>
          </cell>
          <cell r="D280">
            <v>0</v>
          </cell>
          <cell r="E280" t="str">
            <v>老账</v>
          </cell>
          <cell r="F280">
            <v>0</v>
          </cell>
          <cell r="G280" t="str">
            <v>否</v>
          </cell>
          <cell r="I280">
            <v>900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900</v>
          </cell>
          <cell r="BA280">
            <v>900</v>
          </cell>
          <cell r="BB280">
            <v>5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0</v>
          </cell>
          <cell r="BH280">
            <v>0</v>
          </cell>
          <cell r="BI280">
            <v>0</v>
          </cell>
          <cell r="BK280">
            <v>900</v>
          </cell>
          <cell r="BL280">
            <v>0</v>
          </cell>
          <cell r="BM280">
            <v>0</v>
          </cell>
          <cell r="BN280">
            <v>0</v>
          </cell>
        </row>
        <row r="281">
          <cell r="B281" t="str">
            <v>S413103</v>
          </cell>
          <cell r="C281" t="str">
            <v>黄骅市通顺五金机电商店</v>
          </cell>
          <cell r="D281">
            <v>0</v>
          </cell>
          <cell r="E281" t="str">
            <v>零采</v>
          </cell>
          <cell r="F281">
            <v>0</v>
          </cell>
          <cell r="G281" t="str">
            <v>否</v>
          </cell>
          <cell r="I281">
            <v>900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900</v>
          </cell>
          <cell r="BA281">
            <v>900</v>
          </cell>
          <cell r="BB281">
            <v>5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0</v>
          </cell>
          <cell r="BH281">
            <v>0</v>
          </cell>
          <cell r="BI281">
            <v>0</v>
          </cell>
          <cell r="BK281">
            <v>900</v>
          </cell>
          <cell r="BL281">
            <v>0</v>
          </cell>
          <cell r="BM281">
            <v>0</v>
          </cell>
          <cell r="BN281">
            <v>0</v>
          </cell>
        </row>
        <row r="282">
          <cell r="B282" t="str">
            <v>S537001</v>
          </cell>
          <cell r="C282" t="str">
            <v>山东省禹城市阳光化工有限公司</v>
          </cell>
          <cell r="D282" t="str">
            <v>后视镜</v>
          </cell>
          <cell r="E282" t="str">
            <v>老账</v>
          </cell>
          <cell r="F282">
            <v>0</v>
          </cell>
          <cell r="G282" t="str">
            <v>是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60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C282">
            <v>660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720</v>
          </cell>
          <cell r="BA282">
            <v>720</v>
          </cell>
          <cell r="BB282">
            <v>5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0</v>
          </cell>
          <cell r="BK282">
            <v>720</v>
          </cell>
          <cell r="BL282">
            <v>0</v>
          </cell>
          <cell r="BM282">
            <v>0</v>
          </cell>
          <cell r="BN282">
            <v>0</v>
          </cell>
        </row>
        <row r="283">
          <cell r="B283" t="str">
            <v>S431008</v>
          </cell>
          <cell r="C283" t="str">
            <v>上海努辰金属制品有限公司</v>
          </cell>
          <cell r="D283" t="str">
            <v>金属件</v>
          </cell>
          <cell r="E283" t="str">
            <v>正常供货</v>
          </cell>
          <cell r="F283">
            <v>60</v>
          </cell>
          <cell r="G283" t="str">
            <v>否</v>
          </cell>
          <cell r="H283">
            <v>60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T283">
            <v>262193.12</v>
          </cell>
          <cell r="AU283">
            <v>205101.6</v>
          </cell>
          <cell r="AV283">
            <v>185206.84</v>
          </cell>
          <cell r="AW283">
            <v>0</v>
          </cell>
          <cell r="AX283">
            <v>0</v>
          </cell>
          <cell r="AY283">
            <v>28504.77</v>
          </cell>
          <cell r="AZ283">
            <v>681006.33</v>
          </cell>
          <cell r="BA283">
            <v>652501.56000000006</v>
          </cell>
          <cell r="BB283">
            <v>6</v>
          </cell>
          <cell r="BC283">
            <v>0</v>
          </cell>
          <cell r="BD283">
            <v>185206.84</v>
          </cell>
          <cell r="BE283">
            <v>205101.6</v>
          </cell>
          <cell r="BF283">
            <v>262193.12</v>
          </cell>
          <cell r="BG283">
            <v>0</v>
          </cell>
          <cell r="BH283">
            <v>681006.33</v>
          </cell>
          <cell r="BI283">
            <v>28504.77</v>
          </cell>
          <cell r="BK283">
            <v>681006.33</v>
          </cell>
          <cell r="BL283">
            <v>0</v>
          </cell>
          <cell r="BM283">
            <v>-270000</v>
          </cell>
          <cell r="BN283">
            <v>113501.05499999999</v>
          </cell>
        </row>
        <row r="284">
          <cell r="B284" t="str">
            <v>S513025</v>
          </cell>
          <cell r="C284" t="str">
            <v>邓括</v>
          </cell>
          <cell r="D284">
            <v>0</v>
          </cell>
          <cell r="E284" t="str">
            <v>老账</v>
          </cell>
          <cell r="F284">
            <v>0</v>
          </cell>
          <cell r="G284" t="str">
            <v>否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426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426</v>
          </cell>
          <cell r="BA284">
            <v>426</v>
          </cell>
          <cell r="BB284">
            <v>5</v>
          </cell>
          <cell r="BC284">
            <v>0</v>
          </cell>
          <cell r="BD284">
            <v>0</v>
          </cell>
          <cell r="BE284">
            <v>0</v>
          </cell>
          <cell r="BF284">
            <v>0</v>
          </cell>
          <cell r="BG284">
            <v>0</v>
          </cell>
          <cell r="BH284">
            <v>0</v>
          </cell>
          <cell r="BI284">
            <v>0</v>
          </cell>
          <cell r="BK284">
            <v>426</v>
          </cell>
          <cell r="BL284">
            <v>0</v>
          </cell>
          <cell r="BM284">
            <v>0</v>
          </cell>
          <cell r="BN284">
            <v>0</v>
          </cell>
        </row>
        <row r="285">
          <cell r="B285" t="str">
            <v>S544003</v>
          </cell>
          <cell r="C285" t="str">
            <v>广州欧尼克焊接科技有限公司</v>
          </cell>
          <cell r="D285">
            <v>0</v>
          </cell>
          <cell r="E285" t="str">
            <v>老账</v>
          </cell>
          <cell r="F285">
            <v>0</v>
          </cell>
          <cell r="G285" t="str">
            <v>否</v>
          </cell>
          <cell r="I285">
            <v>400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400</v>
          </cell>
          <cell r="BA285">
            <v>400</v>
          </cell>
          <cell r="BB285">
            <v>5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K285">
            <v>400</v>
          </cell>
          <cell r="BL285">
            <v>0</v>
          </cell>
          <cell r="BM285">
            <v>0</v>
          </cell>
          <cell r="BN285">
            <v>0</v>
          </cell>
        </row>
        <row r="286">
          <cell r="B286" t="str">
            <v>S431015</v>
          </cell>
          <cell r="C286" t="str">
            <v>上海边锋实业有限公司</v>
          </cell>
          <cell r="D286">
            <v>0</v>
          </cell>
          <cell r="E286" t="str">
            <v>老账</v>
          </cell>
          <cell r="F286">
            <v>0</v>
          </cell>
          <cell r="G286" t="str">
            <v>否</v>
          </cell>
          <cell r="I286">
            <v>360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360</v>
          </cell>
          <cell r="BA286">
            <v>360</v>
          </cell>
          <cell r="BB286">
            <v>5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K286">
            <v>360</v>
          </cell>
          <cell r="BL286">
            <v>0</v>
          </cell>
          <cell r="BM286">
            <v>0</v>
          </cell>
          <cell r="BN286">
            <v>0</v>
          </cell>
        </row>
        <row r="287">
          <cell r="B287" t="str">
            <v>S437027</v>
          </cell>
          <cell r="C287" t="str">
            <v>文登市凤凰婷装饰布有限公司</v>
          </cell>
          <cell r="D287">
            <v>0</v>
          </cell>
          <cell r="E287" t="str">
            <v>老账</v>
          </cell>
          <cell r="F287">
            <v>0</v>
          </cell>
          <cell r="G287" t="str">
            <v>否</v>
          </cell>
          <cell r="I287">
            <v>314.60000000000002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314.60000000000002</v>
          </cell>
          <cell r="BA287">
            <v>314.60000000000002</v>
          </cell>
          <cell r="BB287">
            <v>5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0</v>
          </cell>
          <cell r="BH287">
            <v>0</v>
          </cell>
          <cell r="BI287">
            <v>0</v>
          </cell>
          <cell r="BK287">
            <v>314.60000000000002</v>
          </cell>
          <cell r="BL287">
            <v>0</v>
          </cell>
          <cell r="BM287">
            <v>0</v>
          </cell>
          <cell r="BN287">
            <v>0</v>
          </cell>
        </row>
        <row r="288">
          <cell r="B288" t="str">
            <v>S532004</v>
          </cell>
          <cell r="C288" t="str">
            <v>苏州贝斯迪亚工具有限公司</v>
          </cell>
          <cell r="D288">
            <v>0</v>
          </cell>
          <cell r="E288" t="str">
            <v>老账</v>
          </cell>
          <cell r="F288">
            <v>0</v>
          </cell>
          <cell r="G288" t="str">
            <v>否</v>
          </cell>
          <cell r="I288">
            <v>312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W288">
            <v>0</v>
          </cell>
          <cell r="AX288">
            <v>0</v>
          </cell>
          <cell r="AY288">
            <v>0</v>
          </cell>
          <cell r="AZ288">
            <v>312</v>
          </cell>
          <cell r="BA288">
            <v>312</v>
          </cell>
          <cell r="BB288">
            <v>5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K288">
            <v>312</v>
          </cell>
          <cell r="BL288">
            <v>0</v>
          </cell>
          <cell r="BM288">
            <v>0</v>
          </cell>
          <cell r="BN288">
            <v>0</v>
          </cell>
        </row>
        <row r="289">
          <cell r="B289" t="str">
            <v>S433013</v>
          </cell>
          <cell r="C289" t="str">
            <v>嘉兴市南湖区东栅街道嘉环中电子产品经营部</v>
          </cell>
          <cell r="D289" t="str">
            <v>后视镜</v>
          </cell>
          <cell r="E289" t="str">
            <v>老账</v>
          </cell>
          <cell r="F289">
            <v>0</v>
          </cell>
          <cell r="G289" t="str">
            <v>否</v>
          </cell>
          <cell r="I289">
            <v>214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W289">
            <v>0</v>
          </cell>
          <cell r="AX289">
            <v>0</v>
          </cell>
          <cell r="AY289">
            <v>0</v>
          </cell>
          <cell r="AZ289">
            <v>214</v>
          </cell>
          <cell r="BA289">
            <v>214</v>
          </cell>
          <cell r="BB289">
            <v>5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K289">
            <v>214</v>
          </cell>
          <cell r="BL289">
            <v>0</v>
          </cell>
          <cell r="BM289">
            <v>0</v>
          </cell>
          <cell r="BN289">
            <v>0</v>
          </cell>
        </row>
        <row r="290">
          <cell r="B290" t="str">
            <v>S413017</v>
          </cell>
          <cell r="C290" t="str">
            <v>沧州荣昊汽车配件有限公司</v>
          </cell>
          <cell r="D290">
            <v>0</v>
          </cell>
          <cell r="E290" t="str">
            <v>老账</v>
          </cell>
          <cell r="F290">
            <v>0</v>
          </cell>
          <cell r="G290" t="str">
            <v>否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202.36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W290">
            <v>0</v>
          </cell>
          <cell r="AX290">
            <v>0</v>
          </cell>
          <cell r="AY290">
            <v>0</v>
          </cell>
          <cell r="AZ290">
            <v>202.36</v>
          </cell>
          <cell r="BA290">
            <v>202.36</v>
          </cell>
          <cell r="BB290">
            <v>5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K290">
            <v>202.36</v>
          </cell>
          <cell r="BL290">
            <v>0</v>
          </cell>
          <cell r="BM290">
            <v>0</v>
          </cell>
          <cell r="BN290">
            <v>0</v>
          </cell>
        </row>
        <row r="291">
          <cell r="B291" t="str">
            <v>S413117</v>
          </cell>
          <cell r="C291" t="str">
            <v>霸州市自强汽车零部件厂</v>
          </cell>
          <cell r="D291">
            <v>0</v>
          </cell>
          <cell r="E291" t="str">
            <v>老账</v>
          </cell>
          <cell r="F291">
            <v>0</v>
          </cell>
          <cell r="G291" t="str">
            <v>否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65.09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65.09</v>
          </cell>
          <cell r="BA291">
            <v>65.09</v>
          </cell>
          <cell r="BB291">
            <v>5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K291">
            <v>65.09</v>
          </cell>
          <cell r="BL291">
            <v>0</v>
          </cell>
          <cell r="BM291">
            <v>0</v>
          </cell>
          <cell r="BN291">
            <v>0</v>
          </cell>
        </row>
        <row r="292">
          <cell r="B292" t="str">
            <v>S411012</v>
          </cell>
          <cell r="C292" t="str">
            <v>北京旺博林包装材料有限公司</v>
          </cell>
          <cell r="D292" t="str">
            <v>座椅</v>
          </cell>
          <cell r="E292" t="str">
            <v>老账</v>
          </cell>
          <cell r="F292">
            <v>90</v>
          </cell>
          <cell r="G292" t="str">
            <v>否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W292">
            <v>0</v>
          </cell>
          <cell r="AX292">
            <v>26528.11</v>
          </cell>
          <cell r="AY292">
            <v>0</v>
          </cell>
          <cell r="AZ292">
            <v>26528.11</v>
          </cell>
          <cell r="BA292">
            <v>0</v>
          </cell>
          <cell r="BB292">
            <v>5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26528.11</v>
          </cell>
          <cell r="BI292">
            <v>26528.11</v>
          </cell>
          <cell r="BK292">
            <v>26528.11</v>
          </cell>
          <cell r="BL292">
            <v>0</v>
          </cell>
          <cell r="BM292">
            <v>-10000</v>
          </cell>
          <cell r="BN292">
            <v>4421.3516666666701</v>
          </cell>
        </row>
        <row r="293">
          <cell r="B293" t="str">
            <v>S411005</v>
          </cell>
          <cell r="C293" t="str">
            <v>北京东方华康自动化有限公司</v>
          </cell>
          <cell r="D293" t="str">
            <v>座椅</v>
          </cell>
          <cell r="E293" t="str">
            <v>正常供货</v>
          </cell>
          <cell r="F293">
            <v>30</v>
          </cell>
          <cell r="G293" t="str">
            <v>否</v>
          </cell>
          <cell r="H293">
            <v>30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F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W293">
            <v>0</v>
          </cell>
          <cell r="AX293">
            <v>804.87</v>
          </cell>
          <cell r="AY293">
            <v>0</v>
          </cell>
          <cell r="AZ293">
            <v>804.87</v>
          </cell>
          <cell r="BA293">
            <v>804.87</v>
          </cell>
          <cell r="BB293">
            <v>5</v>
          </cell>
          <cell r="BC293">
            <v>804.87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804.87</v>
          </cell>
          <cell r="BI293">
            <v>0</v>
          </cell>
          <cell r="BK293">
            <v>804.869999999995</v>
          </cell>
          <cell r="BL293">
            <v>0</v>
          </cell>
          <cell r="BM293">
            <v>-6000</v>
          </cell>
          <cell r="BN293">
            <v>134.14500000000001</v>
          </cell>
        </row>
        <row r="294">
          <cell r="B294" t="str">
            <v>S412011</v>
          </cell>
          <cell r="C294" t="str">
            <v>富港科技(天津)有限公司</v>
          </cell>
          <cell r="D294" t="str">
            <v>后视镜</v>
          </cell>
          <cell r="E294" t="str">
            <v>老账</v>
          </cell>
          <cell r="F294">
            <v>30</v>
          </cell>
          <cell r="G294" t="str">
            <v>否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1</v>
          </cell>
          <cell r="AZ294">
            <v>1</v>
          </cell>
          <cell r="BA294">
            <v>0</v>
          </cell>
          <cell r="BB294">
            <v>6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1</v>
          </cell>
          <cell r="BI294">
            <v>1</v>
          </cell>
          <cell r="BK294">
            <v>1</v>
          </cell>
          <cell r="BL294">
            <v>0</v>
          </cell>
          <cell r="BM294">
            <v>-3840</v>
          </cell>
          <cell r="BN294">
            <v>0.16666666666666699</v>
          </cell>
        </row>
        <row r="295">
          <cell r="B295" t="str">
            <v>S444005</v>
          </cell>
          <cell r="C295" t="str">
            <v>佛山市立久光电科技有限公司</v>
          </cell>
          <cell r="D295" t="str">
            <v>后视镜</v>
          </cell>
          <cell r="E295" t="str">
            <v>老账</v>
          </cell>
          <cell r="F295">
            <v>60</v>
          </cell>
          <cell r="G295" t="str">
            <v>否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0.8</v>
          </cell>
          <cell r="AY295">
            <v>0</v>
          </cell>
          <cell r="AZ295">
            <v>0.8</v>
          </cell>
          <cell r="BA295">
            <v>0</v>
          </cell>
          <cell r="BB295">
            <v>6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0.8</v>
          </cell>
          <cell r="BI295">
            <v>0.8</v>
          </cell>
          <cell r="BK295">
            <v>0.79999999993015103</v>
          </cell>
          <cell r="BL295">
            <v>0</v>
          </cell>
          <cell r="BM295">
            <v>-6.98492375050819E-11</v>
          </cell>
          <cell r="BN295">
            <v>0.133333333333333</v>
          </cell>
        </row>
        <row r="296">
          <cell r="B296" t="str">
            <v>S533001</v>
          </cell>
          <cell r="C296" t="str">
            <v>宁波维成贸易有限公司</v>
          </cell>
          <cell r="D296" t="str">
            <v>后视镜</v>
          </cell>
          <cell r="E296" t="str">
            <v>老账</v>
          </cell>
          <cell r="F296">
            <v>0</v>
          </cell>
          <cell r="G296" t="str">
            <v>否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0.02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0.02</v>
          </cell>
          <cell r="BA296">
            <v>0.02</v>
          </cell>
          <cell r="BB296">
            <v>5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K296">
            <v>0.02</v>
          </cell>
          <cell r="BL296">
            <v>0</v>
          </cell>
          <cell r="BM296">
            <v>0</v>
          </cell>
          <cell r="BN296">
            <v>0</v>
          </cell>
        </row>
        <row r="297">
          <cell r="B297" t="str">
            <v>S431002</v>
          </cell>
          <cell r="C297" t="str">
            <v>易格斯（上海）拖链系统有限公司</v>
          </cell>
          <cell r="D297" t="str">
            <v>金属件</v>
          </cell>
          <cell r="E297" t="str">
            <v>正常供货</v>
          </cell>
          <cell r="F297">
            <v>30</v>
          </cell>
          <cell r="G297" t="str">
            <v>否</v>
          </cell>
          <cell r="H297">
            <v>60</v>
          </cell>
          <cell r="I297">
            <v>3.6379788070917097E-11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P297">
            <v>0</v>
          </cell>
          <cell r="AQ297">
            <v>0</v>
          </cell>
          <cell r="AS297">
            <v>0</v>
          </cell>
          <cell r="AT297">
            <v>0</v>
          </cell>
          <cell r="AU297">
            <v>147638.18</v>
          </cell>
          <cell r="AW297">
            <v>0</v>
          </cell>
          <cell r="AX297">
            <v>35688.230000000003</v>
          </cell>
          <cell r="AY297">
            <v>117374.8</v>
          </cell>
          <cell r="AZ297">
            <v>300701.21000000002</v>
          </cell>
          <cell r="BA297">
            <v>147638.18</v>
          </cell>
          <cell r="BB297">
            <v>5</v>
          </cell>
          <cell r="BC297">
            <v>35688.230000000003</v>
          </cell>
          <cell r="BD297">
            <v>0</v>
          </cell>
          <cell r="BE297">
            <v>0</v>
          </cell>
          <cell r="BF297">
            <v>147638.18</v>
          </cell>
          <cell r="BG297">
            <v>0</v>
          </cell>
          <cell r="BH297">
            <v>300701.21000000002</v>
          </cell>
          <cell r="BI297">
            <v>153063.03</v>
          </cell>
          <cell r="BK297">
            <v>300701.21000000002</v>
          </cell>
          <cell r="BL297">
            <v>0</v>
          </cell>
          <cell r="BM297">
            <v>0</v>
          </cell>
          <cell r="BN297">
            <v>50116.868333333303</v>
          </cell>
        </row>
        <row r="298">
          <cell r="B298" t="str">
            <v>S413012</v>
          </cell>
          <cell r="C298" t="str">
            <v>沧州市任沧机电有限公司</v>
          </cell>
          <cell r="D298" t="str">
            <v>金属件</v>
          </cell>
          <cell r="F298">
            <v>0</v>
          </cell>
          <cell r="G298" t="str">
            <v>否</v>
          </cell>
          <cell r="H298">
            <v>30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6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K298">
            <v>0</v>
          </cell>
          <cell r="BL298">
            <v>0</v>
          </cell>
          <cell r="BM298">
            <v>-74054</v>
          </cell>
          <cell r="BN298">
            <v>0</v>
          </cell>
        </row>
        <row r="299">
          <cell r="B299" t="str">
            <v>S413046</v>
          </cell>
          <cell r="C299" t="str">
            <v>黄骅市恒基五金轴承工具有限公司</v>
          </cell>
          <cell r="D299">
            <v>0</v>
          </cell>
          <cell r="F299">
            <v>0</v>
          </cell>
          <cell r="G299" t="str">
            <v>否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5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K299">
            <v>0</v>
          </cell>
          <cell r="BL299">
            <v>0</v>
          </cell>
          <cell r="BM299">
            <v>0</v>
          </cell>
          <cell r="BN299">
            <v>0</v>
          </cell>
        </row>
        <row r="300">
          <cell r="B300" t="str">
            <v>S413091</v>
          </cell>
          <cell r="C300" t="str">
            <v>黄骅市供水公司</v>
          </cell>
          <cell r="D300">
            <v>0</v>
          </cell>
          <cell r="E300" t="str">
            <v>管理</v>
          </cell>
          <cell r="F300">
            <v>0</v>
          </cell>
          <cell r="G300" t="str">
            <v>否</v>
          </cell>
          <cell r="I300">
            <v>0</v>
          </cell>
          <cell r="J300">
            <v>0</v>
          </cell>
          <cell r="K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H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490.7</v>
          </cell>
          <cell r="AZ300">
            <v>490.7</v>
          </cell>
          <cell r="BA300">
            <v>490.7</v>
          </cell>
          <cell r="BB300">
            <v>6</v>
          </cell>
          <cell r="BC300">
            <v>490.7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490.7</v>
          </cell>
          <cell r="BI300">
            <v>0</v>
          </cell>
          <cell r="BK300">
            <v>490.70000000006303</v>
          </cell>
          <cell r="BL300">
            <v>0</v>
          </cell>
          <cell r="BM300">
            <v>-21849.299999999901</v>
          </cell>
          <cell r="BN300">
            <v>81.783333333333303</v>
          </cell>
        </row>
        <row r="301">
          <cell r="B301" t="str">
            <v>S413019</v>
          </cell>
          <cell r="C301" t="str">
            <v>沧州超杰纺织品有限公司</v>
          </cell>
          <cell r="D301">
            <v>0</v>
          </cell>
          <cell r="F301">
            <v>0</v>
          </cell>
          <cell r="G301" t="str">
            <v>否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W301">
            <v>0</v>
          </cell>
          <cell r="AX301">
            <v>0</v>
          </cell>
          <cell r="AY301">
            <v>0</v>
          </cell>
          <cell r="AZ301">
            <v>0</v>
          </cell>
          <cell r="BA301">
            <v>0</v>
          </cell>
          <cell r="BB301">
            <v>5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</row>
        <row r="302">
          <cell r="B302" t="str">
            <v>S513008</v>
          </cell>
          <cell r="C302" t="str">
            <v>黄骅市三江商贸有限公司</v>
          </cell>
          <cell r="D302">
            <v>0</v>
          </cell>
          <cell r="E302" t="str">
            <v>零采</v>
          </cell>
          <cell r="F302">
            <v>0</v>
          </cell>
          <cell r="G302" t="str">
            <v>否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D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W302">
            <v>16908.5</v>
          </cell>
          <cell r="AX302">
            <v>0</v>
          </cell>
          <cell r="AY302">
            <v>0</v>
          </cell>
          <cell r="AZ302">
            <v>16908.5</v>
          </cell>
          <cell r="BA302">
            <v>16908.5</v>
          </cell>
          <cell r="BB302">
            <v>5</v>
          </cell>
          <cell r="BC302">
            <v>0</v>
          </cell>
          <cell r="BD302">
            <v>0</v>
          </cell>
          <cell r="BE302">
            <v>16908.5</v>
          </cell>
          <cell r="BF302">
            <v>0</v>
          </cell>
          <cell r="BG302">
            <v>0</v>
          </cell>
          <cell r="BH302">
            <v>16908.5</v>
          </cell>
          <cell r="BI302">
            <v>0</v>
          </cell>
          <cell r="BK302">
            <v>16908.5</v>
          </cell>
          <cell r="BL302">
            <v>0</v>
          </cell>
          <cell r="BM302">
            <v>0</v>
          </cell>
          <cell r="BN302">
            <v>2818.0833333333298</v>
          </cell>
        </row>
        <row r="303">
          <cell r="B303" t="str">
            <v>S432017</v>
          </cell>
          <cell r="C303" t="str">
            <v>苏州市荣威模具有限公司</v>
          </cell>
          <cell r="D303">
            <v>0</v>
          </cell>
          <cell r="F303">
            <v>0</v>
          </cell>
          <cell r="G303" t="str">
            <v>否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1662170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1662170</v>
          </cell>
          <cell r="BA303">
            <v>1662170</v>
          </cell>
          <cell r="BB303">
            <v>5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K303">
            <v>1662170</v>
          </cell>
          <cell r="BL303">
            <v>0</v>
          </cell>
          <cell r="BM303">
            <v>0</v>
          </cell>
          <cell r="BN303">
            <v>0</v>
          </cell>
        </row>
        <row r="304">
          <cell r="B304" t="str">
            <v>S444003</v>
          </cell>
          <cell r="C304" t="str">
            <v>广州熙锐自动化设备有限公司</v>
          </cell>
          <cell r="D304">
            <v>0</v>
          </cell>
          <cell r="F304">
            <v>0</v>
          </cell>
          <cell r="G304" t="str">
            <v>否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5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</row>
        <row r="305">
          <cell r="B305" t="str">
            <v>S513012</v>
          </cell>
          <cell r="C305" t="str">
            <v>黄骅市建华液压配件销售服务中心</v>
          </cell>
          <cell r="D305">
            <v>0</v>
          </cell>
          <cell r="E305" t="str">
            <v>零采</v>
          </cell>
          <cell r="F305">
            <v>0</v>
          </cell>
          <cell r="G305" t="str">
            <v>否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5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</row>
        <row r="306">
          <cell r="B306" t="str">
            <v>S434006</v>
          </cell>
          <cell r="C306" t="str">
            <v>安徽汉升工业部件股份有限公司</v>
          </cell>
          <cell r="D306" t="str">
            <v>金属件</v>
          </cell>
          <cell r="E306" t="str">
            <v>正常供货</v>
          </cell>
          <cell r="F306">
            <v>30</v>
          </cell>
          <cell r="G306" t="str">
            <v>否</v>
          </cell>
          <cell r="H306">
            <v>30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H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1.28</v>
          </cell>
          <cell r="AT306">
            <v>19774.05</v>
          </cell>
          <cell r="AU306">
            <v>0</v>
          </cell>
          <cell r="AW306">
            <v>9859.2000000000007</v>
          </cell>
          <cell r="AX306">
            <v>6527.4</v>
          </cell>
          <cell r="AY306">
            <v>3477.01</v>
          </cell>
          <cell r="AZ306">
            <v>39638.94</v>
          </cell>
          <cell r="BA306">
            <v>36161.93</v>
          </cell>
          <cell r="BB306">
            <v>5</v>
          </cell>
          <cell r="BC306">
            <v>6527.4</v>
          </cell>
          <cell r="BD306">
            <v>9859.2000000000007</v>
          </cell>
          <cell r="BE306">
            <v>0</v>
          </cell>
          <cell r="BF306">
            <v>0</v>
          </cell>
          <cell r="BG306">
            <v>19774.05</v>
          </cell>
          <cell r="BH306">
            <v>39637.660000000003</v>
          </cell>
          <cell r="BI306">
            <v>3477.01</v>
          </cell>
          <cell r="BK306">
            <v>39638.94</v>
          </cell>
          <cell r="BL306">
            <v>0</v>
          </cell>
          <cell r="BM306">
            <v>0</v>
          </cell>
          <cell r="BN306">
            <v>6606.2766666666703</v>
          </cell>
        </row>
        <row r="307">
          <cell r="B307" t="str">
            <v>S433002</v>
          </cell>
          <cell r="C307" t="str">
            <v>宁波瑞元模塑有限公司</v>
          </cell>
          <cell r="D307">
            <v>0</v>
          </cell>
          <cell r="E307" t="str">
            <v>固定资产</v>
          </cell>
          <cell r="F307">
            <v>0</v>
          </cell>
          <cell r="G307" t="str">
            <v>否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5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</row>
        <row r="308">
          <cell r="B308" t="str">
            <v>S511007</v>
          </cell>
          <cell r="C308" t="str">
            <v>北京逸伦众程自动化控制设备有限公司</v>
          </cell>
          <cell r="D308" t="str">
            <v>后视镜</v>
          </cell>
          <cell r="F308">
            <v>60</v>
          </cell>
          <cell r="G308" t="str">
            <v>否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5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</row>
        <row r="309">
          <cell r="B309" t="str">
            <v>S437028</v>
          </cell>
          <cell r="C309" t="str">
            <v>山东隆华新材料股份有限公司</v>
          </cell>
          <cell r="D309">
            <v>0</v>
          </cell>
          <cell r="F309">
            <v>0</v>
          </cell>
          <cell r="G309" t="str">
            <v>否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5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K309">
            <v>-2.3283064365386999E-10</v>
          </cell>
          <cell r="BL309">
            <v>0</v>
          </cell>
          <cell r="BM309">
            <v>-2.3283064365386999E-10</v>
          </cell>
          <cell r="BN309">
            <v>0</v>
          </cell>
        </row>
        <row r="310">
          <cell r="B310" t="str">
            <v>S432008</v>
          </cell>
          <cell r="C310" t="str">
            <v>徐州华夏电子有限公司</v>
          </cell>
          <cell r="D310" t="str">
            <v>座椅/后视镜</v>
          </cell>
          <cell r="E310" t="str">
            <v>正常供货</v>
          </cell>
          <cell r="F310">
            <v>60</v>
          </cell>
          <cell r="G310" t="str">
            <v>否</v>
          </cell>
          <cell r="H310">
            <v>60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72780.23</v>
          </cell>
          <cell r="AQ310">
            <v>0</v>
          </cell>
          <cell r="AR310">
            <v>89196.21</v>
          </cell>
          <cell r="AS310">
            <v>186822.11</v>
          </cell>
          <cell r="AT310">
            <v>55443.45</v>
          </cell>
          <cell r="AU310">
            <v>96331.37</v>
          </cell>
          <cell r="AW310">
            <v>0</v>
          </cell>
          <cell r="AX310">
            <v>60823.02</v>
          </cell>
          <cell r="AY310">
            <v>2305.1999999999998</v>
          </cell>
          <cell r="AZ310">
            <v>563701.59</v>
          </cell>
          <cell r="BA310">
            <v>500573.37</v>
          </cell>
          <cell r="BB310">
            <v>5</v>
          </cell>
          <cell r="BC310">
            <v>0</v>
          </cell>
          <cell r="BD310">
            <v>0</v>
          </cell>
          <cell r="BE310">
            <v>96331.37</v>
          </cell>
          <cell r="BF310">
            <v>55443.45</v>
          </cell>
          <cell r="BG310">
            <v>186822.11</v>
          </cell>
          <cell r="BH310">
            <v>214903.04000000001</v>
          </cell>
          <cell r="BI310">
            <v>63128.22</v>
          </cell>
          <cell r="BK310">
            <v>563701.59</v>
          </cell>
          <cell r="BL310">
            <v>0</v>
          </cell>
          <cell r="BM310">
            <v>-20000.000000000098</v>
          </cell>
          <cell r="BN310">
            <v>35817.173333333303</v>
          </cell>
        </row>
        <row r="311">
          <cell r="B311" t="str">
            <v>S413106</v>
          </cell>
          <cell r="C311" t="str">
            <v>黄骅市博杰汽车部件有限公司</v>
          </cell>
          <cell r="D311">
            <v>0</v>
          </cell>
          <cell r="F311">
            <v>0</v>
          </cell>
          <cell r="G311" t="str">
            <v>否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  <cell r="BA311">
            <v>0</v>
          </cell>
          <cell r="BB311">
            <v>5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</row>
        <row r="312">
          <cell r="B312" t="str">
            <v>S513021</v>
          </cell>
          <cell r="C312" t="str">
            <v>沧州众智鑫成人力资源服务有限公司</v>
          </cell>
          <cell r="D312">
            <v>0</v>
          </cell>
          <cell r="E312" t="str">
            <v>管理</v>
          </cell>
          <cell r="F312">
            <v>0</v>
          </cell>
          <cell r="G312" t="str">
            <v>否</v>
          </cell>
          <cell r="I312">
            <v>0</v>
          </cell>
          <cell r="J312">
            <v>0</v>
          </cell>
          <cell r="K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D312">
            <v>0</v>
          </cell>
          <cell r="AH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6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K312">
            <v>0</v>
          </cell>
          <cell r="BL312">
            <v>0</v>
          </cell>
          <cell r="BM312">
            <v>-59794.6</v>
          </cell>
          <cell r="BN312">
            <v>0</v>
          </cell>
        </row>
        <row r="313">
          <cell r="B313" t="str">
            <v>S413020</v>
          </cell>
          <cell r="C313" t="str">
            <v>沧州旭兴五金制品有限公司</v>
          </cell>
          <cell r="D313" t="str">
            <v>金属件/后视镜</v>
          </cell>
          <cell r="E313" t="str">
            <v>正常供货</v>
          </cell>
          <cell r="F313">
            <v>60</v>
          </cell>
          <cell r="G313" t="str">
            <v>否</v>
          </cell>
          <cell r="H313">
            <v>60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AH313">
            <v>0</v>
          </cell>
          <cell r="AJ313">
            <v>0</v>
          </cell>
          <cell r="AK313">
            <v>0</v>
          </cell>
          <cell r="AN313">
            <v>0</v>
          </cell>
          <cell r="AQ313">
            <v>56283.77</v>
          </cell>
          <cell r="AR313">
            <v>65853.66</v>
          </cell>
          <cell r="AS313">
            <v>71329.5</v>
          </cell>
          <cell r="AT313">
            <v>0</v>
          </cell>
          <cell r="AU313">
            <v>0</v>
          </cell>
          <cell r="AW313">
            <v>357332.64</v>
          </cell>
          <cell r="AX313">
            <v>0</v>
          </cell>
          <cell r="AY313">
            <v>0</v>
          </cell>
          <cell r="AZ313">
            <v>550799.56999999995</v>
          </cell>
          <cell r="BA313">
            <v>550799.56999999995</v>
          </cell>
          <cell r="BB313">
            <v>5</v>
          </cell>
          <cell r="BC313">
            <v>357332.64</v>
          </cell>
          <cell r="BD313">
            <v>0</v>
          </cell>
          <cell r="BE313">
            <v>0</v>
          </cell>
          <cell r="BF313">
            <v>0</v>
          </cell>
          <cell r="BG313">
            <v>71329.5</v>
          </cell>
          <cell r="BH313">
            <v>357332.64</v>
          </cell>
          <cell r="BI313">
            <v>0</v>
          </cell>
          <cell r="BK313">
            <v>550799.56999999995</v>
          </cell>
          <cell r="BL313">
            <v>0</v>
          </cell>
          <cell r="BM313">
            <v>-30000</v>
          </cell>
          <cell r="BN313">
            <v>59555.44</v>
          </cell>
        </row>
        <row r="314">
          <cell r="B314" t="str">
            <v>S433006</v>
          </cell>
          <cell r="C314" t="str">
            <v>浙江佳龙电子有限公司</v>
          </cell>
          <cell r="D314" t="str">
            <v>后视镜</v>
          </cell>
          <cell r="E314" t="str">
            <v>老账</v>
          </cell>
          <cell r="F314">
            <v>90</v>
          </cell>
          <cell r="G314" t="str">
            <v>否</v>
          </cell>
          <cell r="H314">
            <v>30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AA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W314">
            <v>0</v>
          </cell>
          <cell r="AX314">
            <v>6500</v>
          </cell>
          <cell r="AY314">
            <v>0</v>
          </cell>
          <cell r="AZ314">
            <v>6500</v>
          </cell>
          <cell r="BA314">
            <v>0</v>
          </cell>
          <cell r="BB314">
            <v>5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6500</v>
          </cell>
          <cell r="BI314">
            <v>6500</v>
          </cell>
          <cell r="BK314">
            <v>6500</v>
          </cell>
          <cell r="BL314">
            <v>0</v>
          </cell>
          <cell r="BM314">
            <v>-6500</v>
          </cell>
          <cell r="BN314">
            <v>1083.3333333333301</v>
          </cell>
        </row>
        <row r="315">
          <cell r="B315" t="str">
            <v>S411018</v>
          </cell>
          <cell r="C315" t="str">
            <v>北京三浦易购科技有限公司</v>
          </cell>
          <cell r="D315" t="str">
            <v>金属件</v>
          </cell>
          <cell r="E315" t="str">
            <v>正常供货</v>
          </cell>
          <cell r="F315">
            <v>60</v>
          </cell>
          <cell r="G315" t="str">
            <v>否</v>
          </cell>
          <cell r="H315">
            <v>90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AE315">
            <v>0</v>
          </cell>
          <cell r="AK315">
            <v>0</v>
          </cell>
          <cell r="AL315">
            <v>0</v>
          </cell>
          <cell r="AO315">
            <v>0</v>
          </cell>
          <cell r="AP315">
            <v>0</v>
          </cell>
          <cell r="AS315">
            <v>0</v>
          </cell>
          <cell r="AT315">
            <v>0</v>
          </cell>
          <cell r="AU315">
            <v>1057.0899999999999</v>
          </cell>
          <cell r="AV315">
            <v>26442</v>
          </cell>
          <cell r="AW315">
            <v>0</v>
          </cell>
          <cell r="AX315">
            <v>4618.54</v>
          </cell>
          <cell r="AY315">
            <v>4392.3100000000004</v>
          </cell>
          <cell r="AZ315">
            <v>36509.94</v>
          </cell>
          <cell r="BA315">
            <v>27499.09</v>
          </cell>
          <cell r="BB315">
            <v>6</v>
          </cell>
          <cell r="BC315">
            <v>0</v>
          </cell>
          <cell r="BD315">
            <v>26442</v>
          </cell>
          <cell r="BE315">
            <v>1057.0899999999999</v>
          </cell>
          <cell r="BF315">
            <v>0</v>
          </cell>
          <cell r="BG315">
            <v>0</v>
          </cell>
          <cell r="BH315">
            <v>36509.94</v>
          </cell>
          <cell r="BI315">
            <v>9010.85</v>
          </cell>
          <cell r="BK315">
            <v>36509.94</v>
          </cell>
          <cell r="BL315">
            <v>0</v>
          </cell>
          <cell r="BM315">
            <v>-20000</v>
          </cell>
          <cell r="BN315">
            <v>6084.99</v>
          </cell>
        </row>
        <row r="316">
          <cell r="B316" t="str">
            <v>S512007</v>
          </cell>
          <cell r="C316" t="str">
            <v>天津宏达翔科技有限公司</v>
          </cell>
          <cell r="D316">
            <v>0</v>
          </cell>
          <cell r="F316">
            <v>0</v>
          </cell>
          <cell r="G316" t="str">
            <v>否</v>
          </cell>
          <cell r="I316">
            <v>0</v>
          </cell>
          <cell r="J316">
            <v>0</v>
          </cell>
          <cell r="K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H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4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K316">
            <v>4.65661287307739E-10</v>
          </cell>
          <cell r="BL316">
            <v>0</v>
          </cell>
          <cell r="BM316">
            <v>-72507.249999999505</v>
          </cell>
          <cell r="BN316">
            <v>0</v>
          </cell>
        </row>
        <row r="317">
          <cell r="B317" t="str">
            <v>S412004</v>
          </cell>
          <cell r="C317" t="str">
            <v>天津市朗力机械设备有限公司</v>
          </cell>
          <cell r="D317" t="str">
            <v>金属件</v>
          </cell>
          <cell r="F317">
            <v>0</v>
          </cell>
          <cell r="G317" t="str">
            <v>否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AH317">
            <v>0</v>
          </cell>
          <cell r="AI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W317">
            <v>0</v>
          </cell>
          <cell r="AX317">
            <v>0</v>
          </cell>
          <cell r="AY317">
            <v>60025</v>
          </cell>
          <cell r="AZ317">
            <v>60025</v>
          </cell>
          <cell r="BA317">
            <v>60025</v>
          </cell>
          <cell r="BB317">
            <v>5</v>
          </cell>
          <cell r="BC317">
            <v>60025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60025</v>
          </cell>
          <cell r="BI317">
            <v>0</v>
          </cell>
          <cell r="BK317">
            <v>60025</v>
          </cell>
          <cell r="BL317">
            <v>0</v>
          </cell>
          <cell r="BM317">
            <v>-488025</v>
          </cell>
          <cell r="BN317">
            <v>10004.166666666701</v>
          </cell>
        </row>
        <row r="318">
          <cell r="B318" t="str">
            <v>S431005</v>
          </cell>
          <cell r="C318" t="str">
            <v>上海三淮工业自动化有限公司</v>
          </cell>
          <cell r="D318">
            <v>0</v>
          </cell>
          <cell r="F318">
            <v>0</v>
          </cell>
          <cell r="G318" t="str">
            <v>否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0</v>
          </cell>
          <cell r="BB318">
            <v>5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  <cell r="BG318">
            <v>0</v>
          </cell>
          <cell r="BH318">
            <v>0</v>
          </cell>
          <cell r="BI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</row>
        <row r="319">
          <cell r="B319" t="str">
            <v>S432018</v>
          </cell>
          <cell r="C319" t="str">
            <v>苏州安嘉自动化设备有限公司</v>
          </cell>
          <cell r="D319">
            <v>0</v>
          </cell>
          <cell r="F319">
            <v>0</v>
          </cell>
          <cell r="G319" t="str">
            <v>否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5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</row>
        <row r="320">
          <cell r="B320" t="str">
            <v>S421004</v>
          </cell>
          <cell r="C320" t="str">
            <v>沈阳瑞驰表面技术有限公司</v>
          </cell>
          <cell r="D320" t="str">
            <v>后视镜</v>
          </cell>
          <cell r="F320">
            <v>0</v>
          </cell>
          <cell r="G320" t="str">
            <v>否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K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22500</v>
          </cell>
          <cell r="AU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22500</v>
          </cell>
          <cell r="BA320">
            <v>22500</v>
          </cell>
          <cell r="BB320">
            <v>5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22500</v>
          </cell>
          <cell r="BI320">
            <v>0</v>
          </cell>
          <cell r="BK320">
            <v>22500</v>
          </cell>
          <cell r="BL320">
            <v>0</v>
          </cell>
          <cell r="BM320">
            <v>0</v>
          </cell>
          <cell r="BN320">
            <v>3750</v>
          </cell>
        </row>
        <row r="321">
          <cell r="B321" t="str">
            <v>S412018</v>
          </cell>
          <cell r="C321" t="str">
            <v>穆勒纺织品（天津）有限公司</v>
          </cell>
          <cell r="D321" t="str">
            <v>座椅</v>
          </cell>
          <cell r="F321">
            <v>30</v>
          </cell>
          <cell r="G321" t="str">
            <v>否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K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5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K321">
            <v>1.1596057447604799E-11</v>
          </cell>
          <cell r="BL321">
            <v>0</v>
          </cell>
          <cell r="BM321">
            <v>-1171.29999999999</v>
          </cell>
          <cell r="BN321">
            <v>0</v>
          </cell>
        </row>
        <row r="322">
          <cell r="B322" t="str">
            <v>S513027</v>
          </cell>
          <cell r="C322" t="str">
            <v>黄骅市洪昌运输队</v>
          </cell>
          <cell r="D322">
            <v>0</v>
          </cell>
          <cell r="F322">
            <v>0</v>
          </cell>
          <cell r="G322" t="str">
            <v>否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5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</row>
        <row r="323">
          <cell r="B323" t="str">
            <v>S432028</v>
          </cell>
          <cell r="C323" t="str">
            <v>江阴宝曼电子科技有限公司</v>
          </cell>
          <cell r="D323" t="str">
            <v>后视镜</v>
          </cell>
          <cell r="F323">
            <v>60</v>
          </cell>
          <cell r="G323" t="str">
            <v>否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21568.69</v>
          </cell>
          <cell r="AZ323">
            <v>21568.69</v>
          </cell>
          <cell r="BA323">
            <v>0</v>
          </cell>
          <cell r="BB323">
            <v>6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21568.69</v>
          </cell>
          <cell r="BI323">
            <v>21568.69</v>
          </cell>
          <cell r="BK323">
            <v>21568.69</v>
          </cell>
          <cell r="BL323">
            <v>0</v>
          </cell>
          <cell r="BM323">
            <v>-26.9700000000012</v>
          </cell>
          <cell r="BN323">
            <v>3594.7816666666699</v>
          </cell>
        </row>
        <row r="324">
          <cell r="B324" t="str">
            <v>S411003</v>
          </cell>
          <cell r="C324" t="str">
            <v>北京市京宁通海经贸有限公司</v>
          </cell>
          <cell r="D324" t="str">
            <v>座椅</v>
          </cell>
          <cell r="F324">
            <v>30</v>
          </cell>
          <cell r="G324" t="str">
            <v>否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D324">
            <v>0</v>
          </cell>
          <cell r="AE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5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H324">
            <v>0</v>
          </cell>
          <cell r="BI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</row>
        <row r="325">
          <cell r="B325" t="str">
            <v>S531006</v>
          </cell>
          <cell r="C325" t="str">
            <v>上海快意信息科技有限公司</v>
          </cell>
          <cell r="D325">
            <v>0</v>
          </cell>
          <cell r="F325">
            <v>0</v>
          </cell>
          <cell r="G325" t="str">
            <v>否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AH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5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</row>
        <row r="326">
          <cell r="B326" t="str">
            <v>S413142</v>
          </cell>
          <cell r="C326" t="str">
            <v>沧州凌迈五金制品有限公司</v>
          </cell>
          <cell r="D326" t="str">
            <v>后视镜</v>
          </cell>
          <cell r="F326">
            <v>0</v>
          </cell>
          <cell r="G326" t="str">
            <v>是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C326">
            <v>1968.78</v>
          </cell>
          <cell r="AG326">
            <v>1553.61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W326">
            <v>5108.47</v>
          </cell>
          <cell r="AX326">
            <v>0</v>
          </cell>
          <cell r="AY326">
            <v>0</v>
          </cell>
          <cell r="AZ326">
            <v>8630.86</v>
          </cell>
          <cell r="BA326">
            <v>8630.86</v>
          </cell>
          <cell r="BB326">
            <v>5</v>
          </cell>
          <cell r="BC326">
            <v>0</v>
          </cell>
          <cell r="BD326">
            <v>0</v>
          </cell>
          <cell r="BE326">
            <v>5108.47</v>
          </cell>
          <cell r="BF326">
            <v>0</v>
          </cell>
          <cell r="BG326">
            <v>0</v>
          </cell>
          <cell r="BH326">
            <v>5108.47</v>
          </cell>
          <cell r="BI326">
            <v>0</v>
          </cell>
          <cell r="BK326">
            <v>8630.86</v>
          </cell>
          <cell r="BL326">
            <v>0</v>
          </cell>
          <cell r="BM326">
            <v>0</v>
          </cell>
          <cell r="BN326">
            <v>851.41166666666697</v>
          </cell>
        </row>
        <row r="327">
          <cell r="B327" t="str">
            <v>S444002</v>
          </cell>
          <cell r="C327" t="str">
            <v>广东盟力纺织科技有限公司</v>
          </cell>
          <cell r="D327" t="str">
            <v>座椅</v>
          </cell>
          <cell r="E327" t="str">
            <v>正常供货</v>
          </cell>
          <cell r="F327">
            <v>30</v>
          </cell>
          <cell r="G327" t="str">
            <v>否</v>
          </cell>
          <cell r="H327">
            <v>30</v>
          </cell>
          <cell r="I327">
            <v>2.0463630789890902E-12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10158.9</v>
          </cell>
          <cell r="AU327">
            <v>0</v>
          </cell>
          <cell r="AV327">
            <v>9172.93</v>
          </cell>
          <cell r="AW327">
            <v>0</v>
          </cell>
          <cell r="AX327">
            <v>0</v>
          </cell>
          <cell r="AY327">
            <v>0</v>
          </cell>
          <cell r="AZ327">
            <v>19331.830000000002</v>
          </cell>
          <cell r="BA327">
            <v>19331.830000000002</v>
          </cell>
          <cell r="BB327">
            <v>6</v>
          </cell>
          <cell r="BC327">
            <v>0</v>
          </cell>
          <cell r="BD327">
            <v>0</v>
          </cell>
          <cell r="BE327">
            <v>9172.93</v>
          </cell>
          <cell r="BF327">
            <v>0</v>
          </cell>
          <cell r="BG327">
            <v>10158.9</v>
          </cell>
          <cell r="BH327">
            <v>19331.830000000002</v>
          </cell>
          <cell r="BI327">
            <v>0</v>
          </cell>
          <cell r="BK327">
            <v>19331.830000000002</v>
          </cell>
          <cell r="BL327">
            <v>0</v>
          </cell>
          <cell r="BM327">
            <v>0</v>
          </cell>
          <cell r="BN327">
            <v>3221.97166666667</v>
          </cell>
        </row>
        <row r="328">
          <cell r="B328" t="str">
            <v>S413128</v>
          </cell>
          <cell r="C328" t="str">
            <v>霸州市振旭汽车配件有限公司</v>
          </cell>
          <cell r="D328">
            <v>0</v>
          </cell>
          <cell r="F328">
            <v>0</v>
          </cell>
          <cell r="G328" t="str">
            <v>否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0</v>
          </cell>
          <cell r="BB328">
            <v>5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K328">
            <v>0</v>
          </cell>
          <cell r="BL328">
            <v>0</v>
          </cell>
          <cell r="BM328">
            <v>0</v>
          </cell>
          <cell r="BN328">
            <v>0</v>
          </cell>
        </row>
        <row r="329">
          <cell r="B329" t="str">
            <v>S413130</v>
          </cell>
          <cell r="C329" t="str">
            <v>泊头市捷润五金制品有限公司</v>
          </cell>
          <cell r="D329" t="str">
            <v>金属件/座椅</v>
          </cell>
          <cell r="E329" t="str">
            <v>正常供货</v>
          </cell>
          <cell r="F329">
            <v>60</v>
          </cell>
          <cell r="G329" t="str">
            <v>否</v>
          </cell>
          <cell r="H329">
            <v>60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Q329">
            <v>0</v>
          </cell>
          <cell r="AR329">
            <v>100618.47</v>
          </cell>
          <cell r="AS329">
            <v>0</v>
          </cell>
          <cell r="AT329">
            <v>0</v>
          </cell>
          <cell r="AU329">
            <v>244533.1</v>
          </cell>
          <cell r="AV329">
            <v>258541.23</v>
          </cell>
          <cell r="AW329">
            <v>323943.28000000003</v>
          </cell>
          <cell r="AX329">
            <v>137312.23000000001</v>
          </cell>
          <cell r="AY329">
            <v>113882.99</v>
          </cell>
          <cell r="AZ329">
            <v>1178831.3</v>
          </cell>
          <cell r="BA329">
            <v>927636.08</v>
          </cell>
          <cell r="BB329">
            <v>6</v>
          </cell>
          <cell r="BC329">
            <v>323943.28000000003</v>
          </cell>
          <cell r="BD329">
            <v>258541.23</v>
          </cell>
          <cell r="BE329">
            <v>244533.1</v>
          </cell>
          <cell r="BF329">
            <v>0</v>
          </cell>
          <cell r="BG329">
            <v>0</v>
          </cell>
          <cell r="BH329">
            <v>1078212.83</v>
          </cell>
          <cell r="BI329">
            <v>251195.22</v>
          </cell>
          <cell r="BK329">
            <v>1178831.3</v>
          </cell>
          <cell r="BL329">
            <v>0</v>
          </cell>
          <cell r="BM329">
            <v>-37690.43</v>
          </cell>
          <cell r="BN329">
            <v>179702.13833333299</v>
          </cell>
        </row>
        <row r="330">
          <cell r="B330" t="str">
            <v>S511015</v>
          </cell>
          <cell r="C330" t="str">
            <v>北京广汇国际仓储服务有限公司</v>
          </cell>
          <cell r="D330">
            <v>0</v>
          </cell>
          <cell r="E330" t="str">
            <v>销售（三方库已清户）</v>
          </cell>
          <cell r="F330">
            <v>0</v>
          </cell>
          <cell r="G330" t="str">
            <v>是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AF330">
            <v>36044.980000000003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36044.980000000003</v>
          </cell>
          <cell r="BA330">
            <v>36044.980000000003</v>
          </cell>
          <cell r="BB330">
            <v>5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K330">
            <v>36044.979999999901</v>
          </cell>
          <cell r="BL330">
            <v>0</v>
          </cell>
          <cell r="BM330">
            <v>-1.3824319466948499E-10</v>
          </cell>
          <cell r="BN330">
            <v>0</v>
          </cell>
        </row>
        <row r="331">
          <cell r="B331" t="str">
            <v>S442002</v>
          </cell>
          <cell r="C331" t="str">
            <v>湖北伟士通汽车零件有限公司</v>
          </cell>
          <cell r="D331" t="str">
            <v>金属件</v>
          </cell>
          <cell r="E331" t="str">
            <v>正常供货</v>
          </cell>
          <cell r="F331">
            <v>90</v>
          </cell>
          <cell r="G331" t="str">
            <v>否</v>
          </cell>
          <cell r="H331">
            <v>90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3656.35</v>
          </cell>
          <cell r="AR331">
            <v>12326.04</v>
          </cell>
          <cell r="AS331">
            <v>0</v>
          </cell>
          <cell r="AT331">
            <v>12364.92</v>
          </cell>
          <cell r="AU331">
            <v>16434.72</v>
          </cell>
          <cell r="AV331">
            <v>24652.080000000002</v>
          </cell>
          <cell r="AW331">
            <v>23716.44</v>
          </cell>
          <cell r="AX331">
            <v>0</v>
          </cell>
          <cell r="AY331">
            <v>24652.080000000002</v>
          </cell>
          <cell r="AZ331">
            <v>117802.63</v>
          </cell>
          <cell r="BA331">
            <v>69434.11</v>
          </cell>
          <cell r="BB331">
            <v>6</v>
          </cell>
          <cell r="BC331">
            <v>24652.080000000002</v>
          </cell>
          <cell r="BD331">
            <v>16434.72</v>
          </cell>
          <cell r="BE331">
            <v>12364.92</v>
          </cell>
          <cell r="BF331">
            <v>0</v>
          </cell>
          <cell r="BG331">
            <v>12326.04</v>
          </cell>
          <cell r="BH331">
            <v>101820.24</v>
          </cell>
          <cell r="BI331">
            <v>48368.52</v>
          </cell>
          <cell r="BK331">
            <v>117802.63</v>
          </cell>
          <cell r="BL331">
            <v>0</v>
          </cell>
          <cell r="BM331">
            <v>0</v>
          </cell>
          <cell r="BN331">
            <v>16970.04</v>
          </cell>
        </row>
        <row r="332">
          <cell r="B332" t="str">
            <v>S433019</v>
          </cell>
          <cell r="C332" t="str">
            <v>杭州阳晨聚氨酯制品有限公司</v>
          </cell>
          <cell r="D332" t="str">
            <v>座椅</v>
          </cell>
          <cell r="E332" t="str">
            <v>正常供货</v>
          </cell>
          <cell r="F332">
            <v>30</v>
          </cell>
          <cell r="G332" t="str">
            <v>否</v>
          </cell>
          <cell r="H332">
            <v>30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Q332">
            <v>82822.14</v>
          </cell>
          <cell r="AR332">
            <v>37000.160000000003</v>
          </cell>
          <cell r="AS332">
            <v>0</v>
          </cell>
          <cell r="AT332">
            <v>74000.31</v>
          </cell>
          <cell r="AU332">
            <v>0</v>
          </cell>
          <cell r="AW332">
            <v>0</v>
          </cell>
          <cell r="AX332">
            <v>40700.18</v>
          </cell>
          <cell r="AY332">
            <v>0</v>
          </cell>
          <cell r="AZ332">
            <v>234522.79</v>
          </cell>
          <cell r="BA332">
            <v>234522.79</v>
          </cell>
          <cell r="BB332">
            <v>5</v>
          </cell>
          <cell r="BC332">
            <v>40700.18</v>
          </cell>
          <cell r="BD332">
            <v>0</v>
          </cell>
          <cell r="BE332">
            <v>0</v>
          </cell>
          <cell r="BF332">
            <v>0</v>
          </cell>
          <cell r="BG332">
            <v>74000.31</v>
          </cell>
          <cell r="BH332">
            <v>114700.49</v>
          </cell>
          <cell r="BI332">
            <v>0</v>
          </cell>
          <cell r="BK332">
            <v>234522.79</v>
          </cell>
          <cell r="BL332">
            <v>0</v>
          </cell>
          <cell r="BM332">
            <v>-20000</v>
          </cell>
          <cell r="BN332">
            <v>19116.7483333333</v>
          </cell>
        </row>
        <row r="333">
          <cell r="B333" t="str">
            <v>S411035</v>
          </cell>
          <cell r="C333" t="str">
            <v>北京明科通业国际贸易有限责任公司</v>
          </cell>
          <cell r="D333" t="str">
            <v>后视镜</v>
          </cell>
          <cell r="F333">
            <v>90</v>
          </cell>
          <cell r="G333" t="str">
            <v>否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5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</row>
        <row r="334">
          <cell r="B334" t="str">
            <v>S411036</v>
          </cell>
          <cell r="C334" t="str">
            <v>北京美好生活家居用品有限公司</v>
          </cell>
          <cell r="D334" t="str">
            <v>座椅</v>
          </cell>
          <cell r="E334" t="str">
            <v>正常供货</v>
          </cell>
          <cell r="F334">
            <v>90</v>
          </cell>
          <cell r="G334" t="str">
            <v>否</v>
          </cell>
          <cell r="H334">
            <v>90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D334">
            <v>0</v>
          </cell>
          <cell r="AE334">
            <v>0</v>
          </cell>
          <cell r="AF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286366.19</v>
          </cell>
          <cell r="AQ334">
            <v>412346.72</v>
          </cell>
          <cell r="AR334">
            <v>748410.25</v>
          </cell>
          <cell r="AS334">
            <v>170399.99</v>
          </cell>
          <cell r="AT334">
            <v>133762.62</v>
          </cell>
          <cell r="AU334">
            <v>261100.06</v>
          </cell>
          <cell r="AV334">
            <v>55209.77</v>
          </cell>
          <cell r="AW334">
            <v>286705.86</v>
          </cell>
          <cell r="AX334">
            <v>34137.300000000003</v>
          </cell>
          <cell r="AY334">
            <v>97101.48</v>
          </cell>
          <cell r="AZ334">
            <v>2485540.2400000002</v>
          </cell>
          <cell r="BA334">
            <v>2067595.6</v>
          </cell>
          <cell r="BB334">
            <v>6</v>
          </cell>
          <cell r="BC334">
            <v>55209.77</v>
          </cell>
          <cell r="BD334">
            <v>261100.06</v>
          </cell>
          <cell r="BE334">
            <v>133762.62</v>
          </cell>
          <cell r="BF334">
            <v>170399.99</v>
          </cell>
          <cell r="BG334">
            <v>748410.25</v>
          </cell>
          <cell r="BH334">
            <v>868017.09</v>
          </cell>
          <cell r="BI334">
            <v>417944.64</v>
          </cell>
          <cell r="BK334">
            <v>2485540.2400000002</v>
          </cell>
          <cell r="BL334">
            <v>0</v>
          </cell>
          <cell r="BM334">
            <v>-7733.81</v>
          </cell>
          <cell r="BN334">
            <v>144669.51500000001</v>
          </cell>
        </row>
        <row r="335">
          <cell r="B335" t="str">
            <v>S413152</v>
          </cell>
          <cell r="C335" t="str">
            <v>远东嘉烨沧州科技有限公司</v>
          </cell>
          <cell r="D335" t="str">
            <v>后视镜</v>
          </cell>
          <cell r="E335" t="str">
            <v>老账</v>
          </cell>
          <cell r="F335">
            <v>30</v>
          </cell>
          <cell r="G335" t="str">
            <v>否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5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</row>
        <row r="336">
          <cell r="B336" t="str">
            <v>S513057</v>
          </cell>
          <cell r="C336" t="str">
            <v>赵战一</v>
          </cell>
          <cell r="D336">
            <v>0</v>
          </cell>
          <cell r="F336">
            <v>0</v>
          </cell>
          <cell r="G336" t="str">
            <v>否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H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5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</row>
        <row r="337">
          <cell r="B337" t="str">
            <v>S513050</v>
          </cell>
          <cell r="C337" t="str">
            <v>河北信一净美物业服务有限公司</v>
          </cell>
          <cell r="D337">
            <v>0</v>
          </cell>
          <cell r="E337" t="str">
            <v>管理</v>
          </cell>
          <cell r="F337">
            <v>0</v>
          </cell>
          <cell r="G337" t="str">
            <v>否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10500</v>
          </cell>
          <cell r="AZ337">
            <v>10500</v>
          </cell>
          <cell r="BA337">
            <v>10500</v>
          </cell>
          <cell r="BB337">
            <v>6</v>
          </cell>
          <cell r="BC337">
            <v>10500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10500</v>
          </cell>
          <cell r="BI337">
            <v>0</v>
          </cell>
          <cell r="BK337">
            <v>10500</v>
          </cell>
          <cell r="BL337">
            <v>0</v>
          </cell>
          <cell r="BM337">
            <v>-10488</v>
          </cell>
          <cell r="BN337">
            <v>1750</v>
          </cell>
        </row>
        <row r="338">
          <cell r="B338" t="str">
            <v>S513045</v>
          </cell>
          <cell r="C338" t="str">
            <v>河北渤海远达环境检测技术服务有限公司</v>
          </cell>
          <cell r="D338">
            <v>0</v>
          </cell>
          <cell r="F338">
            <v>0</v>
          </cell>
          <cell r="G338" t="str">
            <v>否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5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</row>
        <row r="339">
          <cell r="B339" t="str">
            <v>S413059</v>
          </cell>
          <cell r="C339" t="str">
            <v>黄骅市荣邦汽车部件有限公司</v>
          </cell>
          <cell r="D339" t="str">
            <v>座椅</v>
          </cell>
          <cell r="F339" t="str">
            <v>预付</v>
          </cell>
          <cell r="G339" t="str">
            <v>否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5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</row>
        <row r="340">
          <cell r="B340" t="str">
            <v>S533002</v>
          </cell>
          <cell r="C340" t="str">
            <v>宁波正耀汽车电器有限公司</v>
          </cell>
          <cell r="D340" t="str">
            <v>后视镜</v>
          </cell>
          <cell r="F340">
            <v>0</v>
          </cell>
          <cell r="G340" t="str">
            <v>否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5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</row>
        <row r="341">
          <cell r="B341" t="str">
            <v>S511010</v>
          </cell>
          <cell r="C341" t="str">
            <v>北京志同信达科技发展有限公司</v>
          </cell>
          <cell r="D341" t="str">
            <v>后视镜</v>
          </cell>
          <cell r="F341">
            <v>30</v>
          </cell>
          <cell r="G341" t="str">
            <v>否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5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</row>
        <row r="342">
          <cell r="B342" t="str">
            <v>S413110</v>
          </cell>
          <cell r="C342" t="str">
            <v>黄骅市金宝成钢材经销有限公司</v>
          </cell>
          <cell r="D342" t="str">
            <v>金属件</v>
          </cell>
          <cell r="E342" t="str">
            <v>大宗物料</v>
          </cell>
          <cell r="F342">
            <v>0</v>
          </cell>
          <cell r="G342" t="str">
            <v>是</v>
          </cell>
          <cell r="H342">
            <v>30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10424.92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6700</v>
          </cell>
          <cell r="AQ342">
            <v>0</v>
          </cell>
          <cell r="AR342">
            <v>0</v>
          </cell>
          <cell r="AS342">
            <v>3591</v>
          </cell>
          <cell r="AT342">
            <v>915</v>
          </cell>
          <cell r="AU342">
            <v>0</v>
          </cell>
          <cell r="AV342">
            <v>3832</v>
          </cell>
          <cell r="AW342">
            <v>0</v>
          </cell>
          <cell r="AX342">
            <v>0</v>
          </cell>
          <cell r="AY342">
            <v>0</v>
          </cell>
          <cell r="AZ342">
            <v>25462.92</v>
          </cell>
          <cell r="BA342">
            <v>25462.92</v>
          </cell>
          <cell r="BB342">
            <v>6</v>
          </cell>
          <cell r="BC342">
            <v>0</v>
          </cell>
          <cell r="BD342">
            <v>0</v>
          </cell>
          <cell r="BE342">
            <v>0</v>
          </cell>
          <cell r="BF342">
            <v>3832</v>
          </cell>
          <cell r="BG342">
            <v>0</v>
          </cell>
          <cell r="BH342">
            <v>4747</v>
          </cell>
          <cell r="BI342">
            <v>0</v>
          </cell>
          <cell r="BK342">
            <v>25462.92</v>
          </cell>
          <cell r="BL342">
            <v>0</v>
          </cell>
          <cell r="BM342">
            <v>4.3655745685100601E-11</v>
          </cell>
          <cell r="BN342">
            <v>791.16666666666697</v>
          </cell>
        </row>
        <row r="343">
          <cell r="B343" t="str">
            <v>S513063</v>
          </cell>
          <cell r="C343" t="str">
            <v>石家庄松樾机械设备销售有限公司</v>
          </cell>
          <cell r="D343">
            <v>0</v>
          </cell>
          <cell r="F343">
            <v>0</v>
          </cell>
          <cell r="G343" t="str">
            <v>否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6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K343">
            <v>-81200</v>
          </cell>
          <cell r="BL343">
            <v>-81200</v>
          </cell>
          <cell r="BM343">
            <v>-81200</v>
          </cell>
          <cell r="BN343">
            <v>0</v>
          </cell>
        </row>
        <row r="344">
          <cell r="B344" t="str">
            <v>S544006</v>
          </cell>
          <cell r="C344" t="str">
            <v>鹤山市润源化工有限公司</v>
          </cell>
          <cell r="D344">
            <v>0</v>
          </cell>
          <cell r="F344">
            <v>0</v>
          </cell>
          <cell r="G344" t="str">
            <v>否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K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5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</row>
        <row r="345">
          <cell r="B345" t="str">
            <v>S413062</v>
          </cell>
          <cell r="C345" t="str">
            <v>黄骅市友联嘉悦商贸有限公司</v>
          </cell>
          <cell r="D345" t="str">
            <v>后视镜</v>
          </cell>
          <cell r="F345">
            <v>0</v>
          </cell>
          <cell r="G345" t="str">
            <v>否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K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5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</row>
        <row r="346">
          <cell r="B346" t="str">
            <v>S412025</v>
          </cell>
          <cell r="C346" t="str">
            <v>天津万塑新材料科技有限公司</v>
          </cell>
          <cell r="D346" t="str">
            <v>后视镜</v>
          </cell>
          <cell r="F346">
            <v>0</v>
          </cell>
          <cell r="G346" t="str">
            <v>否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C346">
            <v>0</v>
          </cell>
          <cell r="AD346">
            <v>0</v>
          </cell>
          <cell r="AH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5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K346">
            <v>0</v>
          </cell>
          <cell r="BL346">
            <v>0</v>
          </cell>
          <cell r="BM346">
            <v>0</v>
          </cell>
          <cell r="BN346">
            <v>0</v>
          </cell>
        </row>
        <row r="347">
          <cell r="B347" t="str">
            <v>S422003</v>
          </cell>
          <cell r="C347" t="str">
            <v>长春亚大汽车零件制造有限公司</v>
          </cell>
          <cell r="D347">
            <v>0</v>
          </cell>
          <cell r="F347">
            <v>0</v>
          </cell>
          <cell r="G347" t="str">
            <v>否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5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</row>
        <row r="348">
          <cell r="B348" t="str">
            <v>S444007</v>
          </cell>
          <cell r="C348" t="str">
            <v>广东新金山环保材料股份有限公司</v>
          </cell>
          <cell r="D348">
            <v>0</v>
          </cell>
          <cell r="F348">
            <v>0</v>
          </cell>
          <cell r="G348" t="str">
            <v>否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5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</row>
        <row r="349">
          <cell r="B349" t="str">
            <v>S413157</v>
          </cell>
          <cell r="C349" t="str">
            <v>衡水鑫智汽车零部件有限公司</v>
          </cell>
          <cell r="D349">
            <v>0</v>
          </cell>
          <cell r="F349">
            <v>0</v>
          </cell>
          <cell r="G349" t="str">
            <v>否</v>
          </cell>
          <cell r="H349">
            <v>30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H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5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0</v>
          </cell>
          <cell r="BH349">
            <v>0</v>
          </cell>
          <cell r="BI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</row>
        <row r="350">
          <cell r="B350" t="str">
            <v>S531001</v>
          </cell>
          <cell r="C350" t="str">
            <v>上海腾基机械设备有限公司</v>
          </cell>
          <cell r="D350">
            <v>0</v>
          </cell>
          <cell r="F350">
            <v>0</v>
          </cell>
          <cell r="G350" t="str">
            <v>否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5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</row>
        <row r="351">
          <cell r="B351" t="str">
            <v>S433025</v>
          </cell>
          <cell r="C351" t="str">
            <v>中广核俊尔新材料有限公司</v>
          </cell>
          <cell r="D351" t="str">
            <v>后视镜</v>
          </cell>
          <cell r="F351">
            <v>0</v>
          </cell>
          <cell r="G351" t="str">
            <v>否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5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0</v>
          </cell>
          <cell r="BI351">
            <v>0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</row>
        <row r="352">
          <cell r="B352" t="str">
            <v>S513013</v>
          </cell>
          <cell r="C352" t="str">
            <v>黄骅市龙腾五金机电门市部</v>
          </cell>
          <cell r="D352">
            <v>0</v>
          </cell>
          <cell r="F352">
            <v>0</v>
          </cell>
          <cell r="G352" t="str">
            <v>否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5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K352">
            <v>-3.6379788070917101E-12</v>
          </cell>
          <cell r="BL352">
            <v>0</v>
          </cell>
          <cell r="BM352">
            <v>-3.6379788070917101E-12</v>
          </cell>
          <cell r="BN352">
            <v>0</v>
          </cell>
        </row>
        <row r="353">
          <cell r="B353" t="str">
            <v>S432016</v>
          </cell>
          <cell r="C353" t="str">
            <v>美视伊汽车镜控（苏州）有限公司</v>
          </cell>
          <cell r="D353" t="str">
            <v>后视镜</v>
          </cell>
          <cell r="F353">
            <v>30</v>
          </cell>
          <cell r="G353" t="str">
            <v>否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H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Q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13817.34</v>
          </cell>
          <cell r="AX353">
            <v>51256.800000000003</v>
          </cell>
          <cell r="AY353">
            <v>51256.800000000003</v>
          </cell>
          <cell r="AZ353">
            <v>116330.94</v>
          </cell>
          <cell r="BA353">
            <v>65074.14</v>
          </cell>
          <cell r="BB353">
            <v>6</v>
          </cell>
          <cell r="BC353">
            <v>51256.800000000003</v>
          </cell>
          <cell r="BD353">
            <v>13817.34</v>
          </cell>
          <cell r="BE353">
            <v>0</v>
          </cell>
          <cell r="BF353">
            <v>0</v>
          </cell>
          <cell r="BG353">
            <v>0</v>
          </cell>
          <cell r="BH353">
            <v>116330.94</v>
          </cell>
          <cell r="BI353">
            <v>51256.800000000003</v>
          </cell>
          <cell r="BK353">
            <v>116330.94</v>
          </cell>
          <cell r="BL353">
            <v>0</v>
          </cell>
          <cell r="BM353">
            <v>-170000</v>
          </cell>
          <cell r="BN353">
            <v>19388.490000000002</v>
          </cell>
        </row>
        <row r="354">
          <cell r="B354" t="str">
            <v>S411008</v>
          </cell>
          <cell r="C354" t="str">
            <v>北京瑞德佑业科技有限公司</v>
          </cell>
          <cell r="D354" t="str">
            <v>后视镜</v>
          </cell>
          <cell r="F354">
            <v>30</v>
          </cell>
          <cell r="G354" t="str">
            <v>否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H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5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K354">
            <v>0</v>
          </cell>
          <cell r="BL354">
            <v>0</v>
          </cell>
          <cell r="BM354">
            <v>-8340</v>
          </cell>
          <cell r="BN354">
            <v>0</v>
          </cell>
        </row>
        <row r="355">
          <cell r="B355" t="str">
            <v>S513047</v>
          </cell>
          <cell r="C355" t="str">
            <v>黄骅市宝丽洁家政有限公司</v>
          </cell>
          <cell r="D355">
            <v>0</v>
          </cell>
          <cell r="F355">
            <v>0</v>
          </cell>
          <cell r="G355" t="str">
            <v>否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K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5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</row>
        <row r="356">
          <cell r="B356" t="str">
            <v>S513004</v>
          </cell>
          <cell r="C356" t="str">
            <v>任丘市焊材厂</v>
          </cell>
          <cell r="D356" t="str">
            <v>金属件</v>
          </cell>
          <cell r="E356" t="str">
            <v>大宗物料</v>
          </cell>
          <cell r="F356">
            <v>0</v>
          </cell>
          <cell r="G356" t="str">
            <v>否</v>
          </cell>
          <cell r="H356">
            <v>30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H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W356">
            <v>58850</v>
          </cell>
          <cell r="AX356">
            <v>0</v>
          </cell>
          <cell r="AY356">
            <v>0</v>
          </cell>
          <cell r="AZ356">
            <v>58850</v>
          </cell>
          <cell r="BA356">
            <v>58850</v>
          </cell>
          <cell r="BB356">
            <v>5</v>
          </cell>
          <cell r="BC356">
            <v>0</v>
          </cell>
          <cell r="BD356">
            <v>0</v>
          </cell>
          <cell r="BE356">
            <v>58850</v>
          </cell>
          <cell r="BF356">
            <v>0</v>
          </cell>
          <cell r="BG356">
            <v>0</v>
          </cell>
          <cell r="BH356">
            <v>58850</v>
          </cell>
          <cell r="BI356">
            <v>0</v>
          </cell>
          <cell r="BK356">
            <v>58850</v>
          </cell>
          <cell r="BL356">
            <v>0</v>
          </cell>
          <cell r="BM356">
            <v>0</v>
          </cell>
          <cell r="BN356">
            <v>9808.3333333333303</v>
          </cell>
        </row>
        <row r="357">
          <cell r="B357" t="str">
            <v>S411026</v>
          </cell>
          <cell r="C357" t="str">
            <v>北京怀安知恒机电设备有限公司</v>
          </cell>
          <cell r="D357">
            <v>0</v>
          </cell>
          <cell r="F357">
            <v>0</v>
          </cell>
          <cell r="G357" t="str">
            <v>否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6200</v>
          </cell>
          <cell r="AS357">
            <v>0</v>
          </cell>
          <cell r="AT357">
            <v>0</v>
          </cell>
          <cell r="AU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6200</v>
          </cell>
          <cell r="BA357">
            <v>6200</v>
          </cell>
          <cell r="BB357">
            <v>5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K357">
            <v>6200</v>
          </cell>
          <cell r="BL357">
            <v>0</v>
          </cell>
          <cell r="BM357">
            <v>-5000</v>
          </cell>
          <cell r="BN357">
            <v>0</v>
          </cell>
        </row>
        <row r="358">
          <cell r="B358" t="str">
            <v>S432032</v>
          </cell>
          <cell r="C358" t="str">
            <v>明阳科技（苏州）股份有限公司</v>
          </cell>
          <cell r="D358" t="str">
            <v>座椅</v>
          </cell>
          <cell r="E358" t="str">
            <v>正常供货</v>
          </cell>
          <cell r="F358">
            <v>60</v>
          </cell>
          <cell r="G358" t="str">
            <v>否</v>
          </cell>
          <cell r="H358">
            <v>60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D358">
            <v>0</v>
          </cell>
          <cell r="AE358">
            <v>0</v>
          </cell>
          <cell r="AF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0</v>
          </cell>
          <cell r="BB358">
            <v>5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0</v>
          </cell>
          <cell r="BI358">
            <v>0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</row>
        <row r="359">
          <cell r="B359" t="str">
            <v>S544002</v>
          </cell>
          <cell r="C359" t="str">
            <v>东莞市兴亿塑胶原料有限公司</v>
          </cell>
          <cell r="D359" t="str">
            <v>后视镜</v>
          </cell>
          <cell r="F359">
            <v>0</v>
          </cell>
          <cell r="G359" t="str">
            <v>否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</v>
          </cell>
          <cell r="BB359">
            <v>5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0</v>
          </cell>
          <cell r="BI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</row>
        <row r="360">
          <cell r="B360" t="str">
            <v>S411009</v>
          </cell>
          <cell r="C360" t="str">
            <v>北京兴塑化工产品有限公司</v>
          </cell>
          <cell r="D360" t="str">
            <v>后视镜</v>
          </cell>
          <cell r="F360">
            <v>0</v>
          </cell>
          <cell r="G360" t="str">
            <v>否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5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0</v>
          </cell>
          <cell r="BI360">
            <v>0</v>
          </cell>
          <cell r="BK360">
            <v>-59500</v>
          </cell>
          <cell r="BL360">
            <v>-59500</v>
          </cell>
          <cell r="BM360">
            <v>-59500</v>
          </cell>
          <cell r="BN360">
            <v>0</v>
          </cell>
        </row>
        <row r="361">
          <cell r="B361" t="str">
            <v>S413135</v>
          </cell>
          <cell r="C361" t="str">
            <v>黄骅市东鑫车镜厂</v>
          </cell>
          <cell r="D361" t="str">
            <v>后视镜</v>
          </cell>
          <cell r="F361">
            <v>0</v>
          </cell>
          <cell r="G361" t="str">
            <v>否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5</v>
          </cell>
          <cell r="BC361">
            <v>0</v>
          </cell>
          <cell r="BD361">
            <v>0</v>
          </cell>
          <cell r="BE361">
            <v>0</v>
          </cell>
          <cell r="BF361">
            <v>0</v>
          </cell>
          <cell r="BG361">
            <v>0</v>
          </cell>
          <cell r="BH361">
            <v>0</v>
          </cell>
          <cell r="BI361">
            <v>0</v>
          </cell>
          <cell r="BK361">
            <v>-29189</v>
          </cell>
          <cell r="BL361">
            <v>-29189</v>
          </cell>
          <cell r="BM361">
            <v>-29189</v>
          </cell>
          <cell r="BN361">
            <v>0</v>
          </cell>
        </row>
        <row r="362">
          <cell r="B362" t="str">
            <v>S533005</v>
          </cell>
          <cell r="C362" t="str">
            <v>台州市博睿环保科技有限公司</v>
          </cell>
          <cell r="D362">
            <v>0</v>
          </cell>
          <cell r="F362">
            <v>0</v>
          </cell>
          <cell r="G362" t="str">
            <v>否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5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0</v>
          </cell>
          <cell r="BI362">
            <v>0</v>
          </cell>
          <cell r="BK362">
            <v>0</v>
          </cell>
          <cell r="BL362">
            <v>0</v>
          </cell>
          <cell r="BM362">
            <v>0</v>
          </cell>
          <cell r="BN362">
            <v>0</v>
          </cell>
        </row>
        <row r="363">
          <cell r="B363" t="str">
            <v>S437002</v>
          </cell>
          <cell r="C363" t="str">
            <v>中国重汽集团济南商用车有限公司</v>
          </cell>
          <cell r="D363">
            <v>0</v>
          </cell>
          <cell r="F363">
            <v>0</v>
          </cell>
          <cell r="G363" t="str">
            <v>否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5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</row>
        <row r="364">
          <cell r="B364" t="str">
            <v>S413121</v>
          </cell>
          <cell r="C364" t="str">
            <v>河北佳铸金属制品有限公司</v>
          </cell>
          <cell r="D364" t="str">
            <v>金属件</v>
          </cell>
          <cell r="F364">
            <v>0</v>
          </cell>
          <cell r="G364" t="str">
            <v>否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D364">
            <v>0</v>
          </cell>
          <cell r="AH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5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K364">
            <v>-2700</v>
          </cell>
          <cell r="BL364">
            <v>-2700</v>
          </cell>
          <cell r="BM364">
            <v>-13560</v>
          </cell>
          <cell r="BN364">
            <v>0</v>
          </cell>
        </row>
        <row r="365">
          <cell r="B365" t="str">
            <v>S437046</v>
          </cell>
          <cell r="C365" t="str">
            <v>青岛中新华美塑料有限公司</v>
          </cell>
          <cell r="D365" t="str">
            <v>后视镜</v>
          </cell>
          <cell r="E365" t="str">
            <v>大宗物料</v>
          </cell>
          <cell r="F365">
            <v>0</v>
          </cell>
          <cell r="G365" t="str">
            <v>否</v>
          </cell>
          <cell r="H365">
            <v>30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D365">
            <v>0</v>
          </cell>
          <cell r="AH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5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</row>
        <row r="366">
          <cell r="B366" t="str">
            <v>S411033</v>
          </cell>
          <cell r="C366" t="str">
            <v>北京德坤顺利金属制品加工部</v>
          </cell>
          <cell r="D366">
            <v>0</v>
          </cell>
          <cell r="F366">
            <v>0</v>
          </cell>
          <cell r="G366" t="str">
            <v>否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5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</row>
        <row r="367">
          <cell r="B367" t="str">
            <v>S412032</v>
          </cell>
          <cell r="C367" t="str">
            <v>天津东和汽车零部件有限公司</v>
          </cell>
          <cell r="D367" t="str">
            <v>后视镜</v>
          </cell>
          <cell r="F367">
            <v>0</v>
          </cell>
          <cell r="G367" t="str">
            <v>否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K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5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</row>
        <row r="368">
          <cell r="B368" t="str">
            <v>S412038</v>
          </cell>
          <cell r="C368" t="str">
            <v>天津禄川科技开发有限公司</v>
          </cell>
          <cell r="D368" t="str">
            <v>后视镜</v>
          </cell>
          <cell r="F368">
            <v>0</v>
          </cell>
          <cell r="G368" t="str">
            <v>否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6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K368">
            <v>2.18278728425503E-11</v>
          </cell>
          <cell r="BL368">
            <v>0</v>
          </cell>
          <cell r="BM368">
            <v>-76474.06</v>
          </cell>
          <cell r="BN368">
            <v>0</v>
          </cell>
        </row>
        <row r="369">
          <cell r="B369" t="str">
            <v>S437034</v>
          </cell>
          <cell r="C369" t="str">
            <v>潍坊振晟汽车零部件有限公司</v>
          </cell>
          <cell r="D369" t="str">
            <v>座椅</v>
          </cell>
          <cell r="E369" t="str">
            <v>正常供货</v>
          </cell>
          <cell r="F369">
            <v>60</v>
          </cell>
          <cell r="G369" t="str">
            <v>是</v>
          </cell>
          <cell r="H369">
            <v>60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J369">
            <v>0</v>
          </cell>
          <cell r="AK369">
            <v>5408.62</v>
          </cell>
          <cell r="AL369">
            <v>0</v>
          </cell>
          <cell r="AM369">
            <v>22988.61</v>
          </cell>
          <cell r="AN369">
            <v>0</v>
          </cell>
          <cell r="AO369">
            <v>13300</v>
          </cell>
          <cell r="AP369">
            <v>23200</v>
          </cell>
          <cell r="AQ369">
            <v>0</v>
          </cell>
          <cell r="AR369">
            <v>31333.43</v>
          </cell>
          <cell r="AS369">
            <v>0</v>
          </cell>
          <cell r="AT369">
            <v>0</v>
          </cell>
          <cell r="AU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96230.66</v>
          </cell>
          <cell r="BA369">
            <v>96230.66</v>
          </cell>
          <cell r="BB369">
            <v>5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K369">
            <v>96230.66</v>
          </cell>
          <cell r="BL369">
            <v>0</v>
          </cell>
          <cell r="BM369">
            <v>0</v>
          </cell>
          <cell r="BN369">
            <v>0</v>
          </cell>
        </row>
        <row r="370">
          <cell r="B370" t="str">
            <v>S431021</v>
          </cell>
          <cell r="C370" t="str">
            <v>上海金山张泾五金弹簧有限公司</v>
          </cell>
          <cell r="D370" t="str">
            <v>后视镜</v>
          </cell>
          <cell r="F370">
            <v>30</v>
          </cell>
          <cell r="G370" t="str">
            <v>否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5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K370">
            <v>0</v>
          </cell>
          <cell r="BL370">
            <v>0</v>
          </cell>
          <cell r="BM370">
            <v>0</v>
          </cell>
          <cell r="BN370">
            <v>0</v>
          </cell>
        </row>
        <row r="371">
          <cell r="B371" t="str">
            <v>S412033</v>
          </cell>
          <cell r="C371" t="str">
            <v>天津宇德科技发展有限公司</v>
          </cell>
          <cell r="D371">
            <v>0</v>
          </cell>
          <cell r="F371">
            <v>0</v>
          </cell>
          <cell r="G371" t="str">
            <v>否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5</v>
          </cell>
          <cell r="BC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</row>
        <row r="372">
          <cell r="B372" t="str">
            <v>S412030</v>
          </cell>
          <cell r="C372" t="str">
            <v>天津市丰鑫科技发展有限公司</v>
          </cell>
          <cell r="D372" t="str">
            <v>金属件</v>
          </cell>
          <cell r="F372">
            <v>0</v>
          </cell>
          <cell r="G372" t="str">
            <v>否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5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0</v>
          </cell>
          <cell r="BI372">
            <v>0</v>
          </cell>
          <cell r="BK372">
            <v>0</v>
          </cell>
          <cell r="BL372">
            <v>0</v>
          </cell>
          <cell r="BM372">
            <v>0</v>
          </cell>
          <cell r="BN372">
            <v>0</v>
          </cell>
        </row>
        <row r="373">
          <cell r="B373" t="str">
            <v>S536005</v>
          </cell>
          <cell r="C373" t="str">
            <v>康硕（江西)智能制造有限公司</v>
          </cell>
          <cell r="D373">
            <v>0</v>
          </cell>
          <cell r="F373">
            <v>0</v>
          </cell>
          <cell r="G373" t="str">
            <v>否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A373">
            <v>0</v>
          </cell>
          <cell r="BB373">
            <v>5</v>
          </cell>
          <cell r="BC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K373">
            <v>0</v>
          </cell>
          <cell r="BL373">
            <v>0</v>
          </cell>
          <cell r="BM373">
            <v>0</v>
          </cell>
          <cell r="BN373">
            <v>0</v>
          </cell>
        </row>
        <row r="374">
          <cell r="B374" t="str">
            <v>S561002</v>
          </cell>
          <cell r="C374" t="str">
            <v>西安嘉怡天恒精密技术股份有限公司</v>
          </cell>
          <cell r="D374">
            <v>0</v>
          </cell>
          <cell r="E374" t="str">
            <v>老账</v>
          </cell>
          <cell r="F374">
            <v>0</v>
          </cell>
          <cell r="G374" t="str">
            <v>是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K374">
            <v>8100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8100</v>
          </cell>
          <cell r="BA374">
            <v>8100</v>
          </cell>
          <cell r="BB374">
            <v>5</v>
          </cell>
          <cell r="BC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K374">
            <v>8100</v>
          </cell>
          <cell r="BL374">
            <v>0</v>
          </cell>
          <cell r="BM374">
            <v>0</v>
          </cell>
          <cell r="BN374">
            <v>0</v>
          </cell>
        </row>
        <row r="375">
          <cell r="B375" t="str">
            <v>S513052</v>
          </cell>
          <cell r="C375" t="str">
            <v>黄骅新智环保技术有限公司</v>
          </cell>
          <cell r="D375">
            <v>0</v>
          </cell>
          <cell r="F375">
            <v>0</v>
          </cell>
          <cell r="G375" t="str">
            <v>否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5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</row>
        <row r="376">
          <cell r="B376" t="str">
            <v>S431020</v>
          </cell>
          <cell r="C376" t="str">
            <v>上海鸿扬工贸有限公司</v>
          </cell>
          <cell r="D376" t="str">
            <v>后视镜</v>
          </cell>
          <cell r="E376" t="str">
            <v>老账</v>
          </cell>
          <cell r="F376">
            <v>90</v>
          </cell>
          <cell r="G376" t="str">
            <v>否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W376">
            <v>0</v>
          </cell>
          <cell r="AX376">
            <v>4520</v>
          </cell>
          <cell r="AY376">
            <v>30736</v>
          </cell>
          <cell r="AZ376">
            <v>35256</v>
          </cell>
          <cell r="BA376">
            <v>0</v>
          </cell>
          <cell r="BB376">
            <v>5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35256</v>
          </cell>
          <cell r="BI376">
            <v>35256</v>
          </cell>
          <cell r="BK376">
            <v>35256</v>
          </cell>
          <cell r="BL376">
            <v>0</v>
          </cell>
          <cell r="BM376">
            <v>-4520</v>
          </cell>
          <cell r="BN376">
            <v>5876</v>
          </cell>
        </row>
        <row r="377">
          <cell r="B377" t="str">
            <v>S412002</v>
          </cell>
          <cell r="C377" t="str">
            <v>天津市精美特表面技术有限公司</v>
          </cell>
          <cell r="D377" t="str">
            <v>后视镜</v>
          </cell>
          <cell r="F377">
            <v>0</v>
          </cell>
          <cell r="G377" t="str">
            <v>否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F377">
            <v>0</v>
          </cell>
          <cell r="AG377">
            <v>0</v>
          </cell>
          <cell r="AH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5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K377">
            <v>-28219.390000000101</v>
          </cell>
          <cell r="BL377">
            <v>-28219.390000000101</v>
          </cell>
          <cell r="BM377">
            <v>-28219.390000000101</v>
          </cell>
          <cell r="BN377">
            <v>0</v>
          </cell>
        </row>
        <row r="378">
          <cell r="B378" t="str">
            <v>S412006</v>
          </cell>
          <cell r="C378" t="str">
            <v>天津市天龙得冷成型部品有限公司</v>
          </cell>
          <cell r="D378">
            <v>0</v>
          </cell>
          <cell r="F378">
            <v>0</v>
          </cell>
          <cell r="G378" t="str">
            <v>否</v>
          </cell>
          <cell r="H378">
            <v>90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4731.88</v>
          </cell>
          <cell r="AS378">
            <v>0</v>
          </cell>
          <cell r="AT378">
            <v>0</v>
          </cell>
          <cell r="AU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4731.88</v>
          </cell>
          <cell r="BA378">
            <v>4731.88</v>
          </cell>
          <cell r="BB378">
            <v>5</v>
          </cell>
          <cell r="BC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K378">
            <v>4731.88</v>
          </cell>
          <cell r="BL378">
            <v>0</v>
          </cell>
          <cell r="BM378">
            <v>0</v>
          </cell>
          <cell r="BN378">
            <v>0</v>
          </cell>
        </row>
        <row r="379">
          <cell r="B379" t="str">
            <v>S412026</v>
          </cell>
          <cell r="C379" t="str">
            <v>天津腾达永恒科技发展有限公司</v>
          </cell>
          <cell r="D379" t="str">
            <v>后视镜</v>
          </cell>
          <cell r="E379" t="str">
            <v>老账</v>
          </cell>
          <cell r="F379">
            <v>30</v>
          </cell>
          <cell r="G379" t="str">
            <v>否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R379">
            <v>6393.43</v>
          </cell>
          <cell r="AS379">
            <v>0</v>
          </cell>
          <cell r="AT379">
            <v>45372.12</v>
          </cell>
          <cell r="AU379">
            <v>0</v>
          </cell>
          <cell r="AV379">
            <v>17930.03</v>
          </cell>
          <cell r="AW379">
            <v>0</v>
          </cell>
          <cell r="AX379">
            <v>0</v>
          </cell>
          <cell r="AY379">
            <v>0</v>
          </cell>
          <cell r="AZ379">
            <v>69695.58</v>
          </cell>
          <cell r="BA379">
            <v>69695.58</v>
          </cell>
          <cell r="BB379">
            <v>6</v>
          </cell>
          <cell r="BC379">
            <v>0</v>
          </cell>
          <cell r="BD379">
            <v>0</v>
          </cell>
          <cell r="BE379">
            <v>17930.03</v>
          </cell>
          <cell r="BF379">
            <v>0</v>
          </cell>
          <cell r="BG379">
            <v>45372.12</v>
          </cell>
          <cell r="BH379">
            <v>63302.15</v>
          </cell>
          <cell r="BI379">
            <v>0</v>
          </cell>
          <cell r="BK379">
            <v>69695.58</v>
          </cell>
          <cell r="BL379">
            <v>0</v>
          </cell>
          <cell r="BM379">
            <v>0</v>
          </cell>
          <cell r="BN379">
            <v>10550.358333333301</v>
          </cell>
        </row>
        <row r="380">
          <cell r="B380" t="str">
            <v>S413024</v>
          </cell>
          <cell r="C380" t="str">
            <v>南皮县国名冲压件厂</v>
          </cell>
          <cell r="D380" t="str">
            <v>后视镜</v>
          </cell>
          <cell r="F380">
            <v>0</v>
          </cell>
          <cell r="G380" t="str">
            <v>否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5</v>
          </cell>
          <cell r="BC380">
            <v>0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</row>
        <row r="381">
          <cell r="B381" t="str">
            <v>S413109</v>
          </cell>
          <cell r="C381" t="str">
            <v>河北盛德燃气有限公司</v>
          </cell>
          <cell r="D381">
            <v>0</v>
          </cell>
          <cell r="E381" t="str">
            <v>管理</v>
          </cell>
          <cell r="F381">
            <v>0</v>
          </cell>
          <cell r="G381" t="str">
            <v>否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20243.3</v>
          </cell>
          <cell r="AZ381">
            <v>20243.3</v>
          </cell>
          <cell r="BA381">
            <v>20243.3</v>
          </cell>
          <cell r="BB381">
            <v>6</v>
          </cell>
          <cell r="BC381">
            <v>20243.3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20243.3</v>
          </cell>
          <cell r="BI381">
            <v>0</v>
          </cell>
          <cell r="BK381">
            <v>20243.3</v>
          </cell>
          <cell r="BL381">
            <v>0</v>
          </cell>
          <cell r="BM381">
            <v>-4481.6999999999498</v>
          </cell>
          <cell r="BN381">
            <v>3373.88333333333</v>
          </cell>
        </row>
        <row r="382">
          <cell r="B382" t="str">
            <v>S413111</v>
          </cell>
          <cell r="C382" t="str">
            <v>国网河北省电力有限公司沧州供电分公司</v>
          </cell>
          <cell r="D382">
            <v>0</v>
          </cell>
          <cell r="F382">
            <v>0</v>
          </cell>
          <cell r="G382" t="str">
            <v>否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6</v>
          </cell>
          <cell r="BC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K382">
            <v>-331139.38</v>
          </cell>
          <cell r="BL382">
            <v>-331139.38</v>
          </cell>
          <cell r="BM382">
            <v>-543865.15</v>
          </cell>
          <cell r="BN382">
            <v>0</v>
          </cell>
        </row>
        <row r="383">
          <cell r="B383" t="str">
            <v>S413154</v>
          </cell>
          <cell r="C383" t="str">
            <v>文安县众盛塑料制品厂</v>
          </cell>
          <cell r="D383" t="str">
            <v>座椅</v>
          </cell>
          <cell r="F383">
            <v>0</v>
          </cell>
          <cell r="G383" t="str">
            <v>否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5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K383">
            <v>0</v>
          </cell>
          <cell r="BL383">
            <v>0</v>
          </cell>
          <cell r="BM383">
            <v>0</v>
          </cell>
          <cell r="BN383">
            <v>0</v>
          </cell>
        </row>
        <row r="384">
          <cell r="B384" t="str">
            <v>S432005</v>
          </cell>
          <cell r="C384" t="str">
            <v>佛吉亚（无锡）座椅部件有限公司</v>
          </cell>
          <cell r="D384" t="str">
            <v>金属件</v>
          </cell>
          <cell r="E384" t="str">
            <v>正常供货</v>
          </cell>
          <cell r="F384">
            <v>60</v>
          </cell>
          <cell r="G384" t="str">
            <v>否</v>
          </cell>
          <cell r="H384">
            <v>60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C384">
            <v>0</v>
          </cell>
          <cell r="AD384">
            <v>0</v>
          </cell>
          <cell r="AL384">
            <v>0</v>
          </cell>
          <cell r="AM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389827.99</v>
          </cell>
          <cell r="AV384">
            <v>897183.84</v>
          </cell>
          <cell r="AW384">
            <v>618173.28</v>
          </cell>
          <cell r="AX384">
            <v>197759.04</v>
          </cell>
          <cell r="AY384">
            <v>0</v>
          </cell>
          <cell r="AZ384">
            <v>2102944.15</v>
          </cell>
          <cell r="BA384">
            <v>2102944.15</v>
          </cell>
          <cell r="BB384">
            <v>6</v>
          </cell>
          <cell r="BC384">
            <v>618173.28</v>
          </cell>
          <cell r="BD384">
            <v>897183.84</v>
          </cell>
          <cell r="BE384">
            <v>389827.99</v>
          </cell>
          <cell r="BF384">
            <v>0</v>
          </cell>
          <cell r="BG384">
            <v>0</v>
          </cell>
          <cell r="BH384">
            <v>2102944.15</v>
          </cell>
          <cell r="BI384">
            <v>0</v>
          </cell>
          <cell r="BK384">
            <v>2102944.15</v>
          </cell>
          <cell r="BL384">
            <v>0</v>
          </cell>
          <cell r="BM384">
            <v>-6105.3900000010599</v>
          </cell>
          <cell r="BN384">
            <v>350490.691666667</v>
          </cell>
        </row>
        <row r="385">
          <cell r="B385" t="str">
            <v>S432026</v>
          </cell>
          <cell r="C385" t="str">
            <v>昆山市鸿毅达精密模具有限公司</v>
          </cell>
          <cell r="D385">
            <v>0</v>
          </cell>
          <cell r="F385">
            <v>0</v>
          </cell>
          <cell r="G385" t="str">
            <v>否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</v>
          </cell>
          <cell r="BB385">
            <v>5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K385">
            <v>0</v>
          </cell>
          <cell r="BL385">
            <v>0</v>
          </cell>
          <cell r="BM385">
            <v>0</v>
          </cell>
          <cell r="BN385">
            <v>0</v>
          </cell>
        </row>
        <row r="386">
          <cell r="B386" t="str">
            <v>S437001</v>
          </cell>
          <cell r="C386" t="str">
            <v>中国重汽集团济南卡车股份有限公司</v>
          </cell>
          <cell r="D386">
            <v>0</v>
          </cell>
          <cell r="F386">
            <v>0</v>
          </cell>
          <cell r="G386" t="str">
            <v>否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5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</row>
        <row r="387">
          <cell r="B387" t="str">
            <v>S437035</v>
          </cell>
          <cell r="C387" t="str">
            <v>诸城市弘和源商贸有限公司</v>
          </cell>
          <cell r="D387" t="str">
            <v>座椅</v>
          </cell>
          <cell r="E387" t="str">
            <v>正常供货</v>
          </cell>
          <cell r="F387">
            <v>0</v>
          </cell>
          <cell r="G387" t="str">
            <v>否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0.46</v>
          </cell>
          <cell r="AS387">
            <v>0</v>
          </cell>
          <cell r="AT387">
            <v>0</v>
          </cell>
          <cell r="AU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0.46</v>
          </cell>
          <cell r="BA387">
            <v>0.46</v>
          </cell>
          <cell r="BB387">
            <v>5</v>
          </cell>
          <cell r="BC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K387">
            <v>0.45999999999185098</v>
          </cell>
          <cell r="BL387">
            <v>0</v>
          </cell>
          <cell r="BM387">
            <v>-8.1490925118998803E-12</v>
          </cell>
          <cell r="BN387">
            <v>0</v>
          </cell>
        </row>
        <row r="388">
          <cell r="B388" t="str">
            <v>S511012</v>
          </cell>
          <cell r="C388" t="str">
            <v>北京京东世纪信息技术有限公司</v>
          </cell>
          <cell r="D388">
            <v>0</v>
          </cell>
          <cell r="E388" t="str">
            <v>管理</v>
          </cell>
          <cell r="F388">
            <v>0</v>
          </cell>
          <cell r="G388" t="str">
            <v>否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7018.88</v>
          </cell>
          <cell r="AY388">
            <v>887</v>
          </cell>
          <cell r="AZ388">
            <v>7905.88</v>
          </cell>
          <cell r="BA388">
            <v>7905.88</v>
          </cell>
          <cell r="BB388">
            <v>6</v>
          </cell>
          <cell r="BC388">
            <v>887</v>
          </cell>
          <cell r="BD388">
            <v>7018.88</v>
          </cell>
          <cell r="BE388">
            <v>0</v>
          </cell>
          <cell r="BF388">
            <v>0</v>
          </cell>
          <cell r="BG388">
            <v>0</v>
          </cell>
          <cell r="BH388">
            <v>7905.88</v>
          </cell>
          <cell r="BI388">
            <v>0</v>
          </cell>
          <cell r="BK388">
            <v>7905.8800000000301</v>
          </cell>
          <cell r="BL388">
            <v>0</v>
          </cell>
          <cell r="BM388">
            <v>3.36513039655983E-11</v>
          </cell>
          <cell r="BN388">
            <v>1317.6466666666699</v>
          </cell>
        </row>
        <row r="389">
          <cell r="B389" t="str">
            <v>S512009</v>
          </cell>
          <cell r="C389" t="str">
            <v>天津克威迩机械设备有限公司</v>
          </cell>
          <cell r="D389">
            <v>0</v>
          </cell>
          <cell r="F389">
            <v>0</v>
          </cell>
          <cell r="G389" t="str">
            <v>否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K389">
            <v>0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5</v>
          </cell>
          <cell r="BC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K389">
            <v>0</v>
          </cell>
          <cell r="BL389">
            <v>0</v>
          </cell>
          <cell r="BM389">
            <v>-7300</v>
          </cell>
          <cell r="BN389">
            <v>0</v>
          </cell>
        </row>
        <row r="390">
          <cell r="B390" t="str">
            <v>S513002</v>
          </cell>
          <cell r="C390" t="str">
            <v>河北光德精密机械股份有限公司</v>
          </cell>
          <cell r="D390" t="str">
            <v>后视镜</v>
          </cell>
          <cell r="F390">
            <v>30</v>
          </cell>
          <cell r="G390" t="str">
            <v>否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</v>
          </cell>
          <cell r="BA390">
            <v>0</v>
          </cell>
          <cell r="BB390">
            <v>5</v>
          </cell>
          <cell r="BC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0</v>
          </cell>
          <cell r="BI390">
            <v>0</v>
          </cell>
          <cell r="BK390">
            <v>0</v>
          </cell>
          <cell r="BL390">
            <v>0</v>
          </cell>
          <cell r="BM390">
            <v>0</v>
          </cell>
          <cell r="BN390">
            <v>0</v>
          </cell>
        </row>
        <row r="391">
          <cell r="B391" t="str">
            <v>S513029</v>
          </cell>
          <cell r="C391" t="str">
            <v>黄骅信誉楼百货集团有限公司黄骅信誉楼商厦</v>
          </cell>
          <cell r="D391">
            <v>0</v>
          </cell>
          <cell r="F391">
            <v>0</v>
          </cell>
          <cell r="G391" t="str">
            <v>否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5</v>
          </cell>
          <cell r="BC391">
            <v>0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</row>
        <row r="392">
          <cell r="B392" t="str">
            <v>S513054</v>
          </cell>
          <cell r="C392" t="str">
            <v>黄骅市金盾保安服务有限公司</v>
          </cell>
          <cell r="D392">
            <v>0</v>
          </cell>
          <cell r="E392" t="str">
            <v>管理</v>
          </cell>
          <cell r="F392">
            <v>0</v>
          </cell>
          <cell r="G392" t="str">
            <v>否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G392">
            <v>0</v>
          </cell>
          <cell r="AH392">
            <v>0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12500</v>
          </cell>
          <cell r="AZ392">
            <v>12500</v>
          </cell>
          <cell r="BA392">
            <v>12500</v>
          </cell>
          <cell r="BB392">
            <v>6</v>
          </cell>
          <cell r="BC392">
            <v>12500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12500</v>
          </cell>
          <cell r="BI392">
            <v>0</v>
          </cell>
          <cell r="BK392">
            <v>12500</v>
          </cell>
          <cell r="BL392">
            <v>0</v>
          </cell>
          <cell r="BM392">
            <v>-12500</v>
          </cell>
          <cell r="BN392">
            <v>2083.3333333333298</v>
          </cell>
        </row>
        <row r="393">
          <cell r="B393" t="str">
            <v>S513079</v>
          </cell>
          <cell r="C393" t="str">
            <v>泊头市兴东高温油泵制造有限责任公司</v>
          </cell>
          <cell r="D393">
            <v>0</v>
          </cell>
          <cell r="F393">
            <v>0</v>
          </cell>
          <cell r="G393" t="str">
            <v>否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5</v>
          </cell>
          <cell r="BC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</row>
        <row r="394">
          <cell r="B394" t="str">
            <v>S513080</v>
          </cell>
          <cell r="C394" t="str">
            <v>霸州市宏达五金塑料制品厂</v>
          </cell>
          <cell r="D394">
            <v>0</v>
          </cell>
          <cell r="F394">
            <v>0</v>
          </cell>
          <cell r="G394" t="str">
            <v>否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5</v>
          </cell>
          <cell r="BC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</row>
        <row r="395">
          <cell r="B395" t="str">
            <v>S513081</v>
          </cell>
          <cell r="C395" t="str">
            <v>石家庄跨越物流有限公司</v>
          </cell>
          <cell r="D395" t="str">
            <v>金属件/座椅/后视镜</v>
          </cell>
          <cell r="E395" t="str">
            <v>销售（运输）</v>
          </cell>
          <cell r="F395">
            <v>60</v>
          </cell>
          <cell r="G395" t="str">
            <v>否</v>
          </cell>
          <cell r="H395">
            <v>60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E395">
            <v>0</v>
          </cell>
          <cell r="AF395">
            <v>0</v>
          </cell>
          <cell r="AI395">
            <v>0</v>
          </cell>
          <cell r="AJ395">
            <v>0</v>
          </cell>
          <cell r="AN395">
            <v>0</v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A395">
            <v>0</v>
          </cell>
          <cell r="BB395">
            <v>5</v>
          </cell>
          <cell r="BC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K395">
            <v>-40000.000000000102</v>
          </cell>
          <cell r="BL395">
            <v>-40000.000000000102</v>
          </cell>
          <cell r="BM395">
            <v>-41915.300000000097</v>
          </cell>
          <cell r="BN395">
            <v>0</v>
          </cell>
        </row>
        <row r="396">
          <cell r="B396" t="str">
            <v>S513108</v>
          </cell>
          <cell r="C396" t="str">
            <v>河北德邦物流有限公司</v>
          </cell>
          <cell r="D396">
            <v>0</v>
          </cell>
          <cell r="F396">
            <v>0</v>
          </cell>
          <cell r="G396" t="str">
            <v>否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4450</v>
          </cell>
          <cell r="AZ396">
            <v>4450</v>
          </cell>
          <cell r="BA396">
            <v>4450</v>
          </cell>
          <cell r="BB396">
            <v>6</v>
          </cell>
          <cell r="BC396">
            <v>4450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4450</v>
          </cell>
          <cell r="BI396">
            <v>0</v>
          </cell>
          <cell r="BK396">
            <v>4450</v>
          </cell>
          <cell r="BL396">
            <v>0</v>
          </cell>
          <cell r="BM396">
            <v>-28377</v>
          </cell>
          <cell r="BN396">
            <v>741.66666666666697</v>
          </cell>
        </row>
        <row r="397">
          <cell r="B397" t="str">
            <v>S513109</v>
          </cell>
          <cell r="C397" t="str">
            <v>沙河市博泰汽车销售有限公司</v>
          </cell>
          <cell r="D397">
            <v>0</v>
          </cell>
          <cell r="F397">
            <v>0</v>
          </cell>
          <cell r="G397" t="str">
            <v>否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5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</row>
        <row r="398">
          <cell r="B398" t="str">
            <v>S513110</v>
          </cell>
          <cell r="C398" t="str">
            <v>曲阳县润杨汽车贸易有限公司</v>
          </cell>
          <cell r="D398">
            <v>0</v>
          </cell>
          <cell r="F398">
            <v>0</v>
          </cell>
          <cell r="G398" t="str">
            <v>否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5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</row>
        <row r="399">
          <cell r="B399" t="str">
            <v>S532007</v>
          </cell>
          <cell r="C399" t="str">
            <v>和和机械（张家港）有限公司</v>
          </cell>
          <cell r="D399">
            <v>0</v>
          </cell>
          <cell r="F399">
            <v>0</v>
          </cell>
          <cell r="G399" t="str">
            <v>否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5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</row>
        <row r="400">
          <cell r="B400" t="str">
            <v>S532012</v>
          </cell>
          <cell r="C400" t="str">
            <v>苏州市跃进汽车修配厂</v>
          </cell>
          <cell r="D400">
            <v>0</v>
          </cell>
          <cell r="F400">
            <v>0</v>
          </cell>
          <cell r="G400" t="str">
            <v>否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5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</row>
        <row r="401">
          <cell r="B401" t="str">
            <v>S537005</v>
          </cell>
          <cell r="C401" t="str">
            <v>滨州齐德化工有限公司</v>
          </cell>
          <cell r="D401">
            <v>0</v>
          </cell>
          <cell r="F401">
            <v>0</v>
          </cell>
          <cell r="G401" t="str">
            <v>否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5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</row>
        <row r="402">
          <cell r="B402" t="str">
            <v>S537007</v>
          </cell>
          <cell r="C402" t="str">
            <v>青岛宸屹信息科技有限公司</v>
          </cell>
          <cell r="D402">
            <v>0</v>
          </cell>
          <cell r="F402">
            <v>0</v>
          </cell>
          <cell r="G402" t="str">
            <v>否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5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</row>
        <row r="403">
          <cell r="B403" t="str">
            <v>S543003</v>
          </cell>
          <cell r="C403" t="str">
            <v>郴州铧宇汽车销售服务有限公司</v>
          </cell>
          <cell r="D403">
            <v>0</v>
          </cell>
          <cell r="F403">
            <v>0</v>
          </cell>
          <cell r="G403" t="str">
            <v>否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5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</row>
        <row r="404">
          <cell r="B404" t="str">
            <v>S412007</v>
          </cell>
          <cell r="C404" t="str">
            <v>天津易沃德工业装备有限公司</v>
          </cell>
          <cell r="D404">
            <v>0</v>
          </cell>
          <cell r="F404">
            <v>0</v>
          </cell>
          <cell r="G404" t="str">
            <v>否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5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</row>
        <row r="405">
          <cell r="B405" t="str">
            <v>S412031</v>
          </cell>
          <cell r="C405" t="str">
            <v>天津正元天成科技发展有限公司</v>
          </cell>
          <cell r="D405">
            <v>0</v>
          </cell>
          <cell r="F405">
            <v>0</v>
          </cell>
          <cell r="G405" t="str">
            <v>否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5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</row>
        <row r="406">
          <cell r="B406" t="str">
            <v>S413002</v>
          </cell>
          <cell r="C406" t="str">
            <v>唐山市丰润区报喜坨扁钢厂</v>
          </cell>
          <cell r="D406" t="str">
            <v>金属件</v>
          </cell>
          <cell r="F406">
            <v>0</v>
          </cell>
          <cell r="G406" t="str">
            <v>否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5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</row>
        <row r="407">
          <cell r="B407" t="str">
            <v>S413164</v>
          </cell>
          <cell r="C407" t="str">
            <v>黄骅市国贸物资有限公司</v>
          </cell>
          <cell r="D407" t="str">
            <v>金属件</v>
          </cell>
          <cell r="F407">
            <v>0</v>
          </cell>
          <cell r="G407" t="str">
            <v>否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5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K407">
            <v>-5.8207660913467401E-11</v>
          </cell>
          <cell r="BL407">
            <v>0</v>
          </cell>
          <cell r="BM407">
            <v>-5.8207660913467401E-11</v>
          </cell>
          <cell r="BN407">
            <v>0</v>
          </cell>
        </row>
        <row r="408">
          <cell r="B408" t="str">
            <v>S413165</v>
          </cell>
          <cell r="C408" t="str">
            <v>献县鹏凯金属制品有限公司</v>
          </cell>
          <cell r="D408" t="str">
            <v>后视镜</v>
          </cell>
          <cell r="F408">
            <v>0</v>
          </cell>
          <cell r="G408" t="str">
            <v>否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6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K408">
            <v>2.3283064365386999E-10</v>
          </cell>
          <cell r="BL408">
            <v>0</v>
          </cell>
          <cell r="BM408">
            <v>2.3283064365386999E-10</v>
          </cell>
          <cell r="BN408">
            <v>0</v>
          </cell>
        </row>
        <row r="409">
          <cell r="B409" t="str">
            <v>S413166</v>
          </cell>
          <cell r="C409" t="str">
            <v>盐山县大华五金销售有限公司</v>
          </cell>
          <cell r="D409" t="str">
            <v>金属件</v>
          </cell>
          <cell r="F409">
            <v>0</v>
          </cell>
          <cell r="G409" t="str">
            <v>否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5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</row>
        <row r="410">
          <cell r="B410" t="str">
            <v>S432030</v>
          </cell>
          <cell r="C410" t="str">
            <v>无锡市宏伟彩印包装有限公司</v>
          </cell>
          <cell r="D410" t="str">
            <v>后视镜</v>
          </cell>
          <cell r="F410">
            <v>0</v>
          </cell>
          <cell r="G410" t="str">
            <v>否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5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</row>
        <row r="411">
          <cell r="B411" t="str">
            <v>S434007</v>
          </cell>
          <cell r="C411" t="str">
            <v>滁州岳众汽车零部件有限公司</v>
          </cell>
          <cell r="D411">
            <v>0</v>
          </cell>
          <cell r="F411">
            <v>0</v>
          </cell>
          <cell r="G411" t="str">
            <v>否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5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K411">
            <v>-58565.780000000697</v>
          </cell>
          <cell r="BL411">
            <v>-58565.780000000697</v>
          </cell>
          <cell r="BM411">
            <v>-58565.780000000697</v>
          </cell>
          <cell r="BN411">
            <v>0</v>
          </cell>
        </row>
        <row r="412">
          <cell r="B412" t="str">
            <v>S511023</v>
          </cell>
          <cell r="C412" t="str">
            <v>北京迅捷通物流有限公司</v>
          </cell>
          <cell r="D412">
            <v>0</v>
          </cell>
          <cell r="F412">
            <v>0</v>
          </cell>
          <cell r="G412" t="str">
            <v>否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5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</row>
        <row r="413">
          <cell r="B413" t="str">
            <v>S512002</v>
          </cell>
          <cell r="C413" t="str">
            <v>天津市盛荣欣益科技有限公司</v>
          </cell>
          <cell r="D413" t="str">
            <v>后视镜</v>
          </cell>
          <cell r="F413">
            <v>0</v>
          </cell>
          <cell r="G413" t="str">
            <v>否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5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</row>
        <row r="414">
          <cell r="B414" t="str">
            <v>S512016</v>
          </cell>
          <cell r="C414" t="str">
            <v>同道精英（天津）信息技术有限公司</v>
          </cell>
          <cell r="D414">
            <v>0</v>
          </cell>
          <cell r="F414">
            <v>0</v>
          </cell>
          <cell r="G414" t="str">
            <v>否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5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</row>
        <row r="415">
          <cell r="B415" t="str">
            <v>S513030</v>
          </cell>
          <cell r="C415" t="str">
            <v>中国石油化工股份有限公司河北沧州石油分公司</v>
          </cell>
          <cell r="D415">
            <v>0</v>
          </cell>
          <cell r="F415">
            <v>0</v>
          </cell>
          <cell r="G415" t="str">
            <v>否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5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K415">
            <v>-2.6800000000221198</v>
          </cell>
          <cell r="BL415">
            <v>-2.6800000000221198</v>
          </cell>
          <cell r="BM415">
            <v>-2.6800000000221198</v>
          </cell>
          <cell r="BN415">
            <v>0</v>
          </cell>
        </row>
        <row r="416">
          <cell r="B416" t="str">
            <v>S513046</v>
          </cell>
          <cell r="C416" t="str">
            <v>黄骅市嘉轩安装工程有限公司</v>
          </cell>
          <cell r="D416">
            <v>0</v>
          </cell>
          <cell r="F416">
            <v>0</v>
          </cell>
          <cell r="G416" t="str">
            <v>否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5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</row>
        <row r="417">
          <cell r="B417" t="str">
            <v>S513078</v>
          </cell>
          <cell r="C417" t="str">
            <v>石家庄海运帆机电设备有限公司</v>
          </cell>
          <cell r="D417">
            <v>0</v>
          </cell>
          <cell r="F417">
            <v>0</v>
          </cell>
          <cell r="G417" t="str">
            <v>否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5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</row>
        <row r="418">
          <cell r="B418" t="str">
            <v>S513092</v>
          </cell>
          <cell r="C418" t="str">
            <v>张家口圣屹汽车销售服务有限公司</v>
          </cell>
          <cell r="D418">
            <v>0</v>
          </cell>
          <cell r="F418">
            <v>0</v>
          </cell>
          <cell r="G418" t="str">
            <v>否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5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</row>
        <row r="419">
          <cell r="B419" t="str">
            <v>S513096</v>
          </cell>
          <cell r="C419" t="str">
            <v>遵化市双益汽车修理厂</v>
          </cell>
          <cell r="D419">
            <v>0</v>
          </cell>
          <cell r="F419">
            <v>0</v>
          </cell>
          <cell r="G419" t="str">
            <v>否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5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</row>
        <row r="420">
          <cell r="B420" t="str">
            <v>S513097</v>
          </cell>
          <cell r="C420" t="str">
            <v>乐亭县剑锋汽车维修服务有限公司</v>
          </cell>
          <cell r="D420">
            <v>0</v>
          </cell>
          <cell r="F420">
            <v>0</v>
          </cell>
          <cell r="G420" t="str">
            <v>否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A420">
            <v>0</v>
          </cell>
          <cell r="BB420">
            <v>5</v>
          </cell>
          <cell r="BC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</row>
        <row r="421">
          <cell r="B421" t="str">
            <v>S513106</v>
          </cell>
          <cell r="C421" t="str">
            <v>玉田县利华汽车修理厂</v>
          </cell>
          <cell r="D421">
            <v>0</v>
          </cell>
          <cell r="F421">
            <v>0</v>
          </cell>
          <cell r="G421" t="str">
            <v>否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5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</row>
        <row r="422">
          <cell r="B422" t="str">
            <v>S513112</v>
          </cell>
          <cell r="C422" t="str">
            <v>唐山市丰南区昱安汽车销售服务有限公司</v>
          </cell>
          <cell r="D422">
            <v>0</v>
          </cell>
          <cell r="F422">
            <v>0</v>
          </cell>
          <cell r="G422" t="str">
            <v>否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5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</row>
        <row r="423">
          <cell r="B423" t="str">
            <v>S513114</v>
          </cell>
          <cell r="C423" t="str">
            <v>黄骅市未来信息技术有限公司</v>
          </cell>
          <cell r="D423">
            <v>0</v>
          </cell>
          <cell r="F423">
            <v>0</v>
          </cell>
          <cell r="G423" t="str">
            <v>否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5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</row>
        <row r="424">
          <cell r="B424" t="str">
            <v>S513115</v>
          </cell>
          <cell r="C424" t="str">
            <v>黄骅市博元农业科技有限公司</v>
          </cell>
          <cell r="D424">
            <v>0</v>
          </cell>
          <cell r="F424">
            <v>0</v>
          </cell>
          <cell r="G424" t="str">
            <v>否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5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</row>
        <row r="425">
          <cell r="B425" t="str">
            <v>S513116</v>
          </cell>
          <cell r="C425" t="str">
            <v>黄骅市渤海路理想照像服务部</v>
          </cell>
          <cell r="D425">
            <v>0</v>
          </cell>
          <cell r="F425">
            <v>0</v>
          </cell>
          <cell r="G425" t="str">
            <v>否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5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</row>
        <row r="426">
          <cell r="B426" t="str">
            <v>S513118</v>
          </cell>
          <cell r="C426" t="str">
            <v>衡水鑫磊劳务派遣有限公司</v>
          </cell>
          <cell r="D426">
            <v>0</v>
          </cell>
          <cell r="F426">
            <v>0</v>
          </cell>
          <cell r="G426" t="str">
            <v>否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5</v>
          </cell>
          <cell r="BC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</row>
        <row r="427">
          <cell r="B427" t="str">
            <v>S514005</v>
          </cell>
          <cell r="C427" t="str">
            <v>山西驰鹏汽车销售有限公司</v>
          </cell>
          <cell r="D427">
            <v>0</v>
          </cell>
          <cell r="F427">
            <v>0</v>
          </cell>
          <cell r="G427" t="str">
            <v>否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5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</row>
        <row r="428">
          <cell r="B428" t="str">
            <v>S531009</v>
          </cell>
          <cell r="C428" t="str">
            <v>上海鸿安锦翔汽车服务有限公司</v>
          </cell>
          <cell r="D428">
            <v>0</v>
          </cell>
          <cell r="F428">
            <v>0</v>
          </cell>
          <cell r="G428" t="str">
            <v>否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>
            <v>0</v>
          </cell>
          <cell r="AQ428">
            <v>0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W428">
            <v>0</v>
          </cell>
          <cell r="AX428">
            <v>0</v>
          </cell>
          <cell r="AY428">
            <v>0</v>
          </cell>
          <cell r="AZ428">
            <v>0</v>
          </cell>
          <cell r="BA428">
            <v>0</v>
          </cell>
          <cell r="BB428">
            <v>5</v>
          </cell>
          <cell r="BC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K428">
            <v>0</v>
          </cell>
          <cell r="BL428">
            <v>0</v>
          </cell>
          <cell r="BM428">
            <v>0</v>
          </cell>
          <cell r="BN428">
            <v>0</v>
          </cell>
        </row>
        <row r="429">
          <cell r="B429" t="str">
            <v>S532010</v>
          </cell>
          <cell r="C429" t="str">
            <v>南通易人汽车贸易服务有限公司</v>
          </cell>
          <cell r="D429">
            <v>0</v>
          </cell>
          <cell r="F429">
            <v>0</v>
          </cell>
          <cell r="G429" t="str">
            <v>否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5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</row>
        <row r="430">
          <cell r="B430" t="str">
            <v>S532013</v>
          </cell>
          <cell r="C430" t="str">
            <v>武汉华天博亿工贸有限公司</v>
          </cell>
          <cell r="D430">
            <v>0</v>
          </cell>
          <cell r="F430">
            <v>0</v>
          </cell>
          <cell r="G430" t="str">
            <v>否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K430">
            <v>0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5</v>
          </cell>
          <cell r="BC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</row>
        <row r="431">
          <cell r="B431" t="str">
            <v>S533009</v>
          </cell>
          <cell r="C431" t="str">
            <v>嘉兴市金禾汽车维修服务有限公司</v>
          </cell>
          <cell r="D431">
            <v>0</v>
          </cell>
          <cell r="F431">
            <v>0</v>
          </cell>
          <cell r="G431" t="str">
            <v>否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5</v>
          </cell>
          <cell r="BC431">
            <v>0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</row>
        <row r="432">
          <cell r="B432" t="str">
            <v>S534003</v>
          </cell>
          <cell r="C432" t="str">
            <v>芜湖市仁和富通汽车修理厂</v>
          </cell>
          <cell r="D432">
            <v>0</v>
          </cell>
          <cell r="F432">
            <v>0</v>
          </cell>
          <cell r="G432" t="str">
            <v>否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5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</row>
        <row r="433">
          <cell r="B433" t="str">
            <v>S534006</v>
          </cell>
          <cell r="C433" t="str">
            <v>六安安瑞汽车销售有限公司</v>
          </cell>
          <cell r="D433">
            <v>0</v>
          </cell>
          <cell r="F433">
            <v>0</v>
          </cell>
          <cell r="G433" t="str">
            <v>否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5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</row>
        <row r="434">
          <cell r="B434" t="str">
            <v>S535003</v>
          </cell>
          <cell r="C434" t="str">
            <v>漳浦天泽塑胶制品有限公司</v>
          </cell>
          <cell r="D434">
            <v>0</v>
          </cell>
          <cell r="F434">
            <v>0</v>
          </cell>
          <cell r="G434" t="str">
            <v>否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5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</row>
        <row r="435">
          <cell r="B435" t="str">
            <v>S537006</v>
          </cell>
          <cell r="C435" t="str">
            <v>潍坊众乐邦人力资源有限公司</v>
          </cell>
          <cell r="D435">
            <v>0</v>
          </cell>
          <cell r="F435">
            <v>0</v>
          </cell>
          <cell r="G435" t="str">
            <v>否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5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</row>
        <row r="436">
          <cell r="B436" t="str">
            <v>S537013</v>
          </cell>
          <cell r="C436" t="str">
            <v>文登区康泰汽车修理部</v>
          </cell>
          <cell r="D436">
            <v>0</v>
          </cell>
          <cell r="F436">
            <v>0</v>
          </cell>
          <cell r="G436" t="str">
            <v>否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5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</row>
        <row r="437">
          <cell r="B437" t="str">
            <v>S537014</v>
          </cell>
          <cell r="C437" t="str">
            <v>山东原和人力资源有限公司</v>
          </cell>
          <cell r="D437">
            <v>0</v>
          </cell>
          <cell r="F437">
            <v>0</v>
          </cell>
          <cell r="G437" t="str">
            <v>否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  <cell r="BA437">
            <v>0</v>
          </cell>
          <cell r="BB437">
            <v>5</v>
          </cell>
          <cell r="BC437">
            <v>0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</row>
        <row r="438">
          <cell r="B438" t="str">
            <v>S543004</v>
          </cell>
          <cell r="C438" t="str">
            <v>西峡县德赢汽车销售服务有限公司</v>
          </cell>
          <cell r="D438">
            <v>0</v>
          </cell>
          <cell r="F438">
            <v>0</v>
          </cell>
          <cell r="G438" t="str">
            <v>否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5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</row>
        <row r="439">
          <cell r="B439" t="str">
            <v>S545001</v>
          </cell>
          <cell r="C439" t="str">
            <v>柳州凡天汽车销售服务有限公司</v>
          </cell>
          <cell r="D439">
            <v>0</v>
          </cell>
          <cell r="F439">
            <v>0</v>
          </cell>
          <cell r="G439" t="str">
            <v>否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K439">
            <v>0</v>
          </cell>
          <cell r="AL439">
            <v>0</v>
          </cell>
          <cell r="AM439">
            <v>0</v>
          </cell>
          <cell r="AN439">
            <v>0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5</v>
          </cell>
          <cell r="BC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K439">
            <v>0</v>
          </cell>
          <cell r="BL439">
            <v>0</v>
          </cell>
          <cell r="BM439">
            <v>0</v>
          </cell>
          <cell r="BN439">
            <v>0</v>
          </cell>
        </row>
        <row r="440">
          <cell r="B440" t="str">
            <v>S561005</v>
          </cell>
          <cell r="C440" t="str">
            <v>西安汉信自动识别技术有限公司</v>
          </cell>
          <cell r="D440">
            <v>0</v>
          </cell>
          <cell r="F440">
            <v>0</v>
          </cell>
          <cell r="G440" t="str">
            <v>否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5</v>
          </cell>
          <cell r="BC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K440">
            <v>0</v>
          </cell>
          <cell r="BL440">
            <v>0</v>
          </cell>
          <cell r="BM440">
            <v>0</v>
          </cell>
          <cell r="BN440">
            <v>0</v>
          </cell>
        </row>
        <row r="441">
          <cell r="B441" t="str">
            <v>S412035</v>
          </cell>
          <cell r="C441" t="str">
            <v>天津海纳钢铁有限公司</v>
          </cell>
          <cell r="D441" t="str">
            <v>金属件</v>
          </cell>
          <cell r="F441">
            <v>0</v>
          </cell>
          <cell r="G441" t="str">
            <v>否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A441">
            <v>0</v>
          </cell>
          <cell r="BB441">
            <v>5</v>
          </cell>
          <cell r="BC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</row>
        <row r="442">
          <cell r="B442" t="str">
            <v>S413145</v>
          </cell>
          <cell r="C442" t="str">
            <v>霸州市霸州镇鑫创五金塑料厂</v>
          </cell>
          <cell r="D442" t="str">
            <v>座椅</v>
          </cell>
          <cell r="E442" t="str">
            <v>正常供货</v>
          </cell>
          <cell r="F442">
            <v>60</v>
          </cell>
          <cell r="G442" t="str">
            <v>是</v>
          </cell>
          <cell r="H442">
            <v>60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0</v>
          </cell>
          <cell r="AM442">
            <v>0</v>
          </cell>
          <cell r="AN442">
            <v>8194.44</v>
          </cell>
          <cell r="AO442">
            <v>20300</v>
          </cell>
          <cell r="AP442">
            <v>17400</v>
          </cell>
          <cell r="AQ442">
            <v>43147.86</v>
          </cell>
          <cell r="AR442">
            <v>29919.32</v>
          </cell>
          <cell r="AS442">
            <v>15318.49</v>
          </cell>
          <cell r="AT442">
            <v>10943.34</v>
          </cell>
          <cell r="AU442">
            <v>0</v>
          </cell>
          <cell r="AV442">
            <v>61089.79</v>
          </cell>
          <cell r="AW442">
            <v>13600</v>
          </cell>
          <cell r="AX442">
            <v>17356.8</v>
          </cell>
          <cell r="AY442">
            <v>0</v>
          </cell>
          <cell r="AZ442">
            <v>237270.04</v>
          </cell>
          <cell r="BA442">
            <v>219913.24</v>
          </cell>
          <cell r="BB442">
            <v>6</v>
          </cell>
          <cell r="BC442">
            <v>13600</v>
          </cell>
          <cell r="BD442">
            <v>61089.79</v>
          </cell>
          <cell r="BE442">
            <v>0</v>
          </cell>
          <cell r="BF442">
            <v>10943.34</v>
          </cell>
          <cell r="BG442">
            <v>15318.49</v>
          </cell>
          <cell r="BH442">
            <v>102989.93</v>
          </cell>
          <cell r="BI442">
            <v>17356.8</v>
          </cell>
          <cell r="BK442">
            <v>237270.04</v>
          </cell>
          <cell r="BL442">
            <v>0</v>
          </cell>
          <cell r="BM442">
            <v>-9533.4</v>
          </cell>
          <cell r="BN442">
            <v>17164.988333333298</v>
          </cell>
        </row>
        <row r="443">
          <cell r="B443" t="str">
            <v>S511019</v>
          </cell>
          <cell r="C443" t="str">
            <v>中企永联数据交换技术(北京)有限公司</v>
          </cell>
          <cell r="D443">
            <v>0</v>
          </cell>
          <cell r="F443">
            <v>0</v>
          </cell>
          <cell r="G443" t="str">
            <v>否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5</v>
          </cell>
          <cell r="BC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K443">
            <v>0</v>
          </cell>
          <cell r="BL443">
            <v>0</v>
          </cell>
          <cell r="BM443">
            <v>0</v>
          </cell>
          <cell r="BN443">
            <v>0</v>
          </cell>
        </row>
        <row r="444">
          <cell r="B444" t="str">
            <v>S511021</v>
          </cell>
          <cell r="C444" t="str">
            <v>平安养老保险股份有限公司北京分公司</v>
          </cell>
          <cell r="D444">
            <v>0</v>
          </cell>
          <cell r="F444">
            <v>0</v>
          </cell>
          <cell r="G444" t="str">
            <v>否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  <cell r="BA444">
            <v>0</v>
          </cell>
          <cell r="BB444">
            <v>5</v>
          </cell>
          <cell r="BC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K444">
            <v>0</v>
          </cell>
          <cell r="BL444">
            <v>0</v>
          </cell>
          <cell r="BM444">
            <v>0</v>
          </cell>
          <cell r="BN444">
            <v>0</v>
          </cell>
        </row>
        <row r="445">
          <cell r="B445" t="str">
            <v>S511022</v>
          </cell>
          <cell r="C445" t="str">
            <v>北京华德世纪科技发展有限公司</v>
          </cell>
          <cell r="D445">
            <v>0</v>
          </cell>
          <cell r="F445">
            <v>0</v>
          </cell>
          <cell r="G445" t="str">
            <v>否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A445">
            <v>0</v>
          </cell>
          <cell r="BB445">
            <v>5</v>
          </cell>
          <cell r="BC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K445">
            <v>0</v>
          </cell>
          <cell r="BL445">
            <v>0</v>
          </cell>
          <cell r="BM445">
            <v>0</v>
          </cell>
          <cell r="BN445">
            <v>0</v>
          </cell>
        </row>
        <row r="446">
          <cell r="B446" t="str">
            <v>S511024</v>
          </cell>
          <cell r="C446" t="str">
            <v>北京市长安律师事务所</v>
          </cell>
          <cell r="D446">
            <v>0</v>
          </cell>
          <cell r="F446">
            <v>0</v>
          </cell>
          <cell r="G446" t="str">
            <v>否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5</v>
          </cell>
          <cell r="BC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</row>
        <row r="447">
          <cell r="B447" t="str">
            <v>S513100</v>
          </cell>
          <cell r="C447" t="str">
            <v>保定中汇汽车贸易有限公司</v>
          </cell>
          <cell r="D447">
            <v>0</v>
          </cell>
          <cell r="F447">
            <v>0</v>
          </cell>
          <cell r="G447" t="str">
            <v>否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5</v>
          </cell>
          <cell r="BC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</row>
        <row r="448">
          <cell r="B448" t="str">
            <v>S513103</v>
          </cell>
          <cell r="C448" t="str">
            <v>邢台市鼎力恒汽车销售有限公司</v>
          </cell>
          <cell r="D448">
            <v>0</v>
          </cell>
          <cell r="F448">
            <v>0</v>
          </cell>
          <cell r="G448" t="str">
            <v>否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5</v>
          </cell>
          <cell r="BC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K448">
            <v>0</v>
          </cell>
          <cell r="BL448">
            <v>0</v>
          </cell>
          <cell r="BM448">
            <v>-600</v>
          </cell>
          <cell r="BN448">
            <v>0</v>
          </cell>
        </row>
        <row r="449">
          <cell r="B449" t="str">
            <v>S513119</v>
          </cell>
          <cell r="C449" t="str">
            <v>黄骅市英强装卸搬运队</v>
          </cell>
          <cell r="D449">
            <v>0</v>
          </cell>
          <cell r="F449">
            <v>0</v>
          </cell>
          <cell r="G449" t="str">
            <v>否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A449">
            <v>0</v>
          </cell>
          <cell r="BB449">
            <v>5</v>
          </cell>
          <cell r="BC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K449">
            <v>0</v>
          </cell>
          <cell r="BL449">
            <v>0</v>
          </cell>
          <cell r="BM449">
            <v>0</v>
          </cell>
          <cell r="BN449">
            <v>0</v>
          </cell>
        </row>
        <row r="450">
          <cell r="B450" t="str">
            <v>S513120</v>
          </cell>
          <cell r="C450" t="str">
            <v>黄骅市大强商贸有限公司</v>
          </cell>
          <cell r="D450">
            <v>0</v>
          </cell>
          <cell r="F450">
            <v>0</v>
          </cell>
          <cell r="G450" t="str">
            <v>否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K450">
            <v>0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0</v>
          </cell>
          <cell r="AU450">
            <v>0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5</v>
          </cell>
          <cell r="BC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0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</row>
        <row r="451">
          <cell r="B451" t="str">
            <v>S513123</v>
          </cell>
          <cell r="C451" t="str">
            <v>黄骅市奇润运输队</v>
          </cell>
          <cell r="D451">
            <v>0</v>
          </cell>
          <cell r="F451">
            <v>0</v>
          </cell>
          <cell r="G451" t="str">
            <v>否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  <cell r="BA451">
            <v>0</v>
          </cell>
          <cell r="BB451">
            <v>6</v>
          </cell>
          <cell r="BC451">
            <v>0</v>
          </cell>
          <cell r="BD451">
            <v>0</v>
          </cell>
          <cell r="BE451">
            <v>0</v>
          </cell>
          <cell r="BF451">
            <v>0</v>
          </cell>
          <cell r="BG451">
            <v>0</v>
          </cell>
          <cell r="BH451">
            <v>0</v>
          </cell>
          <cell r="BI451">
            <v>0</v>
          </cell>
          <cell r="BK451">
            <v>0</v>
          </cell>
          <cell r="BL451">
            <v>0</v>
          </cell>
          <cell r="BM451">
            <v>-5534</v>
          </cell>
          <cell r="BN451">
            <v>0</v>
          </cell>
        </row>
        <row r="452">
          <cell r="B452" t="str">
            <v>S513124</v>
          </cell>
          <cell r="C452" t="str">
            <v>河北凯昌祥汽车销售服务有限公司</v>
          </cell>
          <cell r="D452">
            <v>0</v>
          </cell>
          <cell r="F452">
            <v>0</v>
          </cell>
          <cell r="G452" t="str">
            <v>否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>
            <v>0</v>
          </cell>
          <cell r="AU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A452">
            <v>0</v>
          </cell>
          <cell r="BB452">
            <v>5</v>
          </cell>
          <cell r="BC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</row>
        <row r="453">
          <cell r="B453" t="str">
            <v>S513125</v>
          </cell>
          <cell r="C453" t="str">
            <v>黄骅市壹本文化传媒有限公司</v>
          </cell>
          <cell r="D453">
            <v>0</v>
          </cell>
          <cell r="F453">
            <v>0</v>
          </cell>
          <cell r="G453" t="str">
            <v>否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0</v>
          </cell>
          <cell r="AS453">
            <v>0</v>
          </cell>
          <cell r="AT453">
            <v>0</v>
          </cell>
          <cell r="AU453">
            <v>0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</v>
          </cell>
          <cell r="BB453">
            <v>5</v>
          </cell>
          <cell r="BC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</row>
        <row r="454">
          <cell r="B454" t="str">
            <v>S513126</v>
          </cell>
          <cell r="C454" t="str">
            <v>河北荣华吉运汽车销售服务有限公司</v>
          </cell>
          <cell r="D454">
            <v>0</v>
          </cell>
          <cell r="F454">
            <v>0</v>
          </cell>
          <cell r="G454" t="str">
            <v>否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5</v>
          </cell>
          <cell r="BC454">
            <v>0</v>
          </cell>
          <cell r="BD454">
            <v>0</v>
          </cell>
          <cell r="BE454">
            <v>0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</row>
        <row r="455">
          <cell r="B455" t="str">
            <v>S513128</v>
          </cell>
          <cell r="C455" t="str">
            <v>黄骅市兴骏汽车维修门市部</v>
          </cell>
          <cell r="D455">
            <v>0</v>
          </cell>
          <cell r="F455">
            <v>0</v>
          </cell>
          <cell r="G455" t="str">
            <v>否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0</v>
          </cell>
          <cell r="AQ455">
            <v>0</v>
          </cell>
          <cell r="AR455">
            <v>0</v>
          </cell>
          <cell r="AS455">
            <v>0</v>
          </cell>
          <cell r="AT455">
            <v>0</v>
          </cell>
          <cell r="AU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5</v>
          </cell>
          <cell r="BC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</row>
        <row r="456">
          <cell r="B456" t="str">
            <v>S514010</v>
          </cell>
          <cell r="C456" t="str">
            <v>山西汇瑞达汽车销售服务有限公司</v>
          </cell>
          <cell r="D456">
            <v>0</v>
          </cell>
          <cell r="F456">
            <v>0</v>
          </cell>
          <cell r="G456" t="str">
            <v>否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5</v>
          </cell>
          <cell r="BC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0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</row>
        <row r="457">
          <cell r="B457" t="str">
            <v>S521004</v>
          </cell>
          <cell r="C457" t="str">
            <v>辽阳奥德新重型汽车修配厂</v>
          </cell>
          <cell r="D457">
            <v>0</v>
          </cell>
          <cell r="F457">
            <v>0</v>
          </cell>
          <cell r="G457" t="str">
            <v>否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5</v>
          </cell>
          <cell r="BC457">
            <v>0</v>
          </cell>
          <cell r="BD457">
            <v>0</v>
          </cell>
          <cell r="BE457">
            <v>0</v>
          </cell>
          <cell r="BF457">
            <v>0</v>
          </cell>
          <cell r="BG457">
            <v>0</v>
          </cell>
          <cell r="BH457">
            <v>0</v>
          </cell>
          <cell r="BI457">
            <v>0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</row>
        <row r="458">
          <cell r="B458" t="str">
            <v>S521005</v>
          </cell>
          <cell r="C458" t="str">
            <v>盘锦圣翔汽车销售服务有限公司</v>
          </cell>
          <cell r="D458">
            <v>0</v>
          </cell>
          <cell r="F458">
            <v>0</v>
          </cell>
          <cell r="G458" t="str">
            <v>否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5</v>
          </cell>
          <cell r="BC458">
            <v>0</v>
          </cell>
          <cell r="BD458">
            <v>0</v>
          </cell>
          <cell r="BE458">
            <v>0</v>
          </cell>
          <cell r="BF458">
            <v>0</v>
          </cell>
          <cell r="BG458">
            <v>0</v>
          </cell>
          <cell r="BH458">
            <v>0</v>
          </cell>
          <cell r="BI458">
            <v>0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</row>
        <row r="459">
          <cell r="B459" t="str">
            <v>S521007</v>
          </cell>
          <cell r="C459" t="str">
            <v>鞍山沈动重工有限公司</v>
          </cell>
          <cell r="D459">
            <v>0</v>
          </cell>
          <cell r="F459">
            <v>0</v>
          </cell>
          <cell r="G459" t="str">
            <v>否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5</v>
          </cell>
          <cell r="BC459">
            <v>0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</v>
          </cell>
        </row>
        <row r="460">
          <cell r="B460" t="str">
            <v>S521008</v>
          </cell>
          <cell r="C460" t="str">
            <v>辽宁动力能源装备集团有限公司</v>
          </cell>
          <cell r="D460">
            <v>0</v>
          </cell>
          <cell r="F460">
            <v>0</v>
          </cell>
          <cell r="G460" t="str">
            <v>否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5</v>
          </cell>
          <cell r="BC460">
            <v>0</v>
          </cell>
          <cell r="BD460">
            <v>0</v>
          </cell>
          <cell r="BE460">
            <v>0</v>
          </cell>
          <cell r="BF460">
            <v>0</v>
          </cell>
          <cell r="BG460">
            <v>0</v>
          </cell>
          <cell r="BH460">
            <v>0</v>
          </cell>
          <cell r="BI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</row>
        <row r="461">
          <cell r="B461" t="str">
            <v>S521009</v>
          </cell>
          <cell r="C461" t="str">
            <v>辽宁星朋科技实业有限公司</v>
          </cell>
          <cell r="D461">
            <v>0</v>
          </cell>
          <cell r="F461">
            <v>0</v>
          </cell>
          <cell r="G461" t="str">
            <v>否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A461">
            <v>0</v>
          </cell>
          <cell r="BB461">
            <v>5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</row>
        <row r="462">
          <cell r="B462" t="str">
            <v>S523001</v>
          </cell>
          <cell r="C462" t="str">
            <v>明水鑫隆汽车销售有限公司</v>
          </cell>
          <cell r="D462">
            <v>0</v>
          </cell>
          <cell r="F462">
            <v>0</v>
          </cell>
          <cell r="G462" t="str">
            <v>否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  <cell r="BA462">
            <v>0</v>
          </cell>
          <cell r="BB462">
            <v>5</v>
          </cell>
          <cell r="BC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K462">
            <v>0</v>
          </cell>
          <cell r="BL462">
            <v>0</v>
          </cell>
          <cell r="BM462">
            <v>0</v>
          </cell>
          <cell r="BN462">
            <v>0</v>
          </cell>
        </row>
        <row r="463">
          <cell r="B463" t="str">
            <v>S532008</v>
          </cell>
          <cell r="C463" t="str">
            <v>无锡市西运汽车修配厂</v>
          </cell>
          <cell r="D463">
            <v>0</v>
          </cell>
          <cell r="F463">
            <v>0</v>
          </cell>
          <cell r="G463" t="str">
            <v>否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  <cell r="BA463">
            <v>0</v>
          </cell>
          <cell r="BB463">
            <v>5</v>
          </cell>
          <cell r="BC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K463">
            <v>0</v>
          </cell>
          <cell r="BL463">
            <v>0</v>
          </cell>
          <cell r="BM463">
            <v>0</v>
          </cell>
          <cell r="BN463">
            <v>0</v>
          </cell>
        </row>
        <row r="464">
          <cell r="B464" t="str">
            <v>S532015</v>
          </cell>
          <cell r="C464" t="str">
            <v>镇江市中亚汽车销售服务有限公司镇江中亚</v>
          </cell>
          <cell r="D464">
            <v>0</v>
          </cell>
          <cell r="F464">
            <v>0</v>
          </cell>
          <cell r="G464" t="str">
            <v>否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  <cell r="BA464">
            <v>0</v>
          </cell>
          <cell r="BB464">
            <v>5</v>
          </cell>
          <cell r="BC464">
            <v>0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K464">
            <v>0</v>
          </cell>
          <cell r="BL464">
            <v>0</v>
          </cell>
          <cell r="BM464">
            <v>0</v>
          </cell>
          <cell r="BN464">
            <v>0</v>
          </cell>
        </row>
        <row r="465">
          <cell r="B465" t="str">
            <v>S532018</v>
          </cell>
          <cell r="C465" t="str">
            <v>扬州市佑名汽车服务有限公司</v>
          </cell>
          <cell r="D465">
            <v>0</v>
          </cell>
          <cell r="F465">
            <v>0</v>
          </cell>
          <cell r="G465" t="str">
            <v>否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  <cell r="BA465">
            <v>0</v>
          </cell>
          <cell r="BB465">
            <v>5</v>
          </cell>
          <cell r="BC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K465">
            <v>0</v>
          </cell>
          <cell r="BL465">
            <v>0</v>
          </cell>
          <cell r="BM465">
            <v>0</v>
          </cell>
          <cell r="BN465">
            <v>0</v>
          </cell>
        </row>
        <row r="466">
          <cell r="B466" t="str">
            <v>S532019</v>
          </cell>
          <cell r="C466" t="str">
            <v>泗洪胜安汽车修理有限公司</v>
          </cell>
          <cell r="D466">
            <v>0</v>
          </cell>
          <cell r="F466">
            <v>0</v>
          </cell>
          <cell r="G466" t="str">
            <v>否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  <cell r="BA466">
            <v>0</v>
          </cell>
          <cell r="BB466">
            <v>5</v>
          </cell>
          <cell r="BC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</row>
        <row r="467">
          <cell r="B467" t="str">
            <v>S533008</v>
          </cell>
          <cell r="C467" t="str">
            <v>台州市路桥胜盟汽车服务有限公司</v>
          </cell>
          <cell r="D467">
            <v>0</v>
          </cell>
          <cell r="F467">
            <v>0</v>
          </cell>
          <cell r="G467" t="str">
            <v>否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  <cell r="BA467">
            <v>0</v>
          </cell>
          <cell r="BB467">
            <v>5</v>
          </cell>
          <cell r="BC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K467">
            <v>0</v>
          </cell>
          <cell r="BL467">
            <v>0</v>
          </cell>
          <cell r="BM467">
            <v>-1250</v>
          </cell>
          <cell r="BN467">
            <v>0</v>
          </cell>
        </row>
        <row r="468">
          <cell r="B468" t="str">
            <v>S534005</v>
          </cell>
          <cell r="C468" t="str">
            <v>合肥志达汽车配件有限责任公司</v>
          </cell>
          <cell r="D468">
            <v>0</v>
          </cell>
          <cell r="F468">
            <v>0</v>
          </cell>
          <cell r="G468" t="str">
            <v>否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  <cell r="BA468">
            <v>0</v>
          </cell>
          <cell r="BB468">
            <v>5</v>
          </cell>
          <cell r="BC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</row>
        <row r="469">
          <cell r="B469" t="str">
            <v>S534008</v>
          </cell>
          <cell r="C469" t="str">
            <v>蚌埠市通利汽车销售有限公司</v>
          </cell>
          <cell r="D469">
            <v>0</v>
          </cell>
          <cell r="F469">
            <v>0</v>
          </cell>
          <cell r="G469" t="str">
            <v>否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A469">
            <v>0</v>
          </cell>
          <cell r="BB469">
            <v>5</v>
          </cell>
          <cell r="BC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K469">
            <v>0</v>
          </cell>
          <cell r="BL469">
            <v>0</v>
          </cell>
          <cell r="BM469">
            <v>0</v>
          </cell>
          <cell r="BN469">
            <v>0</v>
          </cell>
        </row>
        <row r="470">
          <cell r="B470" t="str">
            <v>S535004</v>
          </cell>
          <cell r="C470" t="str">
            <v>厦门市驰宇汽车维修有限公司</v>
          </cell>
          <cell r="D470">
            <v>0</v>
          </cell>
          <cell r="F470">
            <v>0</v>
          </cell>
          <cell r="G470" t="str">
            <v>否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  <cell r="BA470">
            <v>0</v>
          </cell>
          <cell r="BB470">
            <v>5</v>
          </cell>
          <cell r="BC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</row>
        <row r="471">
          <cell r="B471" t="str">
            <v>S535005</v>
          </cell>
          <cell r="C471" t="str">
            <v>厦门锋润汽车服务有限公司</v>
          </cell>
          <cell r="D471">
            <v>0</v>
          </cell>
          <cell r="F471">
            <v>0</v>
          </cell>
          <cell r="G471" t="str">
            <v>否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  <cell r="BA471">
            <v>0</v>
          </cell>
          <cell r="BB471">
            <v>5</v>
          </cell>
          <cell r="BC471">
            <v>0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</row>
        <row r="472">
          <cell r="B472" t="str">
            <v>S536006</v>
          </cell>
          <cell r="C472" t="str">
            <v>南城县恒通汽车服务有限公司</v>
          </cell>
          <cell r="D472">
            <v>0</v>
          </cell>
          <cell r="F472">
            <v>0</v>
          </cell>
          <cell r="G472" t="str">
            <v>否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A472">
            <v>0</v>
          </cell>
          <cell r="BB472">
            <v>5</v>
          </cell>
          <cell r="BC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</row>
        <row r="473">
          <cell r="B473" t="str">
            <v>S537010</v>
          </cell>
          <cell r="C473" t="str">
            <v>临沂瑞启汽车销售服务有限公司</v>
          </cell>
          <cell r="D473">
            <v>0</v>
          </cell>
          <cell r="F473">
            <v>0</v>
          </cell>
          <cell r="G473" t="str">
            <v>否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A473">
            <v>0</v>
          </cell>
          <cell r="BB473">
            <v>5</v>
          </cell>
          <cell r="BC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K473">
            <v>0</v>
          </cell>
          <cell r="BL473">
            <v>0</v>
          </cell>
          <cell r="BM473">
            <v>0</v>
          </cell>
          <cell r="BN473">
            <v>0</v>
          </cell>
        </row>
        <row r="474">
          <cell r="B474" t="str">
            <v>S537011</v>
          </cell>
          <cell r="C474" t="str">
            <v>金乡县众鑫汽车维修服务有限公司</v>
          </cell>
          <cell r="D474">
            <v>0</v>
          </cell>
          <cell r="F474">
            <v>0</v>
          </cell>
          <cell r="G474" t="str">
            <v>否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K474">
            <v>0</v>
          </cell>
          <cell r="AL474">
            <v>0</v>
          </cell>
          <cell r="AM474">
            <v>0</v>
          </cell>
          <cell r="AN474">
            <v>0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W474">
            <v>0</v>
          </cell>
          <cell r="AX474">
            <v>0</v>
          </cell>
          <cell r="AY474">
            <v>0</v>
          </cell>
          <cell r="AZ474">
            <v>0</v>
          </cell>
          <cell r="BA474">
            <v>0</v>
          </cell>
          <cell r="BB474">
            <v>5</v>
          </cell>
          <cell r="BC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</row>
        <row r="475">
          <cell r="B475" t="str">
            <v>S537017</v>
          </cell>
          <cell r="C475" t="str">
            <v>潍坊鑫腾物流有限公司</v>
          </cell>
          <cell r="D475">
            <v>0</v>
          </cell>
          <cell r="F475">
            <v>0</v>
          </cell>
          <cell r="G475" t="str">
            <v>否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  <cell r="BA475">
            <v>0</v>
          </cell>
          <cell r="BB475">
            <v>5</v>
          </cell>
          <cell r="BC475">
            <v>0</v>
          </cell>
          <cell r="BD475">
            <v>0</v>
          </cell>
          <cell r="BE475">
            <v>0</v>
          </cell>
          <cell r="BF475">
            <v>0</v>
          </cell>
          <cell r="BG475">
            <v>0</v>
          </cell>
          <cell r="BH475">
            <v>0</v>
          </cell>
          <cell r="BI475">
            <v>0</v>
          </cell>
          <cell r="BK475">
            <v>-30000</v>
          </cell>
          <cell r="BL475">
            <v>-30000</v>
          </cell>
          <cell r="BM475">
            <v>-30000</v>
          </cell>
          <cell r="BN475">
            <v>0</v>
          </cell>
        </row>
        <row r="476">
          <cell r="B476" t="str">
            <v>S537018</v>
          </cell>
          <cell r="C476" t="str">
            <v>济宁盛鑫汽车销售有限公司</v>
          </cell>
          <cell r="D476">
            <v>0</v>
          </cell>
          <cell r="F476">
            <v>0</v>
          </cell>
          <cell r="G476" t="str">
            <v>否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W476">
            <v>0</v>
          </cell>
          <cell r="AX476">
            <v>0</v>
          </cell>
          <cell r="AY476">
            <v>0</v>
          </cell>
          <cell r="AZ476">
            <v>0</v>
          </cell>
          <cell r="BA476">
            <v>0</v>
          </cell>
          <cell r="BB476">
            <v>5</v>
          </cell>
          <cell r="BC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0</v>
          </cell>
          <cell r="BH476">
            <v>0</v>
          </cell>
          <cell r="BI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</row>
        <row r="477">
          <cell r="B477" t="str">
            <v>S537019</v>
          </cell>
          <cell r="C477" t="str">
            <v>潍坊市汇众汽车销售服务有限公司汽车修理厂</v>
          </cell>
          <cell r="D477">
            <v>0</v>
          </cell>
          <cell r="F477">
            <v>0</v>
          </cell>
          <cell r="G477" t="str">
            <v>否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K477">
            <v>0</v>
          </cell>
          <cell r="AL477">
            <v>0</v>
          </cell>
          <cell r="AM477">
            <v>0</v>
          </cell>
          <cell r="AN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A477">
            <v>0</v>
          </cell>
          <cell r="BB477">
            <v>5</v>
          </cell>
          <cell r="BC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K477">
            <v>0</v>
          </cell>
          <cell r="BL477">
            <v>0</v>
          </cell>
          <cell r="BM477">
            <v>0</v>
          </cell>
          <cell r="BN477">
            <v>0</v>
          </cell>
        </row>
        <row r="478">
          <cell r="B478" t="str">
            <v>S537020</v>
          </cell>
          <cell r="C478" t="str">
            <v>章丘思锐佳顺物流有限公司</v>
          </cell>
          <cell r="D478">
            <v>0</v>
          </cell>
          <cell r="F478">
            <v>0</v>
          </cell>
          <cell r="G478" t="str">
            <v>否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A478">
            <v>0</v>
          </cell>
          <cell r="BB478">
            <v>5</v>
          </cell>
          <cell r="BC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K478">
            <v>0</v>
          </cell>
          <cell r="BL478">
            <v>0</v>
          </cell>
          <cell r="BM478">
            <v>0</v>
          </cell>
          <cell r="BN478">
            <v>0</v>
          </cell>
        </row>
        <row r="479">
          <cell r="B479" t="str">
            <v>S537023</v>
          </cell>
          <cell r="C479" t="str">
            <v>梁山县一通汽车维修服务有限公司</v>
          </cell>
          <cell r="D479">
            <v>0</v>
          </cell>
          <cell r="F479">
            <v>0</v>
          </cell>
          <cell r="G479" t="str">
            <v>否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A479">
            <v>0</v>
          </cell>
          <cell r="BB479">
            <v>5</v>
          </cell>
          <cell r="BC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</row>
        <row r="480">
          <cell r="B480" t="str">
            <v>S541004</v>
          </cell>
          <cell r="C480" t="str">
            <v>沁阳市鑫达汽车修理有限公司</v>
          </cell>
          <cell r="D480">
            <v>0</v>
          </cell>
          <cell r="F480">
            <v>0</v>
          </cell>
          <cell r="G480" t="str">
            <v>否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A480">
            <v>0</v>
          </cell>
          <cell r="BB480">
            <v>5</v>
          </cell>
          <cell r="BC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0</v>
          </cell>
          <cell r="BK480">
            <v>0</v>
          </cell>
          <cell r="BL480">
            <v>0</v>
          </cell>
          <cell r="BM480">
            <v>0</v>
          </cell>
          <cell r="BN480">
            <v>0</v>
          </cell>
        </row>
        <row r="481">
          <cell r="B481" t="str">
            <v>S541008</v>
          </cell>
          <cell r="C481" t="str">
            <v>驻马店天翔机电有限公司</v>
          </cell>
          <cell r="D481">
            <v>0</v>
          </cell>
          <cell r="F481">
            <v>0</v>
          </cell>
          <cell r="G481" t="str">
            <v>否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A481">
            <v>0</v>
          </cell>
          <cell r="BB481">
            <v>5</v>
          </cell>
          <cell r="BC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0</v>
          </cell>
          <cell r="BK481">
            <v>0</v>
          </cell>
          <cell r="BL481">
            <v>0</v>
          </cell>
          <cell r="BM481">
            <v>0</v>
          </cell>
          <cell r="BN481">
            <v>0</v>
          </cell>
        </row>
        <row r="482">
          <cell r="B482" t="str">
            <v>S541010</v>
          </cell>
          <cell r="C482" t="str">
            <v>平顶山市永惠汽车维修服务有限公司</v>
          </cell>
          <cell r="D482">
            <v>0</v>
          </cell>
          <cell r="F482">
            <v>0</v>
          </cell>
          <cell r="G482" t="str">
            <v>否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A482">
            <v>0</v>
          </cell>
          <cell r="BB482">
            <v>5</v>
          </cell>
          <cell r="BC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K482">
            <v>0</v>
          </cell>
          <cell r="BL482">
            <v>0</v>
          </cell>
          <cell r="BM482">
            <v>0</v>
          </cell>
          <cell r="BN482">
            <v>0</v>
          </cell>
        </row>
        <row r="483">
          <cell r="B483" t="str">
            <v>S541011</v>
          </cell>
          <cell r="C483" t="str">
            <v>河南正聚明汽车贸易有限公司</v>
          </cell>
          <cell r="D483">
            <v>0</v>
          </cell>
          <cell r="F483">
            <v>0</v>
          </cell>
          <cell r="G483" t="str">
            <v>否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  <cell r="BA483">
            <v>0</v>
          </cell>
          <cell r="BB483">
            <v>5</v>
          </cell>
          <cell r="BC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</row>
        <row r="484">
          <cell r="B484" t="str">
            <v>S542002</v>
          </cell>
          <cell r="C484" t="str">
            <v>武汉万坚汽车服务有限公司</v>
          </cell>
          <cell r="D484">
            <v>0</v>
          </cell>
          <cell r="F484">
            <v>0</v>
          </cell>
          <cell r="G484" t="str">
            <v>否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A484">
            <v>0</v>
          </cell>
          <cell r="BB484">
            <v>5</v>
          </cell>
          <cell r="BC484">
            <v>0</v>
          </cell>
          <cell r="BD484">
            <v>0</v>
          </cell>
          <cell r="BE484">
            <v>0</v>
          </cell>
          <cell r="BF484">
            <v>0</v>
          </cell>
          <cell r="BG484">
            <v>0</v>
          </cell>
          <cell r="BH484">
            <v>0</v>
          </cell>
          <cell r="BI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</row>
        <row r="485">
          <cell r="B485" t="str">
            <v>S551004</v>
          </cell>
          <cell r="C485" t="str">
            <v>攀枝花市京福汽车销售服务有限公司</v>
          </cell>
          <cell r="D485">
            <v>0</v>
          </cell>
          <cell r="F485">
            <v>0</v>
          </cell>
          <cell r="G485" t="str">
            <v>否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A485">
            <v>0</v>
          </cell>
          <cell r="BB485">
            <v>5</v>
          </cell>
          <cell r="BC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0</v>
          </cell>
          <cell r="BK485">
            <v>0</v>
          </cell>
          <cell r="BL485">
            <v>0</v>
          </cell>
          <cell r="BM485">
            <v>0</v>
          </cell>
          <cell r="BN485">
            <v>0</v>
          </cell>
        </row>
        <row r="486">
          <cell r="B486" t="str">
            <v>S551006</v>
          </cell>
          <cell r="C486" t="str">
            <v>冕宁县泸沽海侠汽车修理厂</v>
          </cell>
          <cell r="D486">
            <v>0</v>
          </cell>
          <cell r="F486">
            <v>0</v>
          </cell>
          <cell r="G486" t="str">
            <v>否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>
            <v>0</v>
          </cell>
          <cell r="AU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A486">
            <v>0</v>
          </cell>
          <cell r="BB486">
            <v>5</v>
          </cell>
          <cell r="BC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</row>
        <row r="487">
          <cell r="B487" t="str">
            <v>S551007</v>
          </cell>
          <cell r="C487" t="str">
            <v>荥经县颐顺汽车贸易服务有限公司</v>
          </cell>
          <cell r="D487">
            <v>0</v>
          </cell>
          <cell r="F487">
            <v>0</v>
          </cell>
          <cell r="G487" t="str">
            <v>否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A487">
            <v>0</v>
          </cell>
          <cell r="BB487">
            <v>5</v>
          </cell>
          <cell r="BC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K487">
            <v>0</v>
          </cell>
          <cell r="BL487">
            <v>0</v>
          </cell>
          <cell r="BM487">
            <v>0</v>
          </cell>
          <cell r="BN487">
            <v>0</v>
          </cell>
        </row>
        <row r="488">
          <cell r="B488" t="str">
            <v>S562005</v>
          </cell>
          <cell r="C488" t="str">
            <v>甘肃德晟汽车贸易有限公司</v>
          </cell>
          <cell r="D488">
            <v>0</v>
          </cell>
          <cell r="F488">
            <v>0</v>
          </cell>
          <cell r="G488" t="str">
            <v>否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D488">
            <v>0</v>
          </cell>
          <cell r="AE488">
            <v>0</v>
          </cell>
          <cell r="AG488">
            <v>0</v>
          </cell>
          <cell r="AH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A488">
            <v>0</v>
          </cell>
          <cell r="BB488">
            <v>5</v>
          </cell>
          <cell r="BC488">
            <v>0</v>
          </cell>
          <cell r="BD488">
            <v>0</v>
          </cell>
          <cell r="BE488">
            <v>0</v>
          </cell>
          <cell r="BF488">
            <v>0</v>
          </cell>
          <cell r="BG488">
            <v>0</v>
          </cell>
          <cell r="BH488">
            <v>0</v>
          </cell>
          <cell r="BI488">
            <v>0</v>
          </cell>
          <cell r="BK488">
            <v>0</v>
          </cell>
          <cell r="BL488">
            <v>0</v>
          </cell>
          <cell r="BM488">
            <v>0</v>
          </cell>
          <cell r="BN488">
            <v>0</v>
          </cell>
        </row>
        <row r="489">
          <cell r="B489" t="str">
            <v>S563001</v>
          </cell>
          <cell r="C489" t="str">
            <v>青海荣雄汽车销售服务有限公司</v>
          </cell>
          <cell r="D489">
            <v>0</v>
          </cell>
          <cell r="F489">
            <v>0</v>
          </cell>
          <cell r="G489" t="str">
            <v>否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D489">
            <v>0</v>
          </cell>
          <cell r="AE489">
            <v>0</v>
          </cell>
          <cell r="AG489">
            <v>0</v>
          </cell>
          <cell r="AH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A489">
            <v>0</v>
          </cell>
          <cell r="BB489">
            <v>5</v>
          </cell>
          <cell r="BC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</row>
        <row r="490">
          <cell r="B490" t="str">
            <v>S565002</v>
          </cell>
          <cell r="C490" t="str">
            <v>伊宁市兴杨汽修厂</v>
          </cell>
          <cell r="D490">
            <v>0</v>
          </cell>
          <cell r="F490">
            <v>0</v>
          </cell>
          <cell r="G490" t="str">
            <v>否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D490">
            <v>0</v>
          </cell>
          <cell r="AE490">
            <v>0</v>
          </cell>
          <cell r="AG490">
            <v>0</v>
          </cell>
          <cell r="AH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A490">
            <v>0</v>
          </cell>
          <cell r="BB490">
            <v>5</v>
          </cell>
          <cell r="BC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K490">
            <v>0</v>
          </cell>
          <cell r="BL490">
            <v>0</v>
          </cell>
          <cell r="BM490">
            <v>0</v>
          </cell>
          <cell r="BN490">
            <v>0</v>
          </cell>
        </row>
        <row r="491">
          <cell r="B491" t="str">
            <v>S411032</v>
          </cell>
          <cell r="C491" t="str">
            <v>国家知识产权局专利局</v>
          </cell>
          <cell r="D491">
            <v>0</v>
          </cell>
          <cell r="F491">
            <v>0</v>
          </cell>
          <cell r="G491" t="str">
            <v>否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A491">
            <v>0</v>
          </cell>
          <cell r="BB491">
            <v>5</v>
          </cell>
          <cell r="BC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</row>
        <row r="492">
          <cell r="B492" t="str">
            <v>S412034</v>
          </cell>
          <cell r="C492" t="str">
            <v>天津市鑫晟亨通商贸有限公司</v>
          </cell>
          <cell r="D492" t="str">
            <v>金属件</v>
          </cell>
          <cell r="F492">
            <v>0</v>
          </cell>
          <cell r="G492" t="str">
            <v>否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A492">
            <v>0</v>
          </cell>
          <cell r="BB492">
            <v>5</v>
          </cell>
          <cell r="BC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</row>
        <row r="493">
          <cell r="B493" t="str">
            <v>S413137</v>
          </cell>
          <cell r="C493" t="str">
            <v>河北秦安安全科技股份有限公司</v>
          </cell>
          <cell r="D493">
            <v>0</v>
          </cell>
          <cell r="F493">
            <v>0</v>
          </cell>
          <cell r="G493" t="str">
            <v>否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  <cell r="BA493">
            <v>0</v>
          </cell>
          <cell r="BB493">
            <v>5</v>
          </cell>
          <cell r="BC493">
            <v>0</v>
          </cell>
          <cell r="BD493">
            <v>0</v>
          </cell>
          <cell r="BE493">
            <v>0</v>
          </cell>
          <cell r="BF493">
            <v>0</v>
          </cell>
          <cell r="BG493">
            <v>0</v>
          </cell>
          <cell r="BH493">
            <v>0</v>
          </cell>
          <cell r="BI493">
            <v>0</v>
          </cell>
          <cell r="BK493">
            <v>0</v>
          </cell>
          <cell r="BL493">
            <v>0</v>
          </cell>
          <cell r="BM493">
            <v>0</v>
          </cell>
          <cell r="BN493">
            <v>0</v>
          </cell>
        </row>
        <row r="494">
          <cell r="B494" t="str">
            <v>S431028</v>
          </cell>
          <cell r="C494" t="str">
            <v>上海越航启塑化有限公司</v>
          </cell>
          <cell r="D494" t="str">
            <v>后视镜</v>
          </cell>
          <cell r="F494">
            <v>0</v>
          </cell>
          <cell r="G494" t="str">
            <v>否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L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  <cell r="BA494">
            <v>0</v>
          </cell>
          <cell r="BB494">
            <v>6</v>
          </cell>
          <cell r="BC494">
            <v>0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K494">
            <v>0</v>
          </cell>
          <cell r="BL494">
            <v>0</v>
          </cell>
          <cell r="BM494">
            <v>0</v>
          </cell>
          <cell r="BN494">
            <v>0</v>
          </cell>
        </row>
        <row r="495">
          <cell r="B495" t="str">
            <v>S437047</v>
          </cell>
          <cell r="C495" t="str">
            <v>青岛美泰塑胶有限公司</v>
          </cell>
          <cell r="D495">
            <v>0</v>
          </cell>
          <cell r="F495">
            <v>0</v>
          </cell>
          <cell r="G495" t="str">
            <v>否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  <cell r="BA495">
            <v>0</v>
          </cell>
          <cell r="BB495">
            <v>5</v>
          </cell>
          <cell r="BC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</row>
        <row r="496">
          <cell r="B496" t="str">
            <v>S511025</v>
          </cell>
          <cell r="C496" t="str">
            <v>北京泰纳特斯汽车零部件有限公司</v>
          </cell>
          <cell r="D496">
            <v>0</v>
          </cell>
          <cell r="E496" t="str">
            <v>老账</v>
          </cell>
          <cell r="F496">
            <v>0</v>
          </cell>
          <cell r="G496" t="str">
            <v>否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  <cell r="BA496">
            <v>0</v>
          </cell>
          <cell r="BB496">
            <v>5</v>
          </cell>
          <cell r="BC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K496">
            <v>0</v>
          </cell>
          <cell r="BL496">
            <v>0</v>
          </cell>
          <cell r="BM496">
            <v>0</v>
          </cell>
          <cell r="BN496">
            <v>0</v>
          </cell>
        </row>
        <row r="497">
          <cell r="B497" t="str">
            <v>S512011</v>
          </cell>
          <cell r="C497" t="str">
            <v>天津市启光科技有限公司</v>
          </cell>
          <cell r="D497">
            <v>0</v>
          </cell>
          <cell r="F497">
            <v>0</v>
          </cell>
          <cell r="G497" t="str">
            <v>否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A497">
            <v>0</v>
          </cell>
          <cell r="BB497">
            <v>5</v>
          </cell>
          <cell r="BC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K497">
            <v>-50370</v>
          </cell>
          <cell r="BL497">
            <v>-50370</v>
          </cell>
          <cell r="BM497">
            <v>-50370</v>
          </cell>
          <cell r="BN497">
            <v>0</v>
          </cell>
        </row>
        <row r="498">
          <cell r="B498" t="str">
            <v>S513088</v>
          </cell>
          <cell r="C498" t="str">
            <v>邢台上联汽车销售有限公司</v>
          </cell>
          <cell r="D498">
            <v>0</v>
          </cell>
          <cell r="F498">
            <v>0</v>
          </cell>
          <cell r="G498" t="str">
            <v>否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  <cell r="BA498">
            <v>0</v>
          </cell>
          <cell r="BB498">
            <v>5</v>
          </cell>
          <cell r="BC498">
            <v>0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K498">
            <v>0</v>
          </cell>
          <cell r="BL498">
            <v>0</v>
          </cell>
          <cell r="BM498">
            <v>0</v>
          </cell>
          <cell r="BN498">
            <v>0</v>
          </cell>
        </row>
        <row r="499">
          <cell r="B499" t="str">
            <v>S513099</v>
          </cell>
          <cell r="C499" t="str">
            <v>涉县昌鑫汽车销售服务有限公司</v>
          </cell>
          <cell r="D499">
            <v>0</v>
          </cell>
          <cell r="F499">
            <v>0</v>
          </cell>
          <cell r="G499" t="str">
            <v>否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K499">
            <v>0</v>
          </cell>
          <cell r="AL499">
            <v>0</v>
          </cell>
          <cell r="AM499">
            <v>0</v>
          </cell>
          <cell r="AN499">
            <v>0</v>
          </cell>
          <cell r="AO499">
            <v>0</v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A499">
            <v>0</v>
          </cell>
          <cell r="BB499">
            <v>5</v>
          </cell>
          <cell r="BC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K499">
            <v>0</v>
          </cell>
          <cell r="BL499">
            <v>0</v>
          </cell>
          <cell r="BM499">
            <v>0</v>
          </cell>
          <cell r="BN499">
            <v>0</v>
          </cell>
        </row>
        <row r="500">
          <cell r="B500" t="str">
            <v>S513101</v>
          </cell>
          <cell r="C500" t="str">
            <v>河北创伟物贸有限公司</v>
          </cell>
          <cell r="D500">
            <v>0</v>
          </cell>
          <cell r="F500">
            <v>0</v>
          </cell>
          <cell r="G500" t="str">
            <v>否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K500">
            <v>0</v>
          </cell>
          <cell r="AL500">
            <v>0</v>
          </cell>
          <cell r="AM500">
            <v>0</v>
          </cell>
          <cell r="AN500">
            <v>0</v>
          </cell>
          <cell r="AO500">
            <v>0</v>
          </cell>
          <cell r="AP500">
            <v>0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W500">
            <v>0</v>
          </cell>
          <cell r="AX500">
            <v>0</v>
          </cell>
          <cell r="AY500">
            <v>0</v>
          </cell>
          <cell r="AZ500">
            <v>0</v>
          </cell>
          <cell r="BA500">
            <v>0</v>
          </cell>
          <cell r="BB500">
            <v>5</v>
          </cell>
          <cell r="BC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</row>
        <row r="501">
          <cell r="B501" t="str">
            <v>S513105</v>
          </cell>
          <cell r="C501" t="str">
            <v>昌黎县驰丰汽车销售有限公司</v>
          </cell>
          <cell r="D501">
            <v>0</v>
          </cell>
          <cell r="F501">
            <v>0</v>
          </cell>
          <cell r="G501" t="str">
            <v>否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>
            <v>0</v>
          </cell>
          <cell r="AQ501">
            <v>0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W501">
            <v>0</v>
          </cell>
          <cell r="AX501">
            <v>0</v>
          </cell>
          <cell r="AY501">
            <v>0</v>
          </cell>
          <cell r="AZ501">
            <v>0</v>
          </cell>
          <cell r="BA501">
            <v>0</v>
          </cell>
          <cell r="BB501">
            <v>5</v>
          </cell>
          <cell r="BC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K501">
            <v>0</v>
          </cell>
          <cell r="BL501">
            <v>0</v>
          </cell>
          <cell r="BM501">
            <v>0</v>
          </cell>
          <cell r="BN501">
            <v>0</v>
          </cell>
        </row>
        <row r="502">
          <cell r="B502" t="str">
            <v>S513107</v>
          </cell>
          <cell r="C502" t="str">
            <v>秦皇岛市重汽汽车配件有限公司汽车维护厂</v>
          </cell>
          <cell r="D502">
            <v>0</v>
          </cell>
          <cell r="F502">
            <v>0</v>
          </cell>
          <cell r="G502" t="str">
            <v>否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A502">
            <v>0</v>
          </cell>
          <cell r="BB502">
            <v>5</v>
          </cell>
          <cell r="BC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</row>
        <row r="503">
          <cell r="B503" t="str">
            <v>S513127</v>
          </cell>
          <cell r="C503" t="str">
            <v>馆陶县广丰汽车贸易有限公司</v>
          </cell>
          <cell r="D503">
            <v>0</v>
          </cell>
          <cell r="F503">
            <v>0</v>
          </cell>
          <cell r="G503" t="str">
            <v>否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P503">
            <v>0</v>
          </cell>
          <cell r="AQ503">
            <v>0</v>
          </cell>
          <cell r="AR503">
            <v>0</v>
          </cell>
          <cell r="AS503">
            <v>0</v>
          </cell>
          <cell r="AT503">
            <v>0</v>
          </cell>
          <cell r="AU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A503">
            <v>0</v>
          </cell>
          <cell r="BB503">
            <v>5</v>
          </cell>
          <cell r="BC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</row>
        <row r="504">
          <cell r="B504" t="str">
            <v>S513132</v>
          </cell>
          <cell r="C504" t="str">
            <v>临城县志云汽车维修服务有限公司</v>
          </cell>
          <cell r="D504">
            <v>0</v>
          </cell>
          <cell r="F504">
            <v>0</v>
          </cell>
          <cell r="G504" t="str">
            <v>否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K504">
            <v>0</v>
          </cell>
          <cell r="AL504">
            <v>0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A504">
            <v>0</v>
          </cell>
          <cell r="BB504">
            <v>5</v>
          </cell>
          <cell r="BC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K504">
            <v>0</v>
          </cell>
          <cell r="BL504">
            <v>0</v>
          </cell>
          <cell r="BM504">
            <v>0</v>
          </cell>
          <cell r="BN504">
            <v>0</v>
          </cell>
        </row>
        <row r="505">
          <cell r="B505" t="str">
            <v>S513133</v>
          </cell>
          <cell r="C505" t="str">
            <v>邯郸市永年区现方汽车修理厂</v>
          </cell>
          <cell r="D505">
            <v>0</v>
          </cell>
          <cell r="F505">
            <v>0</v>
          </cell>
          <cell r="G505" t="str">
            <v>否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K505">
            <v>0</v>
          </cell>
          <cell r="AL505">
            <v>0</v>
          </cell>
          <cell r="AM505">
            <v>0</v>
          </cell>
          <cell r="AN505">
            <v>0</v>
          </cell>
          <cell r="AO505">
            <v>0</v>
          </cell>
          <cell r="AP505">
            <v>0</v>
          </cell>
          <cell r="AQ505">
            <v>0</v>
          </cell>
          <cell r="AR505">
            <v>0</v>
          </cell>
          <cell r="AS505">
            <v>0</v>
          </cell>
          <cell r="AT505">
            <v>0</v>
          </cell>
          <cell r="AU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0</v>
          </cell>
          <cell r="BA505">
            <v>0</v>
          </cell>
          <cell r="BB505">
            <v>5</v>
          </cell>
          <cell r="BC505">
            <v>0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</row>
        <row r="506">
          <cell r="B506" t="str">
            <v>S513134</v>
          </cell>
          <cell r="C506" t="str">
            <v>黄骅市东风仪器仪表经销处</v>
          </cell>
          <cell r="D506">
            <v>0</v>
          </cell>
          <cell r="F506">
            <v>0</v>
          </cell>
          <cell r="G506" t="str">
            <v>否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K506">
            <v>0</v>
          </cell>
          <cell r="AL506">
            <v>0</v>
          </cell>
          <cell r="AM506">
            <v>0</v>
          </cell>
          <cell r="AN506">
            <v>0</v>
          </cell>
          <cell r="AO506">
            <v>0</v>
          </cell>
          <cell r="AP506">
            <v>0</v>
          </cell>
          <cell r="AQ506">
            <v>0</v>
          </cell>
          <cell r="AR506">
            <v>0</v>
          </cell>
          <cell r="AS506">
            <v>0</v>
          </cell>
          <cell r="AT506">
            <v>0</v>
          </cell>
          <cell r="AU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A506">
            <v>0</v>
          </cell>
          <cell r="BB506">
            <v>5</v>
          </cell>
          <cell r="BC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</row>
        <row r="507">
          <cell r="B507" t="str">
            <v>S513136</v>
          </cell>
          <cell r="C507" t="str">
            <v>河北新林坡孵化器股份有限公司</v>
          </cell>
          <cell r="D507">
            <v>0</v>
          </cell>
          <cell r="F507">
            <v>0</v>
          </cell>
          <cell r="G507" t="str">
            <v>否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O507">
            <v>0</v>
          </cell>
          <cell r="AP507">
            <v>0</v>
          </cell>
          <cell r="AQ507">
            <v>0</v>
          </cell>
          <cell r="AR507">
            <v>0</v>
          </cell>
          <cell r="AS507">
            <v>0</v>
          </cell>
          <cell r="AT507">
            <v>0</v>
          </cell>
          <cell r="AU507">
            <v>0</v>
          </cell>
          <cell r="AW507">
            <v>0</v>
          </cell>
          <cell r="AX507">
            <v>0</v>
          </cell>
          <cell r="AY507">
            <v>0</v>
          </cell>
          <cell r="AZ507">
            <v>0</v>
          </cell>
          <cell r="BA507">
            <v>0</v>
          </cell>
          <cell r="BB507">
            <v>5</v>
          </cell>
          <cell r="BC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</row>
        <row r="508">
          <cell r="B508" t="str">
            <v>S513140</v>
          </cell>
          <cell r="C508" t="str">
            <v>黄骅市祥海废品回收有限公司</v>
          </cell>
          <cell r="D508">
            <v>0</v>
          </cell>
          <cell r="F508">
            <v>0</v>
          </cell>
          <cell r="G508" t="str">
            <v>否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A508">
            <v>0</v>
          </cell>
          <cell r="BB508">
            <v>5</v>
          </cell>
          <cell r="BC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</row>
        <row r="509">
          <cell r="B509" t="str">
            <v>S513141</v>
          </cell>
          <cell r="C509" t="str">
            <v>黄骅市众泰模具厂</v>
          </cell>
          <cell r="D509">
            <v>0</v>
          </cell>
          <cell r="F509">
            <v>0</v>
          </cell>
          <cell r="G509" t="str">
            <v>否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A509">
            <v>0</v>
          </cell>
          <cell r="BB509">
            <v>5</v>
          </cell>
          <cell r="BC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</row>
        <row r="510">
          <cell r="B510" t="str">
            <v>S513142</v>
          </cell>
          <cell r="C510" t="str">
            <v>黄骅市双骏模具有限公司</v>
          </cell>
          <cell r="D510">
            <v>0</v>
          </cell>
          <cell r="F510">
            <v>0</v>
          </cell>
          <cell r="G510" t="str">
            <v>否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A510">
            <v>0</v>
          </cell>
          <cell r="BB510">
            <v>5</v>
          </cell>
          <cell r="BC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</row>
        <row r="511">
          <cell r="B511" t="str">
            <v>S514002</v>
          </cell>
          <cell r="C511" t="str">
            <v>曲沃重义汽车服务有限公司</v>
          </cell>
          <cell r="D511">
            <v>0</v>
          </cell>
          <cell r="F511">
            <v>0</v>
          </cell>
          <cell r="G511" t="str">
            <v>否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D511">
            <v>0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O511">
            <v>0</v>
          </cell>
          <cell r="AP511">
            <v>0</v>
          </cell>
          <cell r="AQ511">
            <v>0</v>
          </cell>
          <cell r="AR511">
            <v>0</v>
          </cell>
          <cell r="AS511">
            <v>0</v>
          </cell>
          <cell r="AT511">
            <v>0</v>
          </cell>
          <cell r="AU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A511">
            <v>0</v>
          </cell>
          <cell r="BB511">
            <v>5</v>
          </cell>
          <cell r="BC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K511">
            <v>0</v>
          </cell>
          <cell r="BL511">
            <v>0</v>
          </cell>
          <cell r="BM511">
            <v>0</v>
          </cell>
          <cell r="BN511">
            <v>0</v>
          </cell>
        </row>
        <row r="512">
          <cell r="B512" t="str">
            <v>S531010</v>
          </cell>
          <cell r="C512" t="str">
            <v>上海钢联电子商务股份有限公司</v>
          </cell>
          <cell r="D512">
            <v>0</v>
          </cell>
          <cell r="F512">
            <v>0</v>
          </cell>
          <cell r="G512" t="str">
            <v>否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O512">
            <v>0</v>
          </cell>
          <cell r="AP512">
            <v>0</v>
          </cell>
          <cell r="AQ512">
            <v>0</v>
          </cell>
          <cell r="AR512">
            <v>0</v>
          </cell>
          <cell r="AS512">
            <v>0</v>
          </cell>
          <cell r="AT512">
            <v>0</v>
          </cell>
          <cell r="AU512">
            <v>0</v>
          </cell>
          <cell r="AW512">
            <v>0</v>
          </cell>
          <cell r="AX512">
            <v>0</v>
          </cell>
          <cell r="AY512">
            <v>0</v>
          </cell>
          <cell r="AZ512">
            <v>0</v>
          </cell>
          <cell r="BA512">
            <v>0</v>
          </cell>
          <cell r="BB512">
            <v>5</v>
          </cell>
          <cell r="BC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</row>
        <row r="513">
          <cell r="B513" t="str">
            <v>S532006</v>
          </cell>
          <cell r="C513" t="str">
            <v>唐兴压缩技术(昆山)有限公司</v>
          </cell>
          <cell r="D513">
            <v>0</v>
          </cell>
          <cell r="E513" t="str">
            <v>老账</v>
          </cell>
          <cell r="F513">
            <v>0</v>
          </cell>
          <cell r="G513" t="str">
            <v>是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13980</v>
          </cell>
          <cell r="AH513">
            <v>0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0</v>
          </cell>
          <cell r="AS513">
            <v>0</v>
          </cell>
          <cell r="AT513">
            <v>0</v>
          </cell>
          <cell r="AU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13980</v>
          </cell>
          <cell r="BA513">
            <v>13980</v>
          </cell>
          <cell r="BB513">
            <v>5</v>
          </cell>
          <cell r="BC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K513">
            <v>13980</v>
          </cell>
          <cell r="BL513">
            <v>0</v>
          </cell>
          <cell r="BM513">
            <v>0</v>
          </cell>
          <cell r="BN513">
            <v>0</v>
          </cell>
        </row>
        <row r="514">
          <cell r="B514" t="str">
            <v>S532014</v>
          </cell>
          <cell r="C514" t="str">
            <v>扬州顺汇机械有限公司</v>
          </cell>
          <cell r="D514">
            <v>0</v>
          </cell>
          <cell r="F514">
            <v>0</v>
          </cell>
          <cell r="G514" t="str">
            <v>否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>
            <v>0</v>
          </cell>
          <cell r="AQ514">
            <v>0</v>
          </cell>
          <cell r="AR514">
            <v>0</v>
          </cell>
          <cell r="AS514">
            <v>0</v>
          </cell>
          <cell r="AT514">
            <v>0</v>
          </cell>
          <cell r="AU514">
            <v>0</v>
          </cell>
          <cell r="AW514">
            <v>0</v>
          </cell>
          <cell r="AX514">
            <v>0</v>
          </cell>
          <cell r="AY514">
            <v>0</v>
          </cell>
          <cell r="AZ514">
            <v>0</v>
          </cell>
          <cell r="BA514">
            <v>0</v>
          </cell>
          <cell r="BB514">
            <v>5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</row>
        <row r="515">
          <cell r="B515" t="str">
            <v>S532016</v>
          </cell>
          <cell r="C515" t="str">
            <v>宁波奥启精密温控技术有限公司</v>
          </cell>
          <cell r="D515">
            <v>0</v>
          </cell>
          <cell r="F515">
            <v>0</v>
          </cell>
          <cell r="G515" t="str">
            <v>否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L515">
            <v>0</v>
          </cell>
          <cell r="AM515">
            <v>0</v>
          </cell>
          <cell r="AN515">
            <v>0</v>
          </cell>
          <cell r="AO515">
            <v>0</v>
          </cell>
          <cell r="AP515">
            <v>0</v>
          </cell>
          <cell r="AQ515">
            <v>0</v>
          </cell>
          <cell r="AR515">
            <v>0</v>
          </cell>
          <cell r="AS515">
            <v>0</v>
          </cell>
          <cell r="AT515">
            <v>0</v>
          </cell>
          <cell r="AU515">
            <v>0</v>
          </cell>
          <cell r="AW515">
            <v>0</v>
          </cell>
          <cell r="AX515">
            <v>0</v>
          </cell>
          <cell r="AY515">
            <v>0</v>
          </cell>
          <cell r="AZ515">
            <v>0</v>
          </cell>
          <cell r="BA515">
            <v>0</v>
          </cell>
          <cell r="BB515">
            <v>5</v>
          </cell>
          <cell r="BC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</row>
        <row r="516">
          <cell r="B516" t="str">
            <v>S532017</v>
          </cell>
          <cell r="C516" t="str">
            <v>苏州尚氏数控科技有限公司</v>
          </cell>
          <cell r="D516">
            <v>0</v>
          </cell>
          <cell r="F516">
            <v>0</v>
          </cell>
          <cell r="G516" t="str">
            <v>否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  <cell r="BA516">
            <v>0</v>
          </cell>
          <cell r="BB516">
            <v>5</v>
          </cell>
          <cell r="BC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</row>
        <row r="517">
          <cell r="B517" t="str">
            <v>S534002</v>
          </cell>
          <cell r="C517" t="str">
            <v>凤阳县金鹰汽车修理有限公司</v>
          </cell>
          <cell r="D517">
            <v>0</v>
          </cell>
          <cell r="F517">
            <v>0</v>
          </cell>
          <cell r="G517" t="str">
            <v>否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O517">
            <v>0</v>
          </cell>
          <cell r="AP517">
            <v>0</v>
          </cell>
          <cell r="AQ517">
            <v>0</v>
          </cell>
          <cell r="AR517">
            <v>0</v>
          </cell>
          <cell r="AS517">
            <v>0</v>
          </cell>
          <cell r="AT517">
            <v>0</v>
          </cell>
          <cell r="AU517">
            <v>0</v>
          </cell>
          <cell r="AW517">
            <v>0</v>
          </cell>
          <cell r="AX517">
            <v>0</v>
          </cell>
          <cell r="AY517">
            <v>0</v>
          </cell>
          <cell r="AZ517">
            <v>0</v>
          </cell>
          <cell r="BA517">
            <v>0</v>
          </cell>
          <cell r="BB517">
            <v>5</v>
          </cell>
          <cell r="BC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</row>
        <row r="518">
          <cell r="B518" t="str">
            <v>S537015</v>
          </cell>
          <cell r="C518" t="str">
            <v>潍坊光升人力资源有限公司</v>
          </cell>
          <cell r="D518">
            <v>0</v>
          </cell>
          <cell r="F518">
            <v>0</v>
          </cell>
          <cell r="G518" t="str">
            <v>否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K518">
            <v>0</v>
          </cell>
          <cell r="AL518">
            <v>0</v>
          </cell>
          <cell r="AM518">
            <v>0</v>
          </cell>
          <cell r="AN518">
            <v>0</v>
          </cell>
          <cell r="AO518">
            <v>0</v>
          </cell>
          <cell r="AP518">
            <v>0</v>
          </cell>
          <cell r="AQ518">
            <v>0</v>
          </cell>
          <cell r="AR518">
            <v>0</v>
          </cell>
          <cell r="AS518">
            <v>0</v>
          </cell>
          <cell r="AT518">
            <v>0</v>
          </cell>
          <cell r="AU518">
            <v>0</v>
          </cell>
          <cell r="AW518">
            <v>0</v>
          </cell>
          <cell r="AX518">
            <v>0</v>
          </cell>
          <cell r="AY518">
            <v>0</v>
          </cell>
          <cell r="AZ518">
            <v>0</v>
          </cell>
          <cell r="BA518">
            <v>0</v>
          </cell>
          <cell r="BB518">
            <v>5</v>
          </cell>
          <cell r="BC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</row>
        <row r="519">
          <cell r="B519" t="str">
            <v>S537022</v>
          </cell>
          <cell r="C519" t="str">
            <v>山东亿豪汽车销售服务有限公司</v>
          </cell>
          <cell r="D519">
            <v>0</v>
          </cell>
          <cell r="F519">
            <v>0</v>
          </cell>
          <cell r="G519" t="str">
            <v>否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O519">
            <v>0</v>
          </cell>
          <cell r="AP519">
            <v>0</v>
          </cell>
          <cell r="AQ519">
            <v>0</v>
          </cell>
          <cell r="AR519">
            <v>0</v>
          </cell>
          <cell r="AS519">
            <v>0</v>
          </cell>
          <cell r="AT519">
            <v>0</v>
          </cell>
          <cell r="AU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A519">
            <v>0</v>
          </cell>
          <cell r="BB519">
            <v>5</v>
          </cell>
          <cell r="BC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</row>
        <row r="520">
          <cell r="B520" t="str">
            <v>S537024</v>
          </cell>
          <cell r="C520" t="str">
            <v>枣庄同鑫源汽车销售有限公司</v>
          </cell>
          <cell r="D520">
            <v>0</v>
          </cell>
          <cell r="F520">
            <v>0</v>
          </cell>
          <cell r="G520" t="str">
            <v>否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0</v>
          </cell>
          <cell r="AP520">
            <v>0</v>
          </cell>
          <cell r="AQ520">
            <v>0</v>
          </cell>
          <cell r="AR520">
            <v>0</v>
          </cell>
          <cell r="AS520">
            <v>0</v>
          </cell>
          <cell r="AT520">
            <v>0</v>
          </cell>
          <cell r="AU520">
            <v>0</v>
          </cell>
          <cell r="AW520">
            <v>0</v>
          </cell>
          <cell r="AX520">
            <v>0</v>
          </cell>
          <cell r="AY520">
            <v>0</v>
          </cell>
          <cell r="AZ520">
            <v>0</v>
          </cell>
          <cell r="BA520">
            <v>0</v>
          </cell>
          <cell r="BB520">
            <v>5</v>
          </cell>
          <cell r="BC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</row>
        <row r="521">
          <cell r="B521" t="str">
            <v>S537025</v>
          </cell>
          <cell r="C521" t="str">
            <v>山东捷曼机械贸易有限公司</v>
          </cell>
          <cell r="D521">
            <v>0</v>
          </cell>
          <cell r="F521">
            <v>0</v>
          </cell>
          <cell r="G521" t="str">
            <v>否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O521">
            <v>0</v>
          </cell>
          <cell r="AP521">
            <v>0</v>
          </cell>
          <cell r="AQ521">
            <v>0</v>
          </cell>
          <cell r="AR521">
            <v>0</v>
          </cell>
          <cell r="AS521">
            <v>0</v>
          </cell>
          <cell r="AT521">
            <v>0</v>
          </cell>
          <cell r="AU521">
            <v>0</v>
          </cell>
          <cell r="AW521">
            <v>0</v>
          </cell>
          <cell r="AX521">
            <v>0</v>
          </cell>
          <cell r="AY521">
            <v>0</v>
          </cell>
          <cell r="AZ521">
            <v>0</v>
          </cell>
          <cell r="BA521">
            <v>0</v>
          </cell>
          <cell r="BB521">
            <v>5</v>
          </cell>
          <cell r="BC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</row>
        <row r="522">
          <cell r="B522" t="str">
            <v>S537027</v>
          </cell>
          <cell r="C522" t="str">
            <v>山东隆众信息技术有限公司</v>
          </cell>
          <cell r="D522">
            <v>0</v>
          </cell>
          <cell r="F522">
            <v>0</v>
          </cell>
          <cell r="G522" t="str">
            <v>否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>
            <v>0</v>
          </cell>
          <cell r="AQ522">
            <v>0</v>
          </cell>
          <cell r="AR522">
            <v>0</v>
          </cell>
          <cell r="AS522">
            <v>0</v>
          </cell>
          <cell r="AT522">
            <v>0</v>
          </cell>
          <cell r="AU522">
            <v>0</v>
          </cell>
          <cell r="AW522">
            <v>0</v>
          </cell>
          <cell r="AX522">
            <v>0</v>
          </cell>
          <cell r="AY522">
            <v>0</v>
          </cell>
          <cell r="AZ522">
            <v>0</v>
          </cell>
          <cell r="BA522">
            <v>0</v>
          </cell>
          <cell r="BB522">
            <v>5</v>
          </cell>
          <cell r="BC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K522">
            <v>0</v>
          </cell>
          <cell r="BL522">
            <v>0</v>
          </cell>
          <cell r="BM522">
            <v>0</v>
          </cell>
          <cell r="BN522">
            <v>0</v>
          </cell>
        </row>
        <row r="523">
          <cell r="B523" t="str">
            <v>S541002</v>
          </cell>
          <cell r="C523" t="str">
            <v>林州市万通汽车贸易有限责任公司</v>
          </cell>
          <cell r="D523">
            <v>0</v>
          </cell>
          <cell r="F523">
            <v>0</v>
          </cell>
          <cell r="G523" t="str">
            <v>否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0</v>
          </cell>
          <cell r="AP523">
            <v>0</v>
          </cell>
          <cell r="AQ523">
            <v>0</v>
          </cell>
          <cell r="AR523">
            <v>0</v>
          </cell>
          <cell r="AS523">
            <v>0</v>
          </cell>
          <cell r="AT523">
            <v>0</v>
          </cell>
          <cell r="AU523">
            <v>0</v>
          </cell>
          <cell r="AW523">
            <v>0</v>
          </cell>
          <cell r="AX523">
            <v>0</v>
          </cell>
          <cell r="AY523">
            <v>0</v>
          </cell>
          <cell r="AZ523">
            <v>0</v>
          </cell>
          <cell r="BA523">
            <v>0</v>
          </cell>
          <cell r="BB523">
            <v>5</v>
          </cell>
          <cell r="BC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</row>
        <row r="524">
          <cell r="B524" t="str">
            <v>S541007</v>
          </cell>
          <cell r="C524" t="str">
            <v>博爱县凯达汽车修理厂</v>
          </cell>
          <cell r="D524">
            <v>0</v>
          </cell>
          <cell r="F524">
            <v>0</v>
          </cell>
          <cell r="G524" t="str">
            <v>否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O524">
            <v>0</v>
          </cell>
          <cell r="AP524">
            <v>0</v>
          </cell>
          <cell r="AQ524">
            <v>0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W524">
            <v>0</v>
          </cell>
          <cell r="AX524">
            <v>0</v>
          </cell>
          <cell r="AY524">
            <v>0</v>
          </cell>
          <cell r="AZ524">
            <v>0</v>
          </cell>
          <cell r="BA524">
            <v>0</v>
          </cell>
          <cell r="BB524">
            <v>5</v>
          </cell>
          <cell r="BC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</row>
        <row r="525">
          <cell r="B525" t="str">
            <v>S541012</v>
          </cell>
          <cell r="C525" t="str">
            <v>开封市南关区凯伟汽车特约维修站</v>
          </cell>
          <cell r="D525">
            <v>0</v>
          </cell>
          <cell r="F525">
            <v>0</v>
          </cell>
          <cell r="G525" t="str">
            <v>否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O525">
            <v>0</v>
          </cell>
          <cell r="AP525">
            <v>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A525">
            <v>0</v>
          </cell>
          <cell r="BB525">
            <v>5</v>
          </cell>
          <cell r="BC525">
            <v>0</v>
          </cell>
          <cell r="BD525">
            <v>0</v>
          </cell>
          <cell r="BE525">
            <v>0</v>
          </cell>
          <cell r="BF525">
            <v>0</v>
          </cell>
          <cell r="BG525">
            <v>0</v>
          </cell>
          <cell r="BH525">
            <v>0</v>
          </cell>
          <cell r="BI525">
            <v>0</v>
          </cell>
          <cell r="BK525">
            <v>0</v>
          </cell>
          <cell r="BL525">
            <v>0</v>
          </cell>
          <cell r="BM525">
            <v>-3077.48</v>
          </cell>
          <cell r="BN525">
            <v>0</v>
          </cell>
        </row>
        <row r="526">
          <cell r="B526" t="str">
            <v>S544008</v>
          </cell>
          <cell r="C526" t="str">
            <v>广州四达电气科技有限公司</v>
          </cell>
          <cell r="D526">
            <v>0</v>
          </cell>
          <cell r="F526">
            <v>0</v>
          </cell>
          <cell r="G526" t="str">
            <v>否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K526">
            <v>0</v>
          </cell>
          <cell r="AL526">
            <v>0</v>
          </cell>
          <cell r="AM526">
            <v>0</v>
          </cell>
          <cell r="AN526">
            <v>0</v>
          </cell>
          <cell r="AO526">
            <v>0</v>
          </cell>
          <cell r="AP526">
            <v>0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W526">
            <v>0</v>
          </cell>
          <cell r="AX526">
            <v>0</v>
          </cell>
          <cell r="AY526">
            <v>0</v>
          </cell>
          <cell r="AZ526">
            <v>0</v>
          </cell>
          <cell r="BA526">
            <v>0</v>
          </cell>
          <cell r="BB526">
            <v>5</v>
          </cell>
          <cell r="BC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</row>
        <row r="527">
          <cell r="B527" t="str">
            <v>S552001</v>
          </cell>
          <cell r="C527" t="str">
            <v>贵州亿福汽车销售服务有限公司</v>
          </cell>
          <cell r="D527">
            <v>0</v>
          </cell>
          <cell r="F527">
            <v>0</v>
          </cell>
          <cell r="G527" t="str">
            <v>否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O527">
            <v>0</v>
          </cell>
          <cell r="AP527">
            <v>0</v>
          </cell>
          <cell r="AQ527">
            <v>0</v>
          </cell>
          <cell r="AR527">
            <v>0</v>
          </cell>
          <cell r="AS527">
            <v>0</v>
          </cell>
          <cell r="AT527">
            <v>0</v>
          </cell>
          <cell r="AU527">
            <v>0</v>
          </cell>
          <cell r="AW527">
            <v>0</v>
          </cell>
          <cell r="AX527">
            <v>0</v>
          </cell>
          <cell r="AY527">
            <v>0</v>
          </cell>
          <cell r="AZ527">
            <v>0</v>
          </cell>
          <cell r="BA527">
            <v>0</v>
          </cell>
          <cell r="BB527">
            <v>5</v>
          </cell>
          <cell r="BC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</row>
        <row r="528">
          <cell r="B528" t="str">
            <v>S553002</v>
          </cell>
          <cell r="C528" t="str">
            <v>昆明博海汽车服务有限公司</v>
          </cell>
          <cell r="D528">
            <v>0</v>
          </cell>
          <cell r="F528">
            <v>0</v>
          </cell>
          <cell r="G528" t="str">
            <v>否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K528">
            <v>0</v>
          </cell>
          <cell r="AL528">
            <v>0</v>
          </cell>
          <cell r="AM528">
            <v>0</v>
          </cell>
          <cell r="AN528">
            <v>0</v>
          </cell>
          <cell r="AO528">
            <v>0</v>
          </cell>
          <cell r="AP528">
            <v>0</v>
          </cell>
          <cell r="AQ528">
            <v>0</v>
          </cell>
          <cell r="AR528">
            <v>0</v>
          </cell>
          <cell r="AS528">
            <v>0</v>
          </cell>
          <cell r="AT528">
            <v>0</v>
          </cell>
          <cell r="AU528">
            <v>0</v>
          </cell>
          <cell r="AW528">
            <v>0</v>
          </cell>
          <cell r="AX528">
            <v>0</v>
          </cell>
          <cell r="AY528">
            <v>0</v>
          </cell>
          <cell r="AZ528">
            <v>0</v>
          </cell>
          <cell r="BA528">
            <v>0</v>
          </cell>
          <cell r="BB528">
            <v>5</v>
          </cell>
          <cell r="BC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</row>
        <row r="529">
          <cell r="B529" t="str">
            <v>S565001</v>
          </cell>
          <cell r="C529" t="str">
            <v>新疆德聚欣汽车服务有限公司</v>
          </cell>
          <cell r="D529">
            <v>0</v>
          </cell>
          <cell r="F529">
            <v>0</v>
          </cell>
          <cell r="G529" t="str">
            <v>否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D529">
            <v>0</v>
          </cell>
          <cell r="AE529">
            <v>0</v>
          </cell>
          <cell r="AG529">
            <v>0</v>
          </cell>
          <cell r="AH529">
            <v>0</v>
          </cell>
          <cell r="AK529">
            <v>0</v>
          </cell>
          <cell r="AL529">
            <v>0</v>
          </cell>
          <cell r="AM529">
            <v>0</v>
          </cell>
          <cell r="AN529">
            <v>0</v>
          </cell>
          <cell r="AO529">
            <v>0</v>
          </cell>
          <cell r="AP529">
            <v>0</v>
          </cell>
          <cell r="AQ529">
            <v>0</v>
          </cell>
          <cell r="AR529">
            <v>0</v>
          </cell>
          <cell r="AS529">
            <v>0</v>
          </cell>
          <cell r="AT529">
            <v>0</v>
          </cell>
          <cell r="AU529">
            <v>0</v>
          </cell>
          <cell r="AW529">
            <v>0</v>
          </cell>
          <cell r="AX529">
            <v>0</v>
          </cell>
          <cell r="AY529">
            <v>0</v>
          </cell>
          <cell r="AZ529">
            <v>0</v>
          </cell>
          <cell r="BA529">
            <v>0</v>
          </cell>
          <cell r="BB529">
            <v>5</v>
          </cell>
          <cell r="BC529">
            <v>0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K529">
            <v>0</v>
          </cell>
          <cell r="BL529">
            <v>0</v>
          </cell>
          <cell r="BM529">
            <v>0</v>
          </cell>
          <cell r="BN529">
            <v>0</v>
          </cell>
        </row>
        <row r="530">
          <cell r="B530" t="str">
            <v>S512014</v>
          </cell>
          <cell r="C530" t="str">
            <v>天津市勃辉模具有限公司</v>
          </cell>
          <cell r="D530">
            <v>0</v>
          </cell>
          <cell r="E530" t="str">
            <v>固定资产</v>
          </cell>
          <cell r="F530">
            <v>0</v>
          </cell>
          <cell r="G530" t="str">
            <v>否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J530">
            <v>0</v>
          </cell>
          <cell r="AK530">
            <v>0</v>
          </cell>
          <cell r="AL530">
            <v>0</v>
          </cell>
          <cell r="AM530">
            <v>0</v>
          </cell>
          <cell r="AN530">
            <v>0</v>
          </cell>
          <cell r="AO530">
            <v>0</v>
          </cell>
          <cell r="AP530">
            <v>0</v>
          </cell>
          <cell r="AQ530">
            <v>0</v>
          </cell>
          <cell r="AR530">
            <v>0</v>
          </cell>
          <cell r="AS530">
            <v>0</v>
          </cell>
          <cell r="AT530">
            <v>0</v>
          </cell>
          <cell r="AU530">
            <v>0</v>
          </cell>
          <cell r="AW530">
            <v>0</v>
          </cell>
          <cell r="AX530">
            <v>0</v>
          </cell>
          <cell r="AY530">
            <v>59297.22</v>
          </cell>
          <cell r="AZ530">
            <v>59297.22</v>
          </cell>
          <cell r="BA530">
            <v>59297.22</v>
          </cell>
          <cell r="BB530">
            <v>5</v>
          </cell>
          <cell r="BC530">
            <v>59297.22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59297.22</v>
          </cell>
          <cell r="BI530">
            <v>0</v>
          </cell>
          <cell r="BK530">
            <v>59297.22</v>
          </cell>
          <cell r="BL530">
            <v>0</v>
          </cell>
          <cell r="BM530">
            <v>0</v>
          </cell>
          <cell r="BN530">
            <v>9882.8700000000008</v>
          </cell>
        </row>
        <row r="531">
          <cell r="B531" t="str">
            <v>S544010</v>
          </cell>
          <cell r="C531" t="str">
            <v>深圳市速杰精密模型有限公司</v>
          </cell>
          <cell r="D531">
            <v>0</v>
          </cell>
          <cell r="F531">
            <v>0</v>
          </cell>
          <cell r="G531" t="str">
            <v>否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K531">
            <v>0</v>
          </cell>
          <cell r="AL531">
            <v>0</v>
          </cell>
          <cell r="AM531">
            <v>0</v>
          </cell>
          <cell r="AN531">
            <v>0</v>
          </cell>
          <cell r="AO531">
            <v>0</v>
          </cell>
          <cell r="AP531">
            <v>0</v>
          </cell>
          <cell r="AQ531">
            <v>0</v>
          </cell>
          <cell r="AR531">
            <v>0</v>
          </cell>
          <cell r="AS531">
            <v>0</v>
          </cell>
          <cell r="AT531">
            <v>0</v>
          </cell>
          <cell r="AU531">
            <v>0</v>
          </cell>
          <cell r="AW531">
            <v>0</v>
          </cell>
          <cell r="AX531">
            <v>0</v>
          </cell>
          <cell r="AY531">
            <v>0</v>
          </cell>
          <cell r="AZ531">
            <v>0</v>
          </cell>
          <cell r="BA531">
            <v>0</v>
          </cell>
          <cell r="BB531">
            <v>5</v>
          </cell>
          <cell r="BC531">
            <v>0</v>
          </cell>
          <cell r="BD531">
            <v>0</v>
          </cell>
          <cell r="BE531">
            <v>0</v>
          </cell>
          <cell r="BF531">
            <v>0</v>
          </cell>
          <cell r="BG531">
            <v>0</v>
          </cell>
          <cell r="BH531">
            <v>0</v>
          </cell>
          <cell r="BI531">
            <v>0</v>
          </cell>
          <cell r="BK531">
            <v>0</v>
          </cell>
          <cell r="BL531">
            <v>0</v>
          </cell>
          <cell r="BM531">
            <v>0</v>
          </cell>
          <cell r="BN531">
            <v>0</v>
          </cell>
        </row>
        <row r="532">
          <cell r="B532" t="str">
            <v>S513161</v>
          </cell>
          <cell r="C532" t="str">
            <v>黄骅市优农麦品商贸有限公司</v>
          </cell>
          <cell r="D532">
            <v>0</v>
          </cell>
          <cell r="F532">
            <v>0</v>
          </cell>
          <cell r="G532" t="str">
            <v>否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H532">
            <v>0</v>
          </cell>
          <cell r="AL532">
            <v>0</v>
          </cell>
          <cell r="AM532">
            <v>0</v>
          </cell>
          <cell r="AN532">
            <v>0</v>
          </cell>
          <cell r="AO532">
            <v>0</v>
          </cell>
          <cell r="AP532">
            <v>0</v>
          </cell>
          <cell r="AQ532">
            <v>0</v>
          </cell>
          <cell r="AR532">
            <v>0</v>
          </cell>
          <cell r="AS532">
            <v>0</v>
          </cell>
          <cell r="AT532">
            <v>0</v>
          </cell>
          <cell r="AU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A532">
            <v>0</v>
          </cell>
          <cell r="BB532">
            <v>5</v>
          </cell>
          <cell r="BC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0</v>
          </cell>
          <cell r="BI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</row>
        <row r="533">
          <cell r="B533" t="str">
            <v>S413176</v>
          </cell>
          <cell r="C533" t="str">
            <v>黄骅市华盛五金机电有限公司</v>
          </cell>
          <cell r="D533" t="str">
            <v>金属件</v>
          </cell>
          <cell r="F533">
            <v>0</v>
          </cell>
          <cell r="G533" t="str">
            <v>否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  <cell r="BA533">
            <v>0</v>
          </cell>
          <cell r="BB533">
            <v>5</v>
          </cell>
          <cell r="BC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</row>
        <row r="534">
          <cell r="B534" t="str">
            <v>S432039</v>
          </cell>
          <cell r="C534" t="str">
            <v>吴江市拓研电子材料有限公司</v>
          </cell>
          <cell r="D534" t="str">
            <v>金属件/座椅</v>
          </cell>
          <cell r="E534" t="str">
            <v>正常供货</v>
          </cell>
          <cell r="F534">
            <v>0</v>
          </cell>
          <cell r="G534" t="str">
            <v>否</v>
          </cell>
          <cell r="AH534">
            <v>0</v>
          </cell>
          <cell r="AK534">
            <v>0</v>
          </cell>
          <cell r="AL534">
            <v>0</v>
          </cell>
          <cell r="AM534">
            <v>0</v>
          </cell>
          <cell r="AN534">
            <v>0</v>
          </cell>
          <cell r="AO534">
            <v>0</v>
          </cell>
          <cell r="AP534">
            <v>0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0</v>
          </cell>
          <cell r="BA534">
            <v>0</v>
          </cell>
          <cell r="BB534">
            <v>5</v>
          </cell>
          <cell r="BC534">
            <v>0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0</v>
          </cell>
          <cell r="BK534">
            <v>-2765.24</v>
          </cell>
          <cell r="BL534">
            <v>-2765.24</v>
          </cell>
          <cell r="BM534">
            <v>-3649.24</v>
          </cell>
          <cell r="BN534">
            <v>0</v>
          </cell>
        </row>
        <row r="535">
          <cell r="B535" t="str">
            <v>S461001</v>
          </cell>
          <cell r="C535" t="str">
            <v>西安海容塑料制品有限责任公司</v>
          </cell>
          <cell r="D535" t="str">
            <v>金属件/座椅</v>
          </cell>
          <cell r="F535">
            <v>0</v>
          </cell>
          <cell r="G535" t="str">
            <v>否</v>
          </cell>
          <cell r="AH535">
            <v>0</v>
          </cell>
          <cell r="AL535">
            <v>0</v>
          </cell>
          <cell r="AM535">
            <v>0</v>
          </cell>
          <cell r="AN535">
            <v>0</v>
          </cell>
          <cell r="AO535">
            <v>0</v>
          </cell>
          <cell r="AP535">
            <v>0</v>
          </cell>
          <cell r="AQ535">
            <v>0</v>
          </cell>
          <cell r="AR535">
            <v>0</v>
          </cell>
          <cell r="AS535">
            <v>0</v>
          </cell>
          <cell r="AT535">
            <v>0</v>
          </cell>
          <cell r="AU535">
            <v>0</v>
          </cell>
          <cell r="AW535">
            <v>0</v>
          </cell>
          <cell r="AX535">
            <v>0.04</v>
          </cell>
          <cell r="AY535">
            <v>0</v>
          </cell>
          <cell r="AZ535">
            <v>0.04</v>
          </cell>
          <cell r="BA535">
            <v>0.04</v>
          </cell>
          <cell r="BB535">
            <v>5</v>
          </cell>
          <cell r="BC535">
            <v>0</v>
          </cell>
          <cell r="BD535">
            <v>0.04</v>
          </cell>
          <cell r="BE535">
            <v>0</v>
          </cell>
          <cell r="BF535">
            <v>0</v>
          </cell>
          <cell r="BG535">
            <v>0</v>
          </cell>
          <cell r="BH535">
            <v>0.04</v>
          </cell>
          <cell r="BI535">
            <v>0</v>
          </cell>
          <cell r="BK535">
            <v>3.9999999993597199E-2</v>
          </cell>
          <cell r="BL535">
            <v>0</v>
          </cell>
          <cell r="BM535">
            <v>-6.40284353314868E-12</v>
          </cell>
          <cell r="BN535">
            <v>6.6666666666666697E-3</v>
          </cell>
        </row>
        <row r="536">
          <cell r="B536" t="str">
            <v>S513151</v>
          </cell>
          <cell r="C536" t="str">
            <v>沧州啸宇模具科技有限公司</v>
          </cell>
          <cell r="D536">
            <v>0</v>
          </cell>
          <cell r="F536">
            <v>0</v>
          </cell>
          <cell r="G536" t="str">
            <v>否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L536">
            <v>0</v>
          </cell>
          <cell r="AM536">
            <v>0</v>
          </cell>
          <cell r="AN536">
            <v>0</v>
          </cell>
          <cell r="AO536">
            <v>0</v>
          </cell>
          <cell r="AP536">
            <v>0</v>
          </cell>
          <cell r="AQ536">
            <v>0</v>
          </cell>
          <cell r="AR536">
            <v>0</v>
          </cell>
          <cell r="AS536">
            <v>0</v>
          </cell>
          <cell r="AT536">
            <v>0</v>
          </cell>
          <cell r="AU536">
            <v>0</v>
          </cell>
          <cell r="AW536">
            <v>0</v>
          </cell>
          <cell r="AX536">
            <v>0</v>
          </cell>
          <cell r="AY536">
            <v>129900</v>
          </cell>
          <cell r="AZ536">
            <v>129900</v>
          </cell>
          <cell r="BA536">
            <v>129900</v>
          </cell>
          <cell r="BB536">
            <v>5</v>
          </cell>
          <cell r="BC536">
            <v>129900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129900</v>
          </cell>
          <cell r="BI536">
            <v>0</v>
          </cell>
          <cell r="BK536">
            <v>129900</v>
          </cell>
          <cell r="BL536">
            <v>0</v>
          </cell>
          <cell r="BM536">
            <v>-210300</v>
          </cell>
          <cell r="BN536">
            <v>21650</v>
          </cell>
        </row>
        <row r="537">
          <cell r="B537" t="str">
            <v>S511030</v>
          </cell>
          <cell r="C537" t="str">
            <v>中汽认证中心有限公司</v>
          </cell>
          <cell r="D537">
            <v>0</v>
          </cell>
          <cell r="F537">
            <v>0</v>
          </cell>
          <cell r="G537" t="str">
            <v>否</v>
          </cell>
          <cell r="AH537">
            <v>0</v>
          </cell>
          <cell r="AK537">
            <v>0</v>
          </cell>
          <cell r="AL537">
            <v>0</v>
          </cell>
          <cell r="AM537">
            <v>0</v>
          </cell>
          <cell r="AN537">
            <v>0</v>
          </cell>
          <cell r="AO537">
            <v>0</v>
          </cell>
          <cell r="AP537">
            <v>0</v>
          </cell>
          <cell r="AQ537">
            <v>0</v>
          </cell>
          <cell r="AR537">
            <v>0</v>
          </cell>
          <cell r="AS537">
            <v>0</v>
          </cell>
          <cell r="AT537">
            <v>0</v>
          </cell>
          <cell r="AU537">
            <v>0</v>
          </cell>
          <cell r="AW537">
            <v>0</v>
          </cell>
          <cell r="AX537">
            <v>0</v>
          </cell>
          <cell r="AY537">
            <v>0</v>
          </cell>
          <cell r="AZ537">
            <v>0</v>
          </cell>
          <cell r="BA537">
            <v>0</v>
          </cell>
          <cell r="BB537">
            <v>5</v>
          </cell>
          <cell r="BC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K537">
            <v>-94660</v>
          </cell>
          <cell r="BL537">
            <v>-94660</v>
          </cell>
          <cell r="BM537">
            <v>-94660</v>
          </cell>
          <cell r="BN537">
            <v>0</v>
          </cell>
        </row>
        <row r="538">
          <cell r="B538" t="str">
            <v>S513003</v>
          </cell>
          <cell r="C538" t="str">
            <v>沧州市鑫发缝纫机有限公司</v>
          </cell>
          <cell r="D538">
            <v>0</v>
          </cell>
          <cell r="E538" t="str">
            <v>零采</v>
          </cell>
          <cell r="F538">
            <v>0</v>
          </cell>
          <cell r="G538" t="str">
            <v>是</v>
          </cell>
          <cell r="AH538">
            <v>0</v>
          </cell>
          <cell r="AJ538">
            <v>18873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O538">
            <v>0</v>
          </cell>
          <cell r="AP538">
            <v>0</v>
          </cell>
          <cell r="AQ538">
            <v>0</v>
          </cell>
          <cell r="AR538">
            <v>0</v>
          </cell>
          <cell r="AS538">
            <v>0</v>
          </cell>
          <cell r="AT538">
            <v>0</v>
          </cell>
          <cell r="AU538">
            <v>0</v>
          </cell>
          <cell r="AW538">
            <v>0</v>
          </cell>
          <cell r="AX538">
            <v>4736</v>
          </cell>
          <cell r="AY538">
            <v>0</v>
          </cell>
          <cell r="AZ538">
            <v>23609</v>
          </cell>
          <cell r="BA538">
            <v>23609</v>
          </cell>
          <cell r="BB538">
            <v>5</v>
          </cell>
          <cell r="BC538">
            <v>0</v>
          </cell>
          <cell r="BD538">
            <v>4736</v>
          </cell>
          <cell r="BE538">
            <v>0</v>
          </cell>
          <cell r="BF538">
            <v>0</v>
          </cell>
          <cell r="BG538">
            <v>0</v>
          </cell>
          <cell r="BH538">
            <v>4736</v>
          </cell>
          <cell r="BI538">
            <v>0</v>
          </cell>
          <cell r="BK538">
            <v>23609</v>
          </cell>
          <cell r="BL538">
            <v>0</v>
          </cell>
          <cell r="BM538">
            <v>0</v>
          </cell>
          <cell r="BN538">
            <v>789.33333333333303</v>
          </cell>
        </row>
        <row r="539">
          <cell r="B539" t="str">
            <v>S513182</v>
          </cell>
          <cell r="C539" t="str">
            <v>沧州渤海新区南大港升宏建筑工程队</v>
          </cell>
          <cell r="D539">
            <v>0</v>
          </cell>
          <cell r="F539">
            <v>0</v>
          </cell>
          <cell r="G539" t="str">
            <v>否</v>
          </cell>
          <cell r="AH539">
            <v>0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O539">
            <v>0</v>
          </cell>
          <cell r="AP539">
            <v>0</v>
          </cell>
          <cell r="AQ539">
            <v>0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A539">
            <v>0</v>
          </cell>
          <cell r="BB539">
            <v>5</v>
          </cell>
          <cell r="BC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</row>
        <row r="540">
          <cell r="B540" t="str">
            <v>S413178</v>
          </cell>
          <cell r="C540" t="str">
            <v>廊坊市东平汽车零配件有限公司</v>
          </cell>
          <cell r="D540" t="str">
            <v>座椅</v>
          </cell>
          <cell r="E540" t="str">
            <v>正常供货</v>
          </cell>
          <cell r="F540">
            <v>90</v>
          </cell>
          <cell r="G540" t="str">
            <v>是</v>
          </cell>
          <cell r="AG540">
            <v>0</v>
          </cell>
          <cell r="AH540">
            <v>0</v>
          </cell>
          <cell r="AI540">
            <v>0</v>
          </cell>
          <cell r="AM540">
            <v>0</v>
          </cell>
          <cell r="AN540">
            <v>47816.78</v>
          </cell>
          <cell r="AO540">
            <v>75000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W540">
            <v>0</v>
          </cell>
          <cell r="AX540">
            <v>0</v>
          </cell>
          <cell r="AY540">
            <v>6828.38</v>
          </cell>
          <cell r="AZ540">
            <v>129645.16</v>
          </cell>
          <cell r="BA540">
            <v>122816.78</v>
          </cell>
          <cell r="BB540">
            <v>5</v>
          </cell>
          <cell r="BC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6828.38</v>
          </cell>
          <cell r="BI540">
            <v>6828.38</v>
          </cell>
          <cell r="BK540">
            <v>129645.16</v>
          </cell>
          <cell r="BL540">
            <v>0</v>
          </cell>
          <cell r="BM540">
            <v>0</v>
          </cell>
          <cell r="BN540">
            <v>1138.0633333333301</v>
          </cell>
        </row>
        <row r="541">
          <cell r="B541" t="str">
            <v>S431029</v>
          </cell>
          <cell r="C541" t="str">
            <v>上海永协机械配件有限公司</v>
          </cell>
          <cell r="D541" t="str">
            <v>后视镜</v>
          </cell>
          <cell r="E541" t="str">
            <v>正常供货</v>
          </cell>
          <cell r="F541">
            <v>0</v>
          </cell>
          <cell r="G541" t="str">
            <v>是</v>
          </cell>
          <cell r="H541">
            <v>90</v>
          </cell>
          <cell r="AG541">
            <v>107946.3</v>
          </cell>
          <cell r="AH541">
            <v>0</v>
          </cell>
          <cell r="AI541">
            <v>0</v>
          </cell>
          <cell r="AJ541">
            <v>0</v>
          </cell>
          <cell r="AK541">
            <v>0</v>
          </cell>
          <cell r="AL541">
            <v>0</v>
          </cell>
          <cell r="AM541">
            <v>0</v>
          </cell>
          <cell r="AN541">
            <v>0</v>
          </cell>
          <cell r="AO541">
            <v>0</v>
          </cell>
          <cell r="AP541">
            <v>0</v>
          </cell>
          <cell r="AQ541">
            <v>0</v>
          </cell>
          <cell r="AR541">
            <v>0</v>
          </cell>
          <cell r="AS541">
            <v>0</v>
          </cell>
          <cell r="AT541">
            <v>0</v>
          </cell>
          <cell r="AU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107946.3</v>
          </cell>
          <cell r="BA541">
            <v>107946.3</v>
          </cell>
          <cell r="BB541">
            <v>5</v>
          </cell>
          <cell r="BC541">
            <v>0</v>
          </cell>
          <cell r="BD541">
            <v>0</v>
          </cell>
          <cell r="BE541">
            <v>0</v>
          </cell>
          <cell r="BF541">
            <v>0</v>
          </cell>
          <cell r="BG541">
            <v>0</v>
          </cell>
          <cell r="BH541">
            <v>0</v>
          </cell>
          <cell r="BI541">
            <v>0</v>
          </cell>
          <cell r="BK541">
            <v>107946.3</v>
          </cell>
          <cell r="BL541">
            <v>0</v>
          </cell>
          <cell r="BM541">
            <v>-10000</v>
          </cell>
          <cell r="BN541">
            <v>0</v>
          </cell>
        </row>
        <row r="542">
          <cell r="B542" t="str">
            <v>S432001</v>
          </cell>
          <cell r="C542" t="str">
            <v>南京奥托立夫汽车安全系统有限公司</v>
          </cell>
          <cell r="D542" t="str">
            <v>座椅</v>
          </cell>
          <cell r="E542" t="str">
            <v>正常供货</v>
          </cell>
          <cell r="F542">
            <v>60</v>
          </cell>
          <cell r="G542" t="str">
            <v>否</v>
          </cell>
          <cell r="H542">
            <v>60</v>
          </cell>
          <cell r="AJ542">
            <v>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P542">
            <v>0</v>
          </cell>
          <cell r="AQ542">
            <v>116875.45</v>
          </cell>
          <cell r="AR542">
            <v>257452.98</v>
          </cell>
          <cell r="AS542">
            <v>311568.13</v>
          </cell>
          <cell r="AT542">
            <v>226607.23</v>
          </cell>
          <cell r="AU542">
            <v>0</v>
          </cell>
          <cell r="AW542">
            <v>0</v>
          </cell>
          <cell r="AX542">
            <v>0</v>
          </cell>
          <cell r="AY542">
            <v>0</v>
          </cell>
          <cell r="AZ542">
            <v>912503.79</v>
          </cell>
          <cell r="BA542">
            <v>912503.79</v>
          </cell>
          <cell r="BB542">
            <v>5</v>
          </cell>
          <cell r="BC542">
            <v>0</v>
          </cell>
          <cell r="BD542">
            <v>0</v>
          </cell>
          <cell r="BE542">
            <v>0</v>
          </cell>
          <cell r="BF542">
            <v>226607.23</v>
          </cell>
          <cell r="BG542">
            <v>311568.13</v>
          </cell>
          <cell r="BH542">
            <v>226607.23</v>
          </cell>
          <cell r="BI542">
            <v>0</v>
          </cell>
          <cell r="BK542">
            <v>912503.79</v>
          </cell>
          <cell r="BL542">
            <v>0</v>
          </cell>
          <cell r="BM542">
            <v>0</v>
          </cell>
          <cell r="BN542">
            <v>37767.871666666702</v>
          </cell>
        </row>
        <row r="543">
          <cell r="B543" t="str">
            <v>S513174</v>
          </cell>
          <cell r="C543" t="str">
            <v>黄骅市杭合叉车配件经营部</v>
          </cell>
          <cell r="D543">
            <v>0</v>
          </cell>
          <cell r="F543">
            <v>0</v>
          </cell>
          <cell r="G543" t="str">
            <v>否</v>
          </cell>
          <cell r="AH543">
            <v>0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O543">
            <v>0</v>
          </cell>
          <cell r="AP543">
            <v>0</v>
          </cell>
          <cell r="AQ543">
            <v>0</v>
          </cell>
          <cell r="AR543">
            <v>12870</v>
          </cell>
          <cell r="AS543">
            <v>0</v>
          </cell>
          <cell r="AT543">
            <v>0</v>
          </cell>
          <cell r="AU543">
            <v>0</v>
          </cell>
          <cell r="AV543">
            <v>22370</v>
          </cell>
          <cell r="AW543">
            <v>0</v>
          </cell>
          <cell r="AX543">
            <v>0</v>
          </cell>
          <cell r="AY543">
            <v>0</v>
          </cell>
          <cell r="AZ543">
            <v>35240</v>
          </cell>
          <cell r="BA543">
            <v>35240</v>
          </cell>
          <cell r="BB543">
            <v>6</v>
          </cell>
          <cell r="BC543">
            <v>0</v>
          </cell>
          <cell r="BD543">
            <v>0</v>
          </cell>
          <cell r="BE543">
            <v>0</v>
          </cell>
          <cell r="BF543">
            <v>22370</v>
          </cell>
          <cell r="BG543">
            <v>0</v>
          </cell>
          <cell r="BH543">
            <v>22370</v>
          </cell>
          <cell r="BI543">
            <v>0</v>
          </cell>
          <cell r="BK543">
            <v>35240</v>
          </cell>
          <cell r="BL543">
            <v>0</v>
          </cell>
          <cell r="BM543">
            <v>0</v>
          </cell>
          <cell r="BN543">
            <v>3728.3333333333298</v>
          </cell>
        </row>
        <row r="544">
          <cell r="B544" t="str">
            <v>S413076</v>
          </cell>
          <cell r="C544" t="str">
            <v>埃意(廊坊)电子工程有限公司</v>
          </cell>
          <cell r="D544" t="str">
            <v>座椅</v>
          </cell>
          <cell r="E544" t="str">
            <v>正常供货</v>
          </cell>
          <cell r="F544">
            <v>60</v>
          </cell>
          <cell r="G544" t="str">
            <v>否</v>
          </cell>
          <cell r="H544">
            <v>60</v>
          </cell>
          <cell r="AI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169.6</v>
          </cell>
          <cell r="AR544">
            <v>0</v>
          </cell>
          <cell r="AS544">
            <v>0</v>
          </cell>
          <cell r="AT544">
            <v>0</v>
          </cell>
          <cell r="AU544">
            <v>50765.91</v>
          </cell>
          <cell r="AW544">
            <v>0</v>
          </cell>
          <cell r="AX544">
            <v>0</v>
          </cell>
          <cell r="AY544">
            <v>0</v>
          </cell>
          <cell r="AZ544">
            <v>50935.51</v>
          </cell>
          <cell r="BA544">
            <v>50935.51</v>
          </cell>
          <cell r="BB544">
            <v>5</v>
          </cell>
          <cell r="BC544">
            <v>0</v>
          </cell>
          <cell r="BD544">
            <v>0</v>
          </cell>
          <cell r="BE544">
            <v>50765.91</v>
          </cell>
          <cell r="BF544">
            <v>0</v>
          </cell>
          <cell r="BG544">
            <v>0</v>
          </cell>
          <cell r="BH544">
            <v>50765.91</v>
          </cell>
          <cell r="BI544">
            <v>0</v>
          </cell>
          <cell r="BK544">
            <v>50935.51</v>
          </cell>
          <cell r="BL544">
            <v>0</v>
          </cell>
          <cell r="BM544">
            <v>0</v>
          </cell>
          <cell r="BN544">
            <v>8460.9850000000006</v>
          </cell>
        </row>
        <row r="545">
          <cell r="B545" t="str">
            <v>S413182</v>
          </cell>
          <cell r="C545" t="str">
            <v>黄骅市盈辉汽车配件有限公司</v>
          </cell>
          <cell r="D545" t="str">
            <v>后视镜</v>
          </cell>
          <cell r="E545" t="str">
            <v>正常供货</v>
          </cell>
          <cell r="F545">
            <v>0</v>
          </cell>
          <cell r="G545" t="str">
            <v>是</v>
          </cell>
          <cell r="H545">
            <v>90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31962.81</v>
          </cell>
          <cell r="AD545">
            <v>24203.919999999998</v>
          </cell>
          <cell r="AE545">
            <v>13100.64</v>
          </cell>
          <cell r="AF545">
            <v>0</v>
          </cell>
          <cell r="AG545">
            <v>14583.61</v>
          </cell>
          <cell r="AH545">
            <v>16503.87</v>
          </cell>
          <cell r="AI545">
            <v>25047.34</v>
          </cell>
          <cell r="AJ545">
            <v>0</v>
          </cell>
          <cell r="AK545">
            <v>36858.269999999997</v>
          </cell>
          <cell r="AL545">
            <v>5425.88</v>
          </cell>
          <cell r="AM545">
            <v>7573.38</v>
          </cell>
          <cell r="AN545">
            <v>8853.4599999999991</v>
          </cell>
          <cell r="AO545">
            <v>0</v>
          </cell>
          <cell r="AP545">
            <v>10300</v>
          </cell>
          <cell r="AQ545">
            <v>9447.58</v>
          </cell>
          <cell r="AR545">
            <v>10052.76</v>
          </cell>
          <cell r="AS545">
            <v>6630.91</v>
          </cell>
          <cell r="AT545">
            <v>13566.77</v>
          </cell>
          <cell r="AU545">
            <v>3522.21</v>
          </cell>
          <cell r="AV545">
            <v>12236.2</v>
          </cell>
          <cell r="AW545">
            <v>0</v>
          </cell>
          <cell r="AX545">
            <v>8261.7199999999993</v>
          </cell>
          <cell r="AY545">
            <v>31234.79</v>
          </cell>
          <cell r="AZ545">
            <v>289366.12</v>
          </cell>
          <cell r="BA545">
            <v>289366.12</v>
          </cell>
          <cell r="BB545">
            <v>6</v>
          </cell>
          <cell r="BC545">
            <v>31234.79</v>
          </cell>
          <cell r="BD545">
            <v>8261.7199999999993</v>
          </cell>
          <cell r="BE545">
            <v>0</v>
          </cell>
          <cell r="BF545">
            <v>12236.2</v>
          </cell>
          <cell r="BG545">
            <v>3522.21</v>
          </cell>
          <cell r="BH545">
            <v>68821.69</v>
          </cell>
          <cell r="BI545">
            <v>0</v>
          </cell>
          <cell r="BK545">
            <v>289366.12</v>
          </cell>
          <cell r="BL545">
            <v>0</v>
          </cell>
          <cell r="BM545">
            <v>-24053.4</v>
          </cell>
          <cell r="BN545">
            <v>11470.2816666667</v>
          </cell>
        </row>
        <row r="546">
          <cell r="B546" t="str">
            <v>S421001</v>
          </cell>
          <cell r="C546" t="str">
            <v>沈阳金杯锦恒汽车安全系统有限公司</v>
          </cell>
          <cell r="D546" t="str">
            <v>座椅</v>
          </cell>
          <cell r="E546" t="str">
            <v>正常供货</v>
          </cell>
          <cell r="F546">
            <v>90</v>
          </cell>
          <cell r="G546" t="str">
            <v>否</v>
          </cell>
          <cell r="H546">
            <v>90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A546">
            <v>0</v>
          </cell>
          <cell r="BB546">
            <v>5</v>
          </cell>
          <cell r="BC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K546">
            <v>4.65661287307739E-10</v>
          </cell>
          <cell r="BL546">
            <v>0</v>
          </cell>
          <cell r="BM546">
            <v>4.65661287307739E-10</v>
          </cell>
          <cell r="BN546">
            <v>0</v>
          </cell>
        </row>
        <row r="547">
          <cell r="B547" t="str">
            <v>S411041</v>
          </cell>
          <cell r="C547" t="str">
            <v>北京嘉度科贸有限公司</v>
          </cell>
          <cell r="D547" t="str">
            <v>金属件/座椅</v>
          </cell>
          <cell r="E547" t="str">
            <v>正常供货</v>
          </cell>
          <cell r="F547">
            <v>90</v>
          </cell>
          <cell r="G547" t="str">
            <v>否</v>
          </cell>
          <cell r="H547">
            <v>90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O547">
            <v>0</v>
          </cell>
          <cell r="AP547">
            <v>0</v>
          </cell>
          <cell r="AQ547">
            <v>0</v>
          </cell>
          <cell r="AR547">
            <v>0</v>
          </cell>
          <cell r="AS547">
            <v>0</v>
          </cell>
          <cell r="AT547">
            <v>0</v>
          </cell>
          <cell r="AU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A547">
            <v>0</v>
          </cell>
          <cell r="BB547">
            <v>5</v>
          </cell>
          <cell r="BC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K547">
            <v>0</v>
          </cell>
          <cell r="BL547">
            <v>0</v>
          </cell>
          <cell r="BM547">
            <v>0</v>
          </cell>
          <cell r="BN547">
            <v>0</v>
          </cell>
        </row>
        <row r="548">
          <cell r="B548" t="str">
            <v>S413156</v>
          </cell>
          <cell r="C548" t="str">
            <v>黄骅市天硕汽车部件有限公司</v>
          </cell>
          <cell r="D548" t="str">
            <v>座椅</v>
          </cell>
          <cell r="E548" t="str">
            <v>正常供货</v>
          </cell>
          <cell r="F548">
            <v>30</v>
          </cell>
          <cell r="G548" t="str">
            <v>否</v>
          </cell>
          <cell r="H548">
            <v>30</v>
          </cell>
          <cell r="AI548">
            <v>0</v>
          </cell>
          <cell r="AJ548">
            <v>0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O548">
            <v>0</v>
          </cell>
          <cell r="AP548">
            <v>0</v>
          </cell>
          <cell r="AQ548">
            <v>0</v>
          </cell>
          <cell r="AR548">
            <v>30239.08</v>
          </cell>
          <cell r="AS548">
            <v>0</v>
          </cell>
          <cell r="AT548">
            <v>0</v>
          </cell>
          <cell r="AU548">
            <v>0</v>
          </cell>
          <cell r="AW548">
            <v>0</v>
          </cell>
          <cell r="AX548">
            <v>0</v>
          </cell>
          <cell r="AY548">
            <v>0</v>
          </cell>
          <cell r="AZ548">
            <v>30239.08</v>
          </cell>
          <cell r="BA548">
            <v>30239.08</v>
          </cell>
          <cell r="BB548">
            <v>5</v>
          </cell>
          <cell r="BC548">
            <v>0</v>
          </cell>
          <cell r="BD548">
            <v>0</v>
          </cell>
          <cell r="BE548">
            <v>0</v>
          </cell>
          <cell r="BF548">
            <v>0</v>
          </cell>
          <cell r="BG548">
            <v>0</v>
          </cell>
          <cell r="BH548">
            <v>0</v>
          </cell>
          <cell r="BI548">
            <v>0</v>
          </cell>
          <cell r="BK548">
            <v>30239.08</v>
          </cell>
          <cell r="BL548">
            <v>0</v>
          </cell>
          <cell r="BM548">
            <v>-10000</v>
          </cell>
          <cell r="BN548">
            <v>0</v>
          </cell>
        </row>
        <row r="549">
          <cell r="B549" t="str">
            <v>S413175</v>
          </cell>
          <cell r="C549" t="str">
            <v>河北莫特美橡塑科技有限公司</v>
          </cell>
          <cell r="D549" t="str">
            <v>座椅/后视镜</v>
          </cell>
          <cell r="E549" t="str">
            <v>正常供货</v>
          </cell>
          <cell r="F549">
            <v>90</v>
          </cell>
          <cell r="G549" t="str">
            <v>否</v>
          </cell>
          <cell r="H549">
            <v>90</v>
          </cell>
          <cell r="AI549">
            <v>0</v>
          </cell>
          <cell r="AJ549">
            <v>0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O549">
            <v>0</v>
          </cell>
          <cell r="AP549">
            <v>0</v>
          </cell>
          <cell r="AQ549">
            <v>0</v>
          </cell>
          <cell r="AR549">
            <v>130736.58</v>
          </cell>
          <cell r="AS549">
            <v>50133.7</v>
          </cell>
          <cell r="AT549">
            <v>215688.75</v>
          </cell>
          <cell r="AU549">
            <v>0</v>
          </cell>
          <cell r="AV549">
            <v>71489.45</v>
          </cell>
          <cell r="AW549">
            <v>0</v>
          </cell>
          <cell r="AX549">
            <v>36496.74</v>
          </cell>
          <cell r="AY549">
            <v>0</v>
          </cell>
          <cell r="AZ549">
            <v>504545.22</v>
          </cell>
          <cell r="BA549">
            <v>468048.48</v>
          </cell>
          <cell r="BB549">
            <v>6</v>
          </cell>
          <cell r="BC549">
            <v>71489.45</v>
          </cell>
          <cell r="BD549">
            <v>0</v>
          </cell>
          <cell r="BE549">
            <v>215688.75</v>
          </cell>
          <cell r="BF549">
            <v>50133.7</v>
          </cell>
          <cell r="BG549">
            <v>130736.58</v>
          </cell>
          <cell r="BH549">
            <v>323674.94</v>
          </cell>
          <cell r="BI549">
            <v>36496.74</v>
          </cell>
          <cell r="BK549">
            <v>504545.22</v>
          </cell>
          <cell r="BL549">
            <v>0</v>
          </cell>
          <cell r="BM549">
            <v>-50000</v>
          </cell>
          <cell r="BN549">
            <v>53945.823333333297</v>
          </cell>
        </row>
        <row r="550">
          <cell r="B550" t="str">
            <v>S411046</v>
          </cell>
          <cell r="C550" t="str">
            <v>北京宇喆科技有限公司</v>
          </cell>
          <cell r="D550" t="str">
            <v>座椅</v>
          </cell>
          <cell r="E550" t="str">
            <v>正常供货</v>
          </cell>
          <cell r="F550">
            <v>60</v>
          </cell>
          <cell r="G550" t="str">
            <v>否</v>
          </cell>
          <cell r="H550">
            <v>60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23.4900000000052</v>
          </cell>
          <cell r="AV550">
            <v>183851.58</v>
          </cell>
          <cell r="AW550">
            <v>194850.16</v>
          </cell>
          <cell r="AX550">
            <v>171769.9</v>
          </cell>
          <cell r="AY550">
            <v>115024.97</v>
          </cell>
          <cell r="AZ550">
            <v>665520.1</v>
          </cell>
          <cell r="BA550">
            <v>378725.23</v>
          </cell>
          <cell r="BB550">
            <v>6</v>
          </cell>
          <cell r="BC550">
            <v>194850.16</v>
          </cell>
          <cell r="BD550">
            <v>183851.58</v>
          </cell>
          <cell r="BE550">
            <v>23.4900000000052</v>
          </cell>
          <cell r="BF550">
            <v>0</v>
          </cell>
          <cell r="BG550">
            <v>0</v>
          </cell>
          <cell r="BH550">
            <v>665520.1</v>
          </cell>
          <cell r="BI550">
            <v>286794.87</v>
          </cell>
          <cell r="BK550">
            <v>665520.1</v>
          </cell>
          <cell r="BL550">
            <v>0</v>
          </cell>
          <cell r="BM550">
            <v>-230000</v>
          </cell>
          <cell r="BN550">
            <v>110920.016666667</v>
          </cell>
        </row>
        <row r="551">
          <cell r="B551" t="str">
            <v>S412041</v>
          </cell>
          <cell r="C551" t="str">
            <v>天津力登维汽车部件有限公司</v>
          </cell>
          <cell r="E551" t="str">
            <v>正常供货（李尔）</v>
          </cell>
          <cell r="F551">
            <v>30</v>
          </cell>
          <cell r="G551" t="str">
            <v>否</v>
          </cell>
          <cell r="H551">
            <v>30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W551">
            <v>0</v>
          </cell>
          <cell r="AX551">
            <v>0</v>
          </cell>
          <cell r="AY551">
            <v>23504</v>
          </cell>
          <cell r="AZ551">
            <v>23504</v>
          </cell>
          <cell r="BA551">
            <v>0</v>
          </cell>
          <cell r="BB551">
            <v>5</v>
          </cell>
          <cell r="BC551">
            <v>0</v>
          </cell>
          <cell r="BD551">
            <v>0</v>
          </cell>
          <cell r="BE551">
            <v>0</v>
          </cell>
          <cell r="BF551">
            <v>0</v>
          </cell>
          <cell r="BG551">
            <v>0</v>
          </cell>
          <cell r="BH551">
            <v>23504</v>
          </cell>
          <cell r="BI551">
            <v>23504</v>
          </cell>
          <cell r="BK551">
            <v>23504</v>
          </cell>
          <cell r="BL551">
            <v>0</v>
          </cell>
          <cell r="BM551">
            <v>0</v>
          </cell>
          <cell r="BN551">
            <v>3917.3333333333298</v>
          </cell>
        </row>
        <row r="552">
          <cell r="B552" t="str">
            <v>S412042</v>
          </cell>
          <cell r="C552" t="str">
            <v>天津锦程新材料科技有限公司</v>
          </cell>
          <cell r="F552">
            <v>30</v>
          </cell>
          <cell r="G552" t="str">
            <v>否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0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32557.56</v>
          </cell>
          <cell r="AY552">
            <v>18604.32</v>
          </cell>
          <cell r="AZ552">
            <v>51161.88</v>
          </cell>
          <cell r="BA552">
            <v>32557.56</v>
          </cell>
          <cell r="BB552">
            <v>6</v>
          </cell>
          <cell r="BC552">
            <v>32557.56</v>
          </cell>
          <cell r="BD552">
            <v>0</v>
          </cell>
          <cell r="BE552">
            <v>0</v>
          </cell>
          <cell r="BF552">
            <v>0</v>
          </cell>
          <cell r="BG552">
            <v>0</v>
          </cell>
          <cell r="BH552">
            <v>51161.88</v>
          </cell>
          <cell r="BI552">
            <v>18604.32</v>
          </cell>
          <cell r="BK552">
            <v>51161.88</v>
          </cell>
          <cell r="BL552">
            <v>0</v>
          </cell>
          <cell r="BM552">
            <v>-18604.32</v>
          </cell>
          <cell r="BN552">
            <v>8526.98</v>
          </cell>
        </row>
        <row r="553">
          <cell r="B553" t="str">
            <v>S413183</v>
          </cell>
          <cell r="C553" t="str">
            <v>河北方基恒达汽车部件有限公司</v>
          </cell>
          <cell r="E553" t="str">
            <v>正常供货（李尔）</v>
          </cell>
          <cell r="F553">
            <v>90</v>
          </cell>
          <cell r="G553" t="str">
            <v>是</v>
          </cell>
          <cell r="H553">
            <v>90</v>
          </cell>
          <cell r="AJ553">
            <v>83950.98</v>
          </cell>
          <cell r="AK553">
            <v>0</v>
          </cell>
          <cell r="AL553">
            <v>66514.740000000005</v>
          </cell>
          <cell r="AM553">
            <v>0</v>
          </cell>
          <cell r="AN553">
            <v>369701.79</v>
          </cell>
          <cell r="AO553">
            <v>232200</v>
          </cell>
          <cell r="AP553">
            <v>156400</v>
          </cell>
          <cell r="AQ553">
            <v>191406.93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1100174.44</v>
          </cell>
          <cell r="BA553">
            <v>1100174.44</v>
          </cell>
          <cell r="BB553">
            <v>5</v>
          </cell>
          <cell r="BC553">
            <v>0</v>
          </cell>
          <cell r="BD553">
            <v>0</v>
          </cell>
          <cell r="BE553">
            <v>0</v>
          </cell>
          <cell r="BF553">
            <v>0</v>
          </cell>
          <cell r="BG553">
            <v>0</v>
          </cell>
          <cell r="BH553">
            <v>0</v>
          </cell>
          <cell r="BI553">
            <v>0</v>
          </cell>
          <cell r="BK553">
            <v>1100174.44</v>
          </cell>
          <cell r="BL553">
            <v>0</v>
          </cell>
          <cell r="BM553">
            <v>0</v>
          </cell>
          <cell r="BN553">
            <v>0</v>
          </cell>
        </row>
        <row r="554">
          <cell r="B554" t="str">
            <v>S413185</v>
          </cell>
          <cell r="C554" t="str">
            <v>海兴县越达弹簧制造有限公司</v>
          </cell>
          <cell r="E554" t="str">
            <v>正常供货（李尔）</v>
          </cell>
          <cell r="F554">
            <v>60</v>
          </cell>
          <cell r="G554" t="str">
            <v>否</v>
          </cell>
          <cell r="H554">
            <v>60</v>
          </cell>
          <cell r="AJ554">
            <v>0</v>
          </cell>
          <cell r="AK554">
            <v>0</v>
          </cell>
          <cell r="AM554">
            <v>0</v>
          </cell>
          <cell r="AN554">
            <v>0</v>
          </cell>
          <cell r="AO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52306.79</v>
          </cell>
          <cell r="AX554">
            <v>39086.93</v>
          </cell>
          <cell r="AY554">
            <v>27501.71</v>
          </cell>
          <cell r="AZ554">
            <v>118895.43</v>
          </cell>
          <cell r="BA554">
            <v>52306.79</v>
          </cell>
          <cell r="BB554">
            <v>6</v>
          </cell>
          <cell r="BC554">
            <v>52306.79</v>
          </cell>
          <cell r="BD554">
            <v>0</v>
          </cell>
          <cell r="BE554">
            <v>0</v>
          </cell>
          <cell r="BF554">
            <v>0</v>
          </cell>
          <cell r="BG554">
            <v>0</v>
          </cell>
          <cell r="BH554">
            <v>118895.43</v>
          </cell>
          <cell r="BI554">
            <v>66588.639999999999</v>
          </cell>
          <cell r="BK554">
            <v>118895.43</v>
          </cell>
          <cell r="BL554">
            <v>0</v>
          </cell>
          <cell r="BM554">
            <v>-107302.99</v>
          </cell>
          <cell r="BN554">
            <v>19815.904999999999</v>
          </cell>
        </row>
        <row r="555">
          <cell r="B555" t="str">
            <v>S413197</v>
          </cell>
          <cell r="C555" t="str">
            <v>保定市宏腾科技有限公司</v>
          </cell>
          <cell r="E555" t="str">
            <v>零采</v>
          </cell>
          <cell r="F555">
            <v>30</v>
          </cell>
          <cell r="G555" t="str">
            <v>否</v>
          </cell>
          <cell r="H555">
            <v>30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  <cell r="BA555">
            <v>0</v>
          </cell>
          <cell r="BB555">
            <v>5</v>
          </cell>
          <cell r="BC555">
            <v>0</v>
          </cell>
          <cell r="BD555">
            <v>0</v>
          </cell>
          <cell r="BE555">
            <v>0</v>
          </cell>
          <cell r="BF555">
            <v>0</v>
          </cell>
          <cell r="BG555">
            <v>0</v>
          </cell>
          <cell r="BH555">
            <v>0</v>
          </cell>
          <cell r="BI555">
            <v>0</v>
          </cell>
          <cell r="BK555">
            <v>0</v>
          </cell>
          <cell r="BL555">
            <v>0</v>
          </cell>
          <cell r="BM555">
            <v>0</v>
          </cell>
          <cell r="BN555">
            <v>0</v>
          </cell>
        </row>
        <row r="556">
          <cell r="B556" t="str">
            <v>S437053</v>
          </cell>
          <cell r="C556" t="str">
            <v>临沂方中新材料科技有限公司</v>
          </cell>
          <cell r="E556" t="str">
            <v>大宗物料</v>
          </cell>
          <cell r="F556">
            <v>30</v>
          </cell>
          <cell r="G556" t="str">
            <v>否</v>
          </cell>
          <cell r="H556">
            <v>30</v>
          </cell>
          <cell r="AJ556">
            <v>0</v>
          </cell>
          <cell r="AK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111950</v>
          </cell>
          <cell r="AY556">
            <v>24500.04</v>
          </cell>
          <cell r="AZ556">
            <v>136450.04</v>
          </cell>
          <cell r="BA556">
            <v>111950</v>
          </cell>
          <cell r="BB556">
            <v>5</v>
          </cell>
          <cell r="BC556">
            <v>111950</v>
          </cell>
          <cell r="BD556">
            <v>0</v>
          </cell>
          <cell r="BE556">
            <v>0</v>
          </cell>
          <cell r="BF556">
            <v>0</v>
          </cell>
          <cell r="BG556">
            <v>0</v>
          </cell>
          <cell r="BH556">
            <v>136450.04</v>
          </cell>
          <cell r="BI556">
            <v>24500.04</v>
          </cell>
          <cell r="BK556">
            <v>136450.04</v>
          </cell>
          <cell r="BL556">
            <v>0</v>
          </cell>
          <cell r="BM556">
            <v>-197000</v>
          </cell>
          <cell r="BN556">
            <v>22741.6733333333</v>
          </cell>
        </row>
        <row r="557">
          <cell r="B557" t="str">
            <v>S444015</v>
          </cell>
          <cell r="C557" t="str">
            <v>欣瑞联电子（肇庆）有限公司</v>
          </cell>
          <cell r="E557" t="str">
            <v>正常供货</v>
          </cell>
          <cell r="F557">
            <v>90</v>
          </cell>
          <cell r="G557" t="str">
            <v>否</v>
          </cell>
          <cell r="H557">
            <v>90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  <cell r="BA557">
            <v>0</v>
          </cell>
          <cell r="BB557">
            <v>5</v>
          </cell>
          <cell r="BC557">
            <v>0</v>
          </cell>
          <cell r="BD557">
            <v>0</v>
          </cell>
          <cell r="BE557">
            <v>0</v>
          </cell>
          <cell r="BF557">
            <v>0</v>
          </cell>
          <cell r="BG557">
            <v>0</v>
          </cell>
          <cell r="BH557">
            <v>0</v>
          </cell>
          <cell r="BI557">
            <v>0</v>
          </cell>
          <cell r="BK557">
            <v>0</v>
          </cell>
          <cell r="BL557">
            <v>0</v>
          </cell>
          <cell r="BM557">
            <v>0</v>
          </cell>
          <cell r="BN557">
            <v>0</v>
          </cell>
        </row>
        <row r="558">
          <cell r="B558" t="str">
            <v>S511013</v>
          </cell>
          <cell r="C558" t="str">
            <v>北京场景智能科技有限公司</v>
          </cell>
          <cell r="F558">
            <v>60</v>
          </cell>
          <cell r="G558" t="str">
            <v>否</v>
          </cell>
          <cell r="AL558">
            <v>0</v>
          </cell>
          <cell r="AM558">
            <v>0</v>
          </cell>
          <cell r="AN558">
            <v>0</v>
          </cell>
          <cell r="AO558">
            <v>0</v>
          </cell>
          <cell r="AP558">
            <v>0</v>
          </cell>
          <cell r="AQ558">
            <v>0</v>
          </cell>
          <cell r="AR558">
            <v>0</v>
          </cell>
          <cell r="AS558">
            <v>0</v>
          </cell>
          <cell r="AT558">
            <v>0</v>
          </cell>
          <cell r="AU558">
            <v>0</v>
          </cell>
          <cell r="AW558">
            <v>0</v>
          </cell>
          <cell r="AX558">
            <v>0</v>
          </cell>
          <cell r="AY558">
            <v>-4880</v>
          </cell>
          <cell r="AZ558">
            <v>-4880</v>
          </cell>
          <cell r="BA558">
            <v>0</v>
          </cell>
          <cell r="BB558">
            <v>5</v>
          </cell>
          <cell r="BC558">
            <v>0</v>
          </cell>
          <cell r="BD558">
            <v>0</v>
          </cell>
          <cell r="BE558">
            <v>0</v>
          </cell>
          <cell r="BF558">
            <v>0</v>
          </cell>
          <cell r="BG558">
            <v>0</v>
          </cell>
          <cell r="BH558">
            <v>-4880</v>
          </cell>
          <cell r="BI558">
            <v>-4880</v>
          </cell>
          <cell r="BK558">
            <v>-4880</v>
          </cell>
          <cell r="BL558">
            <v>0</v>
          </cell>
          <cell r="BM558">
            <v>-4880</v>
          </cell>
          <cell r="BN558">
            <v>-813.33333333333303</v>
          </cell>
        </row>
        <row r="559">
          <cell r="B559" t="str">
            <v>S512028</v>
          </cell>
          <cell r="C559" t="str">
            <v>天津林宇机械制造有限公司</v>
          </cell>
          <cell r="E559" t="str">
            <v>零采</v>
          </cell>
          <cell r="F559" t="str">
            <v>预付</v>
          </cell>
          <cell r="G559" t="str">
            <v>是</v>
          </cell>
          <cell r="AJ559">
            <v>0</v>
          </cell>
          <cell r="AK559">
            <v>0</v>
          </cell>
          <cell r="AL559">
            <v>0</v>
          </cell>
          <cell r="AM559">
            <v>1750</v>
          </cell>
          <cell r="AN559">
            <v>0</v>
          </cell>
          <cell r="AO559">
            <v>0</v>
          </cell>
          <cell r="AP559">
            <v>0</v>
          </cell>
          <cell r="AQ559">
            <v>0</v>
          </cell>
          <cell r="AR559">
            <v>0</v>
          </cell>
          <cell r="AS559">
            <v>0</v>
          </cell>
          <cell r="AT559">
            <v>0</v>
          </cell>
          <cell r="AU559">
            <v>0</v>
          </cell>
          <cell r="AW559">
            <v>0</v>
          </cell>
          <cell r="AX559">
            <v>0</v>
          </cell>
          <cell r="AY559">
            <v>0</v>
          </cell>
          <cell r="AZ559">
            <v>1750</v>
          </cell>
          <cell r="BA559">
            <v>1750</v>
          </cell>
          <cell r="BB559">
            <v>5</v>
          </cell>
          <cell r="BC559">
            <v>0</v>
          </cell>
          <cell r="BD559">
            <v>0</v>
          </cell>
          <cell r="BE559">
            <v>0</v>
          </cell>
          <cell r="BF559">
            <v>0</v>
          </cell>
          <cell r="BG559">
            <v>0</v>
          </cell>
          <cell r="BH559">
            <v>0</v>
          </cell>
          <cell r="BI559">
            <v>0</v>
          </cell>
          <cell r="BK559">
            <v>1750</v>
          </cell>
          <cell r="BL559">
            <v>0</v>
          </cell>
          <cell r="BM559">
            <v>0</v>
          </cell>
          <cell r="BN559">
            <v>0</v>
          </cell>
        </row>
        <row r="560">
          <cell r="B560" t="str">
            <v>S512031</v>
          </cell>
          <cell r="C560" t="str">
            <v>天津合心亿商贸有限公司</v>
          </cell>
          <cell r="E560" t="str">
            <v>固定资产-要诉讼</v>
          </cell>
          <cell r="F560" t="str">
            <v>预付</v>
          </cell>
          <cell r="G560" t="str">
            <v>否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  <cell r="BA560">
            <v>0</v>
          </cell>
          <cell r="BB560">
            <v>5</v>
          </cell>
          <cell r="BC560">
            <v>0</v>
          </cell>
          <cell r="BD560">
            <v>0</v>
          </cell>
          <cell r="BE560">
            <v>0</v>
          </cell>
          <cell r="BF560">
            <v>0</v>
          </cell>
          <cell r="BG560">
            <v>0</v>
          </cell>
          <cell r="BH560">
            <v>0</v>
          </cell>
          <cell r="BI560">
            <v>0</v>
          </cell>
          <cell r="BK560">
            <v>0</v>
          </cell>
          <cell r="BL560">
            <v>0</v>
          </cell>
          <cell r="BM560">
            <v>0</v>
          </cell>
          <cell r="BN560">
            <v>0</v>
          </cell>
        </row>
        <row r="561">
          <cell r="B561" t="str">
            <v>S513164</v>
          </cell>
          <cell r="C561" t="str">
            <v>沧州圣玺装饰装修工程有限公司</v>
          </cell>
          <cell r="E561" t="str">
            <v>管理</v>
          </cell>
          <cell r="F561">
            <v>0</v>
          </cell>
          <cell r="G561" t="str">
            <v>是</v>
          </cell>
          <cell r="AI561">
            <v>1663.7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1663.7</v>
          </cell>
          <cell r="BA561">
            <v>1663.7</v>
          </cell>
          <cell r="BB561">
            <v>5</v>
          </cell>
          <cell r="BC561">
            <v>0</v>
          </cell>
          <cell r="BD561">
            <v>0</v>
          </cell>
          <cell r="BE561">
            <v>0</v>
          </cell>
          <cell r="BF561">
            <v>0</v>
          </cell>
          <cell r="BG561">
            <v>0</v>
          </cell>
          <cell r="BH561">
            <v>0</v>
          </cell>
          <cell r="BI561">
            <v>0</v>
          </cell>
          <cell r="BK561">
            <v>1663.7</v>
          </cell>
          <cell r="BL561">
            <v>0</v>
          </cell>
          <cell r="BM561">
            <v>4.3200998334214099E-12</v>
          </cell>
          <cell r="BN561">
            <v>0</v>
          </cell>
        </row>
        <row r="562">
          <cell r="B562" t="str">
            <v>S513168</v>
          </cell>
          <cell r="C562" t="str">
            <v>河北嘉雄建筑安装工程有限公司</v>
          </cell>
          <cell r="E562" t="str">
            <v>管理</v>
          </cell>
          <cell r="F562">
            <v>0</v>
          </cell>
          <cell r="G562" t="str">
            <v>否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  <cell r="BA562">
            <v>0</v>
          </cell>
          <cell r="BB562">
            <v>5</v>
          </cell>
          <cell r="BC562">
            <v>0</v>
          </cell>
          <cell r="BD562">
            <v>0</v>
          </cell>
          <cell r="BE562">
            <v>0</v>
          </cell>
          <cell r="BF562">
            <v>0</v>
          </cell>
          <cell r="BG562">
            <v>0</v>
          </cell>
          <cell r="BH562">
            <v>0</v>
          </cell>
          <cell r="BI562">
            <v>0</v>
          </cell>
          <cell r="BK562">
            <v>0</v>
          </cell>
          <cell r="BL562">
            <v>0</v>
          </cell>
          <cell r="BM562">
            <v>0</v>
          </cell>
          <cell r="BN562">
            <v>0</v>
          </cell>
        </row>
        <row r="563">
          <cell r="B563" t="str">
            <v>S513189</v>
          </cell>
          <cell r="C563" t="str">
            <v>黄骅市嘉哲电脑经营部</v>
          </cell>
          <cell r="F563">
            <v>0</v>
          </cell>
          <cell r="G563" t="str">
            <v>否</v>
          </cell>
          <cell r="AG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  <cell r="BA563">
            <v>0</v>
          </cell>
          <cell r="BB563">
            <v>5</v>
          </cell>
          <cell r="BC563">
            <v>0</v>
          </cell>
          <cell r="BD563">
            <v>0</v>
          </cell>
          <cell r="BE563">
            <v>0</v>
          </cell>
          <cell r="BF563">
            <v>0</v>
          </cell>
          <cell r="BG563">
            <v>0</v>
          </cell>
          <cell r="BH563">
            <v>0</v>
          </cell>
          <cell r="BI563">
            <v>0</v>
          </cell>
          <cell r="BK563">
            <v>0</v>
          </cell>
          <cell r="BL563">
            <v>0</v>
          </cell>
          <cell r="BM563">
            <v>0</v>
          </cell>
          <cell r="BN563">
            <v>0</v>
          </cell>
        </row>
        <row r="564">
          <cell r="B564" t="str">
            <v>S513199</v>
          </cell>
          <cell r="C564" t="str">
            <v>黄骅市翼华工程机械租赁有限公司</v>
          </cell>
          <cell r="E564" t="str">
            <v>管理</v>
          </cell>
          <cell r="F564">
            <v>0</v>
          </cell>
          <cell r="G564" t="str">
            <v>否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  <cell r="BA564">
            <v>0</v>
          </cell>
          <cell r="BB564">
            <v>5</v>
          </cell>
          <cell r="BC564">
            <v>0</v>
          </cell>
          <cell r="BD564">
            <v>0</v>
          </cell>
          <cell r="BE564">
            <v>0</v>
          </cell>
          <cell r="BF564">
            <v>0</v>
          </cell>
          <cell r="BG564">
            <v>0</v>
          </cell>
          <cell r="BH564">
            <v>0</v>
          </cell>
          <cell r="BI564">
            <v>0</v>
          </cell>
          <cell r="BK564">
            <v>0</v>
          </cell>
          <cell r="BL564">
            <v>0</v>
          </cell>
          <cell r="BM564">
            <v>0</v>
          </cell>
          <cell r="BN564">
            <v>0</v>
          </cell>
        </row>
        <row r="565">
          <cell r="B565" t="str">
            <v>S513200</v>
          </cell>
          <cell r="C565" t="str">
            <v>沧州烽源人力资源服务有限公司</v>
          </cell>
          <cell r="F565">
            <v>0</v>
          </cell>
          <cell r="G565" t="str">
            <v>否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  <cell r="BA565">
            <v>0</v>
          </cell>
          <cell r="BB565">
            <v>4</v>
          </cell>
          <cell r="BC565">
            <v>0</v>
          </cell>
          <cell r="BD565">
            <v>0</v>
          </cell>
          <cell r="BE565">
            <v>0</v>
          </cell>
          <cell r="BF565">
            <v>0</v>
          </cell>
          <cell r="BG565">
            <v>0</v>
          </cell>
          <cell r="BH565">
            <v>0</v>
          </cell>
          <cell r="BI565">
            <v>0</v>
          </cell>
          <cell r="BK565">
            <v>0</v>
          </cell>
          <cell r="BL565">
            <v>0</v>
          </cell>
          <cell r="BM565">
            <v>-22345.34</v>
          </cell>
          <cell r="BN565">
            <v>0</v>
          </cell>
        </row>
        <row r="566">
          <cell r="B566" t="str">
            <v>S411049</v>
          </cell>
          <cell r="C566" t="str">
            <v>北京来一桶金科技有限公司</v>
          </cell>
          <cell r="E566" t="str">
            <v>大宗物料</v>
          </cell>
          <cell r="F566">
            <v>30</v>
          </cell>
          <cell r="G566" t="str">
            <v>否</v>
          </cell>
          <cell r="H566">
            <v>30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36233.1</v>
          </cell>
          <cell r="AU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36233.1</v>
          </cell>
          <cell r="BA566">
            <v>36233.1</v>
          </cell>
          <cell r="BB566">
            <v>5</v>
          </cell>
          <cell r="BC566">
            <v>0</v>
          </cell>
          <cell r="BD566">
            <v>0</v>
          </cell>
          <cell r="BE566">
            <v>0</v>
          </cell>
          <cell r="BF566">
            <v>0</v>
          </cell>
          <cell r="BG566">
            <v>36233.1</v>
          </cell>
          <cell r="BH566">
            <v>36233.1</v>
          </cell>
          <cell r="BI566">
            <v>0</v>
          </cell>
          <cell r="BK566">
            <v>36233.1</v>
          </cell>
          <cell r="BL566">
            <v>0</v>
          </cell>
          <cell r="BM566">
            <v>0</v>
          </cell>
          <cell r="BN566">
            <v>6038.85</v>
          </cell>
        </row>
        <row r="567">
          <cell r="B567" t="str">
            <v>S412044</v>
          </cell>
          <cell r="C567" t="str">
            <v>天津沛衡五金弹簧有限公司</v>
          </cell>
          <cell r="E567" t="str">
            <v>正常供货</v>
          </cell>
          <cell r="F567">
            <v>90</v>
          </cell>
          <cell r="G567" t="str">
            <v>否</v>
          </cell>
          <cell r="H567">
            <v>90</v>
          </cell>
          <cell r="AL567">
            <v>0</v>
          </cell>
          <cell r="AM567">
            <v>0</v>
          </cell>
          <cell r="AN567">
            <v>0</v>
          </cell>
          <cell r="AO567">
            <v>2012.28</v>
          </cell>
          <cell r="AP567">
            <v>19900</v>
          </cell>
          <cell r="AQ567">
            <v>0</v>
          </cell>
          <cell r="AR567">
            <v>0</v>
          </cell>
          <cell r="AS567">
            <v>39233.599999999999</v>
          </cell>
          <cell r="AT567">
            <v>22068.9</v>
          </cell>
          <cell r="AU567">
            <v>13609.16</v>
          </cell>
          <cell r="AW567">
            <v>0</v>
          </cell>
          <cell r="AX567">
            <v>0</v>
          </cell>
          <cell r="AY567">
            <v>0</v>
          </cell>
          <cell r="AZ567">
            <v>96823.94</v>
          </cell>
          <cell r="BA567">
            <v>96823.94</v>
          </cell>
          <cell r="BB567">
            <v>5</v>
          </cell>
          <cell r="BC567">
            <v>0</v>
          </cell>
          <cell r="BD567">
            <v>13609.16</v>
          </cell>
          <cell r="BE567">
            <v>22068.9</v>
          </cell>
          <cell r="BF567">
            <v>39233.599999999999</v>
          </cell>
          <cell r="BG567">
            <v>0</v>
          </cell>
          <cell r="BH567">
            <v>35678.06</v>
          </cell>
          <cell r="BI567">
            <v>0</v>
          </cell>
          <cell r="BK567">
            <v>96823.94</v>
          </cell>
          <cell r="BL567">
            <v>0</v>
          </cell>
          <cell r="BM567">
            <v>0</v>
          </cell>
          <cell r="BN567">
            <v>5946.3433333333296</v>
          </cell>
        </row>
        <row r="568">
          <cell r="B568" t="str">
            <v>S413139</v>
          </cell>
          <cell r="C568" t="str">
            <v>河北定国紧固件制造有限公司</v>
          </cell>
          <cell r="E568" t="str">
            <v>正常供货</v>
          </cell>
          <cell r="F568">
            <v>90</v>
          </cell>
          <cell r="G568" t="str">
            <v>否</v>
          </cell>
          <cell r="H568">
            <v>90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  <cell r="BA568">
            <v>0</v>
          </cell>
          <cell r="BB568">
            <v>5</v>
          </cell>
          <cell r="BC568">
            <v>0</v>
          </cell>
          <cell r="BD568">
            <v>0</v>
          </cell>
          <cell r="BE568">
            <v>0</v>
          </cell>
          <cell r="BF568">
            <v>0</v>
          </cell>
          <cell r="BG568">
            <v>0</v>
          </cell>
          <cell r="BH568">
            <v>0</v>
          </cell>
          <cell r="BI568">
            <v>0</v>
          </cell>
          <cell r="BK568">
            <v>0</v>
          </cell>
          <cell r="BL568">
            <v>0</v>
          </cell>
          <cell r="BM568">
            <v>0</v>
          </cell>
          <cell r="BN568">
            <v>0</v>
          </cell>
        </row>
        <row r="569">
          <cell r="B569" t="str">
            <v>S431032</v>
          </cell>
          <cell r="C569" t="str">
            <v>上海商发金属材料有限公司</v>
          </cell>
          <cell r="E569" t="str">
            <v>大宗物料</v>
          </cell>
          <cell r="F569">
            <v>0</v>
          </cell>
          <cell r="G569" t="str">
            <v>否</v>
          </cell>
          <cell r="H569">
            <v>30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  <cell r="BA569">
            <v>0</v>
          </cell>
          <cell r="BB569">
            <v>5</v>
          </cell>
          <cell r="BC569">
            <v>0</v>
          </cell>
          <cell r="BD569">
            <v>0</v>
          </cell>
          <cell r="BE569">
            <v>0</v>
          </cell>
          <cell r="BF569">
            <v>0</v>
          </cell>
          <cell r="BG569">
            <v>0</v>
          </cell>
          <cell r="BH569">
            <v>0</v>
          </cell>
          <cell r="BI569">
            <v>0</v>
          </cell>
          <cell r="BK569">
            <v>0</v>
          </cell>
          <cell r="BL569">
            <v>0</v>
          </cell>
          <cell r="BM569">
            <v>0</v>
          </cell>
          <cell r="BN569">
            <v>0</v>
          </cell>
        </row>
        <row r="570">
          <cell r="B570" t="str">
            <v>S431034</v>
          </cell>
          <cell r="C570" t="str">
            <v>雅柏利（上海）粘扣带有限公司</v>
          </cell>
          <cell r="E570" t="str">
            <v>正常供货（李尔）</v>
          </cell>
          <cell r="F570">
            <v>60</v>
          </cell>
          <cell r="G570" t="str">
            <v>否</v>
          </cell>
          <cell r="H570">
            <v>60</v>
          </cell>
          <cell r="AK570">
            <v>0</v>
          </cell>
          <cell r="AL570">
            <v>0</v>
          </cell>
          <cell r="AO570">
            <v>0</v>
          </cell>
          <cell r="AS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  <cell r="BA570">
            <v>0</v>
          </cell>
          <cell r="BB570">
            <v>3</v>
          </cell>
          <cell r="BC570">
            <v>0</v>
          </cell>
          <cell r="BD570">
            <v>0</v>
          </cell>
          <cell r="BE570">
            <v>0</v>
          </cell>
          <cell r="BF570">
            <v>0</v>
          </cell>
          <cell r="BG570">
            <v>0</v>
          </cell>
          <cell r="BH570">
            <v>0</v>
          </cell>
          <cell r="BI570">
            <v>0</v>
          </cell>
          <cell r="BK570">
            <v>-3.5015546018257698E-11</v>
          </cell>
          <cell r="BL570">
            <v>0</v>
          </cell>
          <cell r="BM570">
            <v>-3356.1000000000299</v>
          </cell>
          <cell r="BN570">
            <v>0</v>
          </cell>
        </row>
        <row r="571">
          <cell r="B571" t="str">
            <v>S432002</v>
          </cell>
          <cell r="C571" t="str">
            <v>江苏全盛座舱技术股份有限公司</v>
          </cell>
          <cell r="E571" t="str">
            <v>正常供货</v>
          </cell>
          <cell r="F571">
            <v>90</v>
          </cell>
          <cell r="G571" t="str">
            <v>否</v>
          </cell>
          <cell r="H571">
            <v>90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T571">
            <v>0</v>
          </cell>
          <cell r="AU571">
            <v>682349.14</v>
          </cell>
          <cell r="AV571">
            <v>957756.32</v>
          </cell>
          <cell r="AW571">
            <v>78457.03</v>
          </cell>
          <cell r="AX571">
            <v>713525.51</v>
          </cell>
          <cell r="AY571">
            <v>0</v>
          </cell>
          <cell r="AZ571">
            <v>2432088</v>
          </cell>
          <cell r="BA571">
            <v>1640105.46</v>
          </cell>
          <cell r="BB571">
            <v>6</v>
          </cell>
          <cell r="BC571">
            <v>957756.32</v>
          </cell>
          <cell r="BD571">
            <v>682349.14</v>
          </cell>
          <cell r="BE571">
            <v>0</v>
          </cell>
          <cell r="BF571">
            <v>0</v>
          </cell>
          <cell r="BG571">
            <v>0</v>
          </cell>
          <cell r="BH571">
            <v>2432088</v>
          </cell>
          <cell r="BI571">
            <v>791982.54</v>
          </cell>
          <cell r="BK571">
            <v>2432088</v>
          </cell>
          <cell r="BL571">
            <v>0</v>
          </cell>
          <cell r="BM571">
            <v>-668642.19999999995</v>
          </cell>
          <cell r="BN571">
            <v>405348</v>
          </cell>
        </row>
        <row r="572">
          <cell r="B572" t="str">
            <v>S437051</v>
          </cell>
          <cell r="C572" t="str">
            <v>诸城恒信新材料科技有限公司</v>
          </cell>
          <cell r="E572" t="str">
            <v>正常供货</v>
          </cell>
          <cell r="F572">
            <v>30</v>
          </cell>
          <cell r="G572" t="str">
            <v>否</v>
          </cell>
          <cell r="H572">
            <v>30</v>
          </cell>
          <cell r="AK572">
            <v>0</v>
          </cell>
          <cell r="AL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  <cell r="BA572">
            <v>0</v>
          </cell>
          <cell r="BB572">
            <v>6</v>
          </cell>
          <cell r="BC572">
            <v>0</v>
          </cell>
          <cell r="BD572">
            <v>0</v>
          </cell>
          <cell r="BE572">
            <v>0</v>
          </cell>
          <cell r="BF572">
            <v>0</v>
          </cell>
          <cell r="BG572">
            <v>0</v>
          </cell>
          <cell r="BH572">
            <v>0</v>
          </cell>
          <cell r="BI572">
            <v>0</v>
          </cell>
          <cell r="BK572">
            <v>-60041.580000000104</v>
          </cell>
          <cell r="BL572">
            <v>-60041.580000000104</v>
          </cell>
          <cell r="BM572">
            <v>-131396</v>
          </cell>
          <cell r="BN572">
            <v>0</v>
          </cell>
        </row>
        <row r="573">
          <cell r="B573" t="str">
            <v>S511037</v>
          </cell>
          <cell r="C573" t="str">
            <v>北京友联物流有限公司</v>
          </cell>
          <cell r="E573" t="str">
            <v>销售（三方库）</v>
          </cell>
          <cell r="F573">
            <v>0</v>
          </cell>
          <cell r="G573" t="str">
            <v>否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30660.55</v>
          </cell>
          <cell r="AP573">
            <v>49600</v>
          </cell>
          <cell r="AQ573">
            <v>55732.5</v>
          </cell>
          <cell r="AR573">
            <v>77666.92</v>
          </cell>
          <cell r="AS573">
            <v>47524.57</v>
          </cell>
          <cell r="AT573">
            <v>53552.79</v>
          </cell>
          <cell r="AU573">
            <v>2398.73</v>
          </cell>
          <cell r="AV573">
            <v>59659.45</v>
          </cell>
          <cell r="AW573">
            <v>55798.93</v>
          </cell>
          <cell r="AX573">
            <v>56358.080000000002</v>
          </cell>
          <cell r="AY573">
            <v>48779.61</v>
          </cell>
          <cell r="AZ573">
            <v>537732.13</v>
          </cell>
          <cell r="BA573">
            <v>537732.13</v>
          </cell>
          <cell r="BB573">
            <v>6</v>
          </cell>
          <cell r="BC573">
            <v>48779.61</v>
          </cell>
          <cell r="BD573">
            <v>56358.080000000002</v>
          </cell>
          <cell r="BE573">
            <v>55798.93</v>
          </cell>
          <cell r="BF573">
            <v>59659.45</v>
          </cell>
          <cell r="BG573">
            <v>2398.73</v>
          </cell>
          <cell r="BH573">
            <v>276547.59000000003</v>
          </cell>
          <cell r="BI573">
            <v>0</v>
          </cell>
          <cell r="BK573">
            <v>537732.13</v>
          </cell>
          <cell r="BL573">
            <v>0</v>
          </cell>
          <cell r="BM573">
            <v>-14339.45</v>
          </cell>
          <cell r="BN573">
            <v>46091.264999999999</v>
          </cell>
        </row>
        <row r="574">
          <cell r="B574" t="str">
            <v>S512020</v>
          </cell>
          <cell r="C574" t="str">
            <v>天津中骏机械技术有限公司</v>
          </cell>
          <cell r="E574" t="str">
            <v>老账</v>
          </cell>
          <cell r="F574">
            <v>0</v>
          </cell>
          <cell r="G574" t="str">
            <v>否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  <cell r="BA574">
            <v>0</v>
          </cell>
          <cell r="BB574">
            <v>5</v>
          </cell>
          <cell r="BC574">
            <v>0</v>
          </cell>
          <cell r="BD574">
            <v>0</v>
          </cell>
          <cell r="BE574">
            <v>0</v>
          </cell>
          <cell r="BF574">
            <v>0</v>
          </cell>
          <cell r="BG574">
            <v>0</v>
          </cell>
          <cell r="BH574">
            <v>0</v>
          </cell>
          <cell r="BI574">
            <v>0</v>
          </cell>
          <cell r="BK574">
            <v>0</v>
          </cell>
          <cell r="BL574">
            <v>0</v>
          </cell>
          <cell r="BM574">
            <v>0</v>
          </cell>
          <cell r="BN574">
            <v>0</v>
          </cell>
        </row>
        <row r="575">
          <cell r="B575" t="str">
            <v>S512030</v>
          </cell>
          <cell r="C575" t="str">
            <v>天津德润达金属材料销售有限公司</v>
          </cell>
          <cell r="F575">
            <v>0</v>
          </cell>
          <cell r="G575" t="str">
            <v>否</v>
          </cell>
          <cell r="H575">
            <v>30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656359.4</v>
          </cell>
          <cell r="AV575">
            <v>81205.679999999993</v>
          </cell>
          <cell r="AW575">
            <v>0</v>
          </cell>
          <cell r="AX575">
            <v>0</v>
          </cell>
          <cell r="AY575">
            <v>0</v>
          </cell>
          <cell r="AZ575">
            <v>737565.08</v>
          </cell>
          <cell r="BA575">
            <v>737565.08</v>
          </cell>
          <cell r="BB575">
            <v>6</v>
          </cell>
          <cell r="BC575">
            <v>0</v>
          </cell>
          <cell r="BD575">
            <v>0</v>
          </cell>
          <cell r="BE575">
            <v>0</v>
          </cell>
          <cell r="BF575">
            <v>81205.679999999993</v>
          </cell>
          <cell r="BG575">
            <v>656359.4</v>
          </cell>
          <cell r="BH575">
            <v>737565.08</v>
          </cell>
          <cell r="BI575">
            <v>0</v>
          </cell>
          <cell r="BK575">
            <v>737565.08</v>
          </cell>
          <cell r="BL575">
            <v>0</v>
          </cell>
          <cell r="BM575">
            <v>-19999.999999999902</v>
          </cell>
          <cell r="BN575">
            <v>122927.513333333</v>
          </cell>
        </row>
        <row r="576">
          <cell r="B576" t="str">
            <v>S412045</v>
          </cell>
          <cell r="C576" t="str">
            <v>大悍（天津）汽车零部件有限公司</v>
          </cell>
          <cell r="E576" t="str">
            <v>正常供货</v>
          </cell>
          <cell r="F576">
            <v>45</v>
          </cell>
          <cell r="G576" t="str">
            <v>否</v>
          </cell>
          <cell r="H576">
            <v>45</v>
          </cell>
          <cell r="AL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93976.19</v>
          </cell>
          <cell r="AW576">
            <v>367656.8</v>
          </cell>
          <cell r="AX576">
            <v>88866.03</v>
          </cell>
          <cell r="AY576">
            <v>185422.83</v>
          </cell>
          <cell r="AZ576">
            <v>735921.85</v>
          </cell>
          <cell r="BA576">
            <v>461632.99</v>
          </cell>
          <cell r="BB576">
            <v>6</v>
          </cell>
          <cell r="BC576">
            <v>367656.8</v>
          </cell>
          <cell r="BD576">
            <v>93976.19</v>
          </cell>
          <cell r="BE576">
            <v>0</v>
          </cell>
          <cell r="BF576">
            <v>0</v>
          </cell>
          <cell r="BG576">
            <v>0</v>
          </cell>
          <cell r="BH576">
            <v>735921.85</v>
          </cell>
          <cell r="BI576">
            <v>274288.86</v>
          </cell>
          <cell r="BK576">
            <v>735921.85</v>
          </cell>
          <cell r="BL576">
            <v>0</v>
          </cell>
          <cell r="BM576">
            <v>-150000</v>
          </cell>
          <cell r="BN576">
            <v>122653.641666667</v>
          </cell>
        </row>
        <row r="577">
          <cell r="B577" t="str">
            <v>S413011</v>
          </cell>
          <cell r="C577" t="str">
            <v>沧州梦依恋商贸有限公司</v>
          </cell>
          <cell r="F577">
            <v>0</v>
          </cell>
          <cell r="G577" t="str">
            <v>否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  <cell r="BA577">
            <v>0</v>
          </cell>
          <cell r="BB577">
            <v>6</v>
          </cell>
          <cell r="BC577">
            <v>0</v>
          </cell>
          <cell r="BD577">
            <v>0</v>
          </cell>
          <cell r="BE577">
            <v>0</v>
          </cell>
          <cell r="BF577">
            <v>0</v>
          </cell>
          <cell r="BG577">
            <v>0</v>
          </cell>
          <cell r="BH577">
            <v>0</v>
          </cell>
          <cell r="BI577">
            <v>0</v>
          </cell>
          <cell r="BK577">
            <v>0</v>
          </cell>
          <cell r="BL577">
            <v>0</v>
          </cell>
          <cell r="BM577">
            <v>-1274</v>
          </cell>
          <cell r="BN577">
            <v>0</v>
          </cell>
        </row>
        <row r="578">
          <cell r="B578" t="str">
            <v>S413122</v>
          </cell>
          <cell r="C578" t="str">
            <v>河北亿泽汽车零部件科技有限公司</v>
          </cell>
          <cell r="E578" t="str">
            <v>正常供货</v>
          </cell>
          <cell r="F578">
            <v>90</v>
          </cell>
          <cell r="G578" t="str">
            <v>否</v>
          </cell>
          <cell r="H578">
            <v>90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9241.48</v>
          </cell>
          <cell r="AT578">
            <v>0</v>
          </cell>
          <cell r="AU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9241.48</v>
          </cell>
          <cell r="BA578">
            <v>9241.48</v>
          </cell>
          <cell r="BB578">
            <v>5</v>
          </cell>
          <cell r="BC578">
            <v>0</v>
          </cell>
          <cell r="BD578">
            <v>0</v>
          </cell>
          <cell r="BE578">
            <v>0</v>
          </cell>
          <cell r="BF578">
            <v>9241.48</v>
          </cell>
          <cell r="BG578">
            <v>0</v>
          </cell>
          <cell r="BH578">
            <v>0</v>
          </cell>
          <cell r="BI578">
            <v>0</v>
          </cell>
          <cell r="BK578">
            <v>9241.4800000000105</v>
          </cell>
          <cell r="BL578">
            <v>0</v>
          </cell>
          <cell r="BM578">
            <v>0</v>
          </cell>
          <cell r="BN578">
            <v>0</v>
          </cell>
        </row>
        <row r="579">
          <cell r="B579" t="str">
            <v>S413196</v>
          </cell>
          <cell r="C579" t="str">
            <v>北汽岱摩斯（沧州）汽车系统有限公司</v>
          </cell>
          <cell r="E579" t="str">
            <v>李尔转移物料</v>
          </cell>
          <cell r="F579">
            <v>30</v>
          </cell>
          <cell r="G579" t="str">
            <v>否</v>
          </cell>
          <cell r="H579">
            <v>30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  <cell r="BA579">
            <v>0</v>
          </cell>
          <cell r="BB579">
            <v>5</v>
          </cell>
          <cell r="BC579">
            <v>0</v>
          </cell>
          <cell r="BD579">
            <v>0</v>
          </cell>
          <cell r="BE579">
            <v>0</v>
          </cell>
          <cell r="BF579">
            <v>0</v>
          </cell>
          <cell r="BG579">
            <v>0</v>
          </cell>
          <cell r="BH579">
            <v>0</v>
          </cell>
          <cell r="BI579">
            <v>0</v>
          </cell>
          <cell r="BK579">
            <v>0</v>
          </cell>
          <cell r="BL579">
            <v>0</v>
          </cell>
          <cell r="BM579">
            <v>0</v>
          </cell>
          <cell r="BN579">
            <v>0</v>
          </cell>
        </row>
        <row r="580">
          <cell r="B580" t="str">
            <v>S433028</v>
          </cell>
          <cell r="C580" t="str">
            <v>温州鑫锐电器有限公司</v>
          </cell>
          <cell r="E580" t="str">
            <v>老账</v>
          </cell>
          <cell r="F580">
            <v>90</v>
          </cell>
          <cell r="G580" t="str">
            <v>否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R580">
            <v>16697.330000000002</v>
          </cell>
          <cell r="AS580">
            <v>4949.3999999999996</v>
          </cell>
          <cell r="AT580">
            <v>59313.7</v>
          </cell>
          <cell r="AU580">
            <v>24865.65</v>
          </cell>
          <cell r="AV580">
            <v>26396.799999999999</v>
          </cell>
          <cell r="AW580">
            <v>0</v>
          </cell>
          <cell r="AX580">
            <v>42894.8</v>
          </cell>
          <cell r="AY580">
            <v>0</v>
          </cell>
          <cell r="AZ580">
            <v>175117.68</v>
          </cell>
          <cell r="BA580">
            <v>132222.88</v>
          </cell>
          <cell r="BB580">
            <v>6</v>
          </cell>
          <cell r="BC580">
            <v>26396.799999999999</v>
          </cell>
          <cell r="BD580">
            <v>24865.65</v>
          </cell>
          <cell r="BE580">
            <v>59313.7</v>
          </cell>
          <cell r="BF580">
            <v>4949.3999999999996</v>
          </cell>
          <cell r="BG580">
            <v>16697.330000000002</v>
          </cell>
          <cell r="BH580">
            <v>153470.95000000001</v>
          </cell>
          <cell r="BI580">
            <v>42894.8</v>
          </cell>
          <cell r="BK580">
            <v>175117.68</v>
          </cell>
          <cell r="BL580">
            <v>0</v>
          </cell>
          <cell r="BM580">
            <v>0</v>
          </cell>
          <cell r="BN580">
            <v>25578.491666666701</v>
          </cell>
        </row>
        <row r="581">
          <cell r="B581" t="str">
            <v>S511036</v>
          </cell>
          <cell r="C581" t="str">
            <v>北京恒世通物流有限公司</v>
          </cell>
          <cell r="E581" t="str">
            <v>销售（三方库）</v>
          </cell>
          <cell r="F581">
            <v>0</v>
          </cell>
          <cell r="G581" t="str">
            <v>否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R581">
            <v>0</v>
          </cell>
          <cell r="AS581">
            <v>168786.4</v>
          </cell>
          <cell r="AT581">
            <v>338859.2</v>
          </cell>
          <cell r="AU581">
            <v>179776</v>
          </cell>
          <cell r="AV581">
            <v>296086.8</v>
          </cell>
          <cell r="AW581">
            <v>201513.2</v>
          </cell>
          <cell r="AX581">
            <v>137340</v>
          </cell>
          <cell r="AY581">
            <v>159258.79999999999</v>
          </cell>
          <cell r="AZ581">
            <v>1481620.4</v>
          </cell>
          <cell r="BA581">
            <v>1481620.4</v>
          </cell>
          <cell r="BB581">
            <v>6</v>
          </cell>
          <cell r="BC581">
            <v>159258.79999999999</v>
          </cell>
          <cell r="BD581">
            <v>137340</v>
          </cell>
          <cell r="BE581">
            <v>201513.2</v>
          </cell>
          <cell r="BF581">
            <v>296086.8</v>
          </cell>
          <cell r="BG581">
            <v>179776</v>
          </cell>
          <cell r="BH581">
            <v>1312834</v>
          </cell>
          <cell r="BI581">
            <v>0</v>
          </cell>
          <cell r="BK581">
            <v>1481620.4</v>
          </cell>
          <cell r="BL581">
            <v>0</v>
          </cell>
          <cell r="BM581">
            <v>-196640</v>
          </cell>
          <cell r="BN581">
            <v>218805.66666666701</v>
          </cell>
        </row>
        <row r="582">
          <cell r="B582" t="str">
            <v>S411047</v>
          </cell>
          <cell r="C582" t="str">
            <v>大连吉田拉链有限公司北京分公司</v>
          </cell>
          <cell r="F582">
            <v>60</v>
          </cell>
          <cell r="G582" t="str">
            <v>否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  <cell r="BA582">
            <v>0</v>
          </cell>
          <cell r="BB582">
            <v>5</v>
          </cell>
          <cell r="BC582">
            <v>0</v>
          </cell>
          <cell r="BD582">
            <v>0</v>
          </cell>
          <cell r="BE582">
            <v>0</v>
          </cell>
          <cell r="BF582">
            <v>0</v>
          </cell>
          <cell r="BG582">
            <v>0</v>
          </cell>
          <cell r="BH582">
            <v>0</v>
          </cell>
          <cell r="BI582">
            <v>0</v>
          </cell>
          <cell r="BK582">
            <v>0</v>
          </cell>
          <cell r="BL582">
            <v>0</v>
          </cell>
          <cell r="BM582">
            <v>0</v>
          </cell>
          <cell r="BN582">
            <v>0</v>
          </cell>
        </row>
        <row r="583">
          <cell r="B583" t="str">
            <v>S411048</v>
          </cell>
          <cell r="C583" t="str">
            <v>致冠沧州汽车部件有限公司</v>
          </cell>
          <cell r="F583">
            <v>60</v>
          </cell>
          <cell r="G583" t="str">
            <v>否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136857.12</v>
          </cell>
          <cell r="AR583">
            <v>0</v>
          </cell>
          <cell r="AS583">
            <v>243474.32</v>
          </cell>
          <cell r="AT583">
            <v>205476.94</v>
          </cell>
          <cell r="AU583">
            <v>37425.599999999999</v>
          </cell>
          <cell r="AV583">
            <v>105883.26</v>
          </cell>
          <cell r="AW583">
            <v>81868.5</v>
          </cell>
          <cell r="AX583">
            <v>60452.74</v>
          </cell>
          <cell r="AY583">
            <v>37425.599999999999</v>
          </cell>
          <cell r="AZ583">
            <v>908864.08</v>
          </cell>
          <cell r="BA583">
            <v>810985.74</v>
          </cell>
          <cell r="BB583">
            <v>6</v>
          </cell>
          <cell r="BC583">
            <v>81868.5</v>
          </cell>
          <cell r="BD583">
            <v>105883.26</v>
          </cell>
          <cell r="BE583">
            <v>37425.599999999999</v>
          </cell>
          <cell r="BF583">
            <v>205476.94</v>
          </cell>
          <cell r="BG583">
            <v>243474.32</v>
          </cell>
          <cell r="BH583">
            <v>528532.64</v>
          </cell>
          <cell r="BI583">
            <v>97878.34</v>
          </cell>
          <cell r="BK583">
            <v>908864.08</v>
          </cell>
          <cell r="BL583">
            <v>0</v>
          </cell>
          <cell r="BM583">
            <v>-50000</v>
          </cell>
          <cell r="BN583">
            <v>88088.773333333302</v>
          </cell>
        </row>
        <row r="584">
          <cell r="B584" t="str">
            <v>S431012</v>
          </cell>
          <cell r="C584" t="str">
            <v>上海明芳汽车零件有限公司</v>
          </cell>
          <cell r="F584">
            <v>90</v>
          </cell>
          <cell r="G584" t="str">
            <v>否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W584">
            <v>0</v>
          </cell>
          <cell r="AX584">
            <v>10108.77</v>
          </cell>
          <cell r="AY584">
            <v>0</v>
          </cell>
          <cell r="AZ584">
            <v>10108.77</v>
          </cell>
          <cell r="BA584">
            <v>0</v>
          </cell>
          <cell r="BB584">
            <v>5</v>
          </cell>
          <cell r="BC584">
            <v>0</v>
          </cell>
          <cell r="BD584">
            <v>0</v>
          </cell>
          <cell r="BE584">
            <v>0</v>
          </cell>
          <cell r="BF584">
            <v>0</v>
          </cell>
          <cell r="BG584">
            <v>0</v>
          </cell>
          <cell r="BH584">
            <v>10108.77</v>
          </cell>
          <cell r="BI584">
            <v>10108.77</v>
          </cell>
          <cell r="BK584">
            <v>10108.77</v>
          </cell>
          <cell r="BL584">
            <v>0</v>
          </cell>
          <cell r="BM584">
            <v>1.81898940354586E-11</v>
          </cell>
          <cell r="BN584">
            <v>1684.7950000000001</v>
          </cell>
        </row>
        <row r="585">
          <cell r="B585" t="str">
            <v>S431033</v>
          </cell>
          <cell r="C585" t="str">
            <v>上海纳特汽车标准件有限公司</v>
          </cell>
          <cell r="F585">
            <v>90</v>
          </cell>
          <cell r="G585" t="str">
            <v>是</v>
          </cell>
          <cell r="AM585">
            <v>1626.28</v>
          </cell>
          <cell r="AN585">
            <v>1068.98</v>
          </cell>
          <cell r="AO585">
            <v>2000</v>
          </cell>
          <cell r="AP585">
            <v>0</v>
          </cell>
          <cell r="AQ585">
            <v>4822.6099999999997</v>
          </cell>
          <cell r="AR585">
            <v>2142.48</v>
          </cell>
          <cell r="AS585">
            <v>0</v>
          </cell>
          <cell r="AT585">
            <v>0</v>
          </cell>
          <cell r="AU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11660.35</v>
          </cell>
          <cell r="BA585">
            <v>11660.35</v>
          </cell>
          <cell r="BB585">
            <v>5</v>
          </cell>
          <cell r="BC585">
            <v>0</v>
          </cell>
          <cell r="BD585">
            <v>0</v>
          </cell>
          <cell r="BE585">
            <v>0</v>
          </cell>
          <cell r="BF585">
            <v>0</v>
          </cell>
          <cell r="BG585">
            <v>2142.48</v>
          </cell>
          <cell r="BH585">
            <v>0</v>
          </cell>
          <cell r="BI585">
            <v>0</v>
          </cell>
          <cell r="BK585">
            <v>11660.35</v>
          </cell>
          <cell r="BL585">
            <v>0</v>
          </cell>
          <cell r="BM585">
            <v>0</v>
          </cell>
          <cell r="BN585">
            <v>0</v>
          </cell>
        </row>
        <row r="586">
          <cell r="B586" t="str">
            <v>S431198</v>
          </cell>
          <cell r="C586" t="str">
            <v>霸州市鑫锐亿科金属制品有限公司</v>
          </cell>
          <cell r="F586">
            <v>90</v>
          </cell>
          <cell r="G586" t="str">
            <v>否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  <cell r="BA586">
            <v>0</v>
          </cell>
          <cell r="BB586">
            <v>5</v>
          </cell>
          <cell r="BC586">
            <v>0</v>
          </cell>
          <cell r="BD586">
            <v>0</v>
          </cell>
          <cell r="BE586">
            <v>0</v>
          </cell>
          <cell r="BF586">
            <v>0</v>
          </cell>
          <cell r="BG586">
            <v>0</v>
          </cell>
          <cell r="BH586">
            <v>0</v>
          </cell>
          <cell r="BI586">
            <v>0</v>
          </cell>
          <cell r="BK586">
            <v>0</v>
          </cell>
          <cell r="BL586">
            <v>0</v>
          </cell>
          <cell r="BM586">
            <v>0</v>
          </cell>
          <cell r="BN586">
            <v>0</v>
          </cell>
        </row>
        <row r="587">
          <cell r="B587" t="str">
            <v>s513206</v>
          </cell>
          <cell r="C587" t="str">
            <v>中贵天建（北京）建设集团有限公司黄骅分公司</v>
          </cell>
          <cell r="F587">
            <v>0</v>
          </cell>
          <cell r="G587" t="str">
            <v>否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  <cell r="BA587">
            <v>0</v>
          </cell>
          <cell r="BB587">
            <v>5</v>
          </cell>
          <cell r="BC587">
            <v>0</v>
          </cell>
          <cell r="BD587">
            <v>0</v>
          </cell>
          <cell r="BE587">
            <v>0</v>
          </cell>
          <cell r="BF587">
            <v>0</v>
          </cell>
          <cell r="BG587">
            <v>0</v>
          </cell>
          <cell r="BH587">
            <v>0</v>
          </cell>
          <cell r="BI587">
            <v>0</v>
          </cell>
          <cell r="BK587">
            <v>0</v>
          </cell>
          <cell r="BL587">
            <v>0</v>
          </cell>
          <cell r="BM587">
            <v>-7730</v>
          </cell>
          <cell r="BN587">
            <v>0</v>
          </cell>
        </row>
        <row r="588">
          <cell r="B588" t="str">
            <v>S513214</v>
          </cell>
          <cell r="C588" t="str">
            <v>黄骅市渤海路绿林园艺工程部</v>
          </cell>
          <cell r="F588">
            <v>0</v>
          </cell>
          <cell r="G588" t="str">
            <v>是</v>
          </cell>
          <cell r="AM588">
            <v>732.5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732.5</v>
          </cell>
          <cell r="BA588">
            <v>732.5</v>
          </cell>
          <cell r="BB588">
            <v>5</v>
          </cell>
          <cell r="BC588">
            <v>0</v>
          </cell>
          <cell r="BD588">
            <v>0</v>
          </cell>
          <cell r="BE588">
            <v>0</v>
          </cell>
          <cell r="BF588">
            <v>0</v>
          </cell>
          <cell r="BG588">
            <v>0</v>
          </cell>
          <cell r="BH588">
            <v>0</v>
          </cell>
          <cell r="BI588">
            <v>0</v>
          </cell>
          <cell r="BK588">
            <v>732.5</v>
          </cell>
          <cell r="BL588">
            <v>0</v>
          </cell>
          <cell r="BM588">
            <v>0</v>
          </cell>
          <cell r="BN588">
            <v>0</v>
          </cell>
        </row>
        <row r="589">
          <cell r="B589" t="str">
            <v>S413201</v>
          </cell>
          <cell r="C589" t="str">
            <v>清河县沁园汽车零部件有限公司</v>
          </cell>
          <cell r="F589">
            <v>90</v>
          </cell>
          <cell r="G589" t="str">
            <v>否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U589">
            <v>0</v>
          </cell>
          <cell r="AV589">
            <v>59209.57</v>
          </cell>
          <cell r="AW589">
            <v>113070.74</v>
          </cell>
          <cell r="AX589">
            <v>46058.8</v>
          </cell>
          <cell r="AY589">
            <v>114663.81</v>
          </cell>
          <cell r="AZ589">
            <v>333002.92</v>
          </cell>
          <cell r="BA589">
            <v>172280.31</v>
          </cell>
          <cell r="BB589">
            <v>5</v>
          </cell>
          <cell r="BC589">
            <v>59209.57</v>
          </cell>
          <cell r="BD589">
            <v>0</v>
          </cell>
          <cell r="BE589">
            <v>0</v>
          </cell>
          <cell r="BF589">
            <v>0</v>
          </cell>
          <cell r="BG589">
            <v>0</v>
          </cell>
          <cell r="BH589">
            <v>333002.92</v>
          </cell>
          <cell r="BI589">
            <v>160722.60999999999</v>
          </cell>
          <cell r="BK589">
            <v>333002.92</v>
          </cell>
          <cell r="BL589">
            <v>0</v>
          </cell>
          <cell r="BM589">
            <v>-39999.999999999898</v>
          </cell>
          <cell r="BN589">
            <v>55500.4866666667</v>
          </cell>
        </row>
        <row r="590">
          <cell r="B590" t="str">
            <v>S431036</v>
          </cell>
          <cell r="C590" t="str">
            <v>上海尖美贸易发展有限公司</v>
          </cell>
          <cell r="F590">
            <v>0</v>
          </cell>
          <cell r="G590" t="str">
            <v>否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38158.03</v>
          </cell>
          <cell r="AT590">
            <v>68555.75</v>
          </cell>
          <cell r="AU590">
            <v>0</v>
          </cell>
          <cell r="AV590">
            <v>42374.2</v>
          </cell>
          <cell r="AW590">
            <v>19635.78</v>
          </cell>
          <cell r="AX590">
            <v>20220.68</v>
          </cell>
          <cell r="AY590">
            <v>32153.919999999998</v>
          </cell>
          <cell r="AZ590">
            <v>221098.36</v>
          </cell>
          <cell r="BA590">
            <v>221098.36</v>
          </cell>
          <cell r="BB590">
            <v>6</v>
          </cell>
          <cell r="BC590">
            <v>32153.919999999998</v>
          </cell>
          <cell r="BD590">
            <v>20220.68</v>
          </cell>
          <cell r="BE590">
            <v>19635.78</v>
          </cell>
          <cell r="BF590">
            <v>42374.2</v>
          </cell>
          <cell r="BG590">
            <v>0</v>
          </cell>
          <cell r="BH590">
            <v>182940.33</v>
          </cell>
          <cell r="BI590">
            <v>0</v>
          </cell>
          <cell r="BK590">
            <v>221098.36</v>
          </cell>
          <cell r="BL590">
            <v>0</v>
          </cell>
          <cell r="BM590">
            <v>-20000</v>
          </cell>
          <cell r="BN590">
            <v>30490.055</v>
          </cell>
        </row>
        <row r="591">
          <cell r="B591" t="str">
            <v>S433030</v>
          </cell>
          <cell r="C591" t="str">
            <v>宁波华腾首研新材料有限公司</v>
          </cell>
          <cell r="F591">
            <v>0</v>
          </cell>
          <cell r="G591" t="str">
            <v>否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W591">
            <v>16000</v>
          </cell>
          <cell r="AX591">
            <v>0</v>
          </cell>
          <cell r="AY591">
            <v>3200</v>
          </cell>
          <cell r="AZ591">
            <v>19200</v>
          </cell>
          <cell r="BA591">
            <v>19200</v>
          </cell>
          <cell r="BB591">
            <v>5</v>
          </cell>
          <cell r="BC591">
            <v>3200</v>
          </cell>
          <cell r="BD591">
            <v>0</v>
          </cell>
          <cell r="BE591">
            <v>16000</v>
          </cell>
          <cell r="BF591">
            <v>0</v>
          </cell>
          <cell r="BG591">
            <v>0</v>
          </cell>
          <cell r="BH591">
            <v>19200</v>
          </cell>
          <cell r="BI591">
            <v>0</v>
          </cell>
          <cell r="BK591">
            <v>19200</v>
          </cell>
          <cell r="BL591">
            <v>0</v>
          </cell>
          <cell r="BM591">
            <v>0</v>
          </cell>
          <cell r="BN591">
            <v>3200</v>
          </cell>
        </row>
        <row r="592">
          <cell r="B592" t="str">
            <v>S437057</v>
          </cell>
          <cell r="C592" t="str">
            <v>青岛柏利美新材料有限公司</v>
          </cell>
          <cell r="F592">
            <v>0</v>
          </cell>
          <cell r="G592" t="str">
            <v>否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8150</v>
          </cell>
          <cell r="AY592">
            <v>0</v>
          </cell>
          <cell r="AZ592">
            <v>8150</v>
          </cell>
          <cell r="BA592">
            <v>8150</v>
          </cell>
          <cell r="BB592">
            <v>6</v>
          </cell>
          <cell r="BC592">
            <v>0</v>
          </cell>
          <cell r="BD592">
            <v>8150</v>
          </cell>
          <cell r="BE592">
            <v>0</v>
          </cell>
          <cell r="BF592">
            <v>0</v>
          </cell>
          <cell r="BG592">
            <v>0</v>
          </cell>
          <cell r="BH592">
            <v>8150</v>
          </cell>
          <cell r="BI592">
            <v>0</v>
          </cell>
          <cell r="BK592">
            <v>8150</v>
          </cell>
          <cell r="BL592">
            <v>0</v>
          </cell>
          <cell r="BM592">
            <v>-219630</v>
          </cell>
          <cell r="BN592">
            <v>1358.3333333333301</v>
          </cell>
        </row>
        <row r="593">
          <cell r="B593" t="str">
            <v>S437058</v>
          </cell>
          <cell r="C593" t="str">
            <v>济南方正物流有限公司</v>
          </cell>
          <cell r="F593">
            <v>30</v>
          </cell>
          <cell r="G593" t="str">
            <v>否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  <cell r="BA593">
            <v>0</v>
          </cell>
          <cell r="BB593">
            <v>5</v>
          </cell>
          <cell r="BC593">
            <v>0</v>
          </cell>
          <cell r="BD593">
            <v>0</v>
          </cell>
          <cell r="BE593">
            <v>0</v>
          </cell>
          <cell r="BF593">
            <v>0</v>
          </cell>
          <cell r="BG593">
            <v>0</v>
          </cell>
          <cell r="BH593">
            <v>0</v>
          </cell>
          <cell r="BI593">
            <v>0</v>
          </cell>
          <cell r="BK593">
            <v>0</v>
          </cell>
          <cell r="BL593">
            <v>0</v>
          </cell>
          <cell r="BM593">
            <v>0</v>
          </cell>
          <cell r="BN593">
            <v>0</v>
          </cell>
        </row>
        <row r="594">
          <cell r="B594" t="str">
            <v>S513037</v>
          </cell>
          <cell r="C594" t="str">
            <v>沧州金桥环保科技发展有限公司</v>
          </cell>
          <cell r="F594">
            <v>60</v>
          </cell>
          <cell r="G594" t="str">
            <v>否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  <cell r="BA594">
            <v>0</v>
          </cell>
          <cell r="BB594">
            <v>5</v>
          </cell>
          <cell r="BC594">
            <v>0</v>
          </cell>
          <cell r="BD594">
            <v>0</v>
          </cell>
          <cell r="BE594">
            <v>0</v>
          </cell>
          <cell r="BF594">
            <v>0</v>
          </cell>
          <cell r="BG594">
            <v>0</v>
          </cell>
          <cell r="BH594">
            <v>0</v>
          </cell>
          <cell r="BI594">
            <v>0</v>
          </cell>
          <cell r="BK594">
            <v>0</v>
          </cell>
          <cell r="BL594">
            <v>0</v>
          </cell>
          <cell r="BM594">
            <v>0</v>
          </cell>
          <cell r="BN594">
            <v>0</v>
          </cell>
        </row>
        <row r="595">
          <cell r="B595" t="str">
            <v>S513215</v>
          </cell>
          <cell r="C595" t="str">
            <v>黄骅市金诚模具厂</v>
          </cell>
          <cell r="F595">
            <v>0</v>
          </cell>
          <cell r="G595" t="str">
            <v>否</v>
          </cell>
          <cell r="AN595">
            <v>0</v>
          </cell>
          <cell r="AO595">
            <v>0</v>
          </cell>
          <cell r="AP595">
            <v>0</v>
          </cell>
          <cell r="AQ595">
            <v>0</v>
          </cell>
          <cell r="AR595">
            <v>0</v>
          </cell>
          <cell r="AS595">
            <v>0</v>
          </cell>
          <cell r="AT595">
            <v>0</v>
          </cell>
          <cell r="AU595">
            <v>0</v>
          </cell>
          <cell r="AV595">
            <v>0</v>
          </cell>
          <cell r="AW595">
            <v>0</v>
          </cell>
          <cell r="AX595">
            <v>0</v>
          </cell>
          <cell r="AY595">
            <v>3650</v>
          </cell>
          <cell r="AZ595">
            <v>3650</v>
          </cell>
          <cell r="BA595">
            <v>3650</v>
          </cell>
          <cell r="BB595">
            <v>6</v>
          </cell>
          <cell r="BC595">
            <v>3650</v>
          </cell>
          <cell r="BD595">
            <v>0</v>
          </cell>
          <cell r="BE595">
            <v>0</v>
          </cell>
          <cell r="BF595">
            <v>0</v>
          </cell>
          <cell r="BG595">
            <v>0</v>
          </cell>
          <cell r="BH595">
            <v>3650</v>
          </cell>
          <cell r="BI595">
            <v>0</v>
          </cell>
          <cell r="BK595">
            <v>3650</v>
          </cell>
          <cell r="BL595">
            <v>0</v>
          </cell>
          <cell r="BM595">
            <v>0</v>
          </cell>
          <cell r="BN595">
            <v>608.33333333333303</v>
          </cell>
        </row>
        <row r="596">
          <cell r="B596" t="str">
            <v>S432044</v>
          </cell>
          <cell r="C596" t="str">
            <v>常州市鹏逸汽车附件有限公司</v>
          </cell>
          <cell r="F596">
            <v>90</v>
          </cell>
          <cell r="G596" t="str">
            <v>否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  <cell r="BA596">
            <v>0</v>
          </cell>
          <cell r="BB596">
            <v>5</v>
          </cell>
          <cell r="BC596">
            <v>0</v>
          </cell>
          <cell r="BD596">
            <v>0</v>
          </cell>
          <cell r="BE596">
            <v>0</v>
          </cell>
          <cell r="BF596">
            <v>0</v>
          </cell>
          <cell r="BG596">
            <v>0</v>
          </cell>
          <cell r="BH596">
            <v>0</v>
          </cell>
          <cell r="BI596">
            <v>0</v>
          </cell>
          <cell r="BK596">
            <v>0</v>
          </cell>
          <cell r="BL596">
            <v>0</v>
          </cell>
          <cell r="BM596">
            <v>-11610.75</v>
          </cell>
          <cell r="BN596">
            <v>0</v>
          </cell>
        </row>
        <row r="597">
          <cell r="B597" t="str">
            <v>S413203</v>
          </cell>
          <cell r="C597" t="str">
            <v>黄骅市沃孚源包装制品有限公司</v>
          </cell>
          <cell r="F597">
            <v>90</v>
          </cell>
          <cell r="G597" t="str">
            <v>否</v>
          </cell>
          <cell r="AN597">
            <v>0</v>
          </cell>
          <cell r="AO597">
            <v>0</v>
          </cell>
          <cell r="AP597">
            <v>0</v>
          </cell>
          <cell r="AQ597">
            <v>0</v>
          </cell>
          <cell r="AR597">
            <v>0</v>
          </cell>
          <cell r="AS597">
            <v>4680</v>
          </cell>
          <cell r="AT597">
            <v>0</v>
          </cell>
          <cell r="AU597">
            <v>23200</v>
          </cell>
          <cell r="AW597">
            <v>0</v>
          </cell>
          <cell r="AX597">
            <v>0</v>
          </cell>
          <cell r="AY597">
            <v>0</v>
          </cell>
          <cell r="AZ597">
            <v>27880</v>
          </cell>
          <cell r="BA597">
            <v>27880</v>
          </cell>
          <cell r="BB597">
            <v>5</v>
          </cell>
          <cell r="BC597">
            <v>0</v>
          </cell>
          <cell r="BD597">
            <v>23200</v>
          </cell>
          <cell r="BE597">
            <v>0</v>
          </cell>
          <cell r="BF597">
            <v>4680</v>
          </cell>
          <cell r="BG597">
            <v>0</v>
          </cell>
          <cell r="BH597">
            <v>23200</v>
          </cell>
          <cell r="BI597">
            <v>0</v>
          </cell>
          <cell r="BK597">
            <v>27880</v>
          </cell>
          <cell r="BL597">
            <v>0</v>
          </cell>
          <cell r="BM597">
            <v>-20000</v>
          </cell>
          <cell r="BN597">
            <v>3866.6666666666702</v>
          </cell>
        </row>
        <row r="598">
          <cell r="B598" t="str">
            <v>S411044</v>
          </cell>
          <cell r="C598" t="str">
            <v>北京兴盛华丰包装制品有限公司</v>
          </cell>
          <cell r="F598">
            <v>30</v>
          </cell>
          <cell r="G598" t="str">
            <v>是</v>
          </cell>
          <cell r="AN598">
            <v>10100</v>
          </cell>
          <cell r="AO598">
            <v>0</v>
          </cell>
          <cell r="AP598">
            <v>0</v>
          </cell>
          <cell r="AQ598">
            <v>5360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15460</v>
          </cell>
          <cell r="BA598">
            <v>15460</v>
          </cell>
          <cell r="BB598">
            <v>5</v>
          </cell>
          <cell r="BC598">
            <v>0</v>
          </cell>
          <cell r="BD598">
            <v>0</v>
          </cell>
          <cell r="BE598">
            <v>0</v>
          </cell>
          <cell r="BF598">
            <v>0</v>
          </cell>
          <cell r="BG598">
            <v>0</v>
          </cell>
          <cell r="BH598">
            <v>0</v>
          </cell>
          <cell r="BI598">
            <v>0</v>
          </cell>
          <cell r="BK598">
            <v>15460</v>
          </cell>
          <cell r="BL598">
            <v>0</v>
          </cell>
          <cell r="BM598">
            <v>-10000</v>
          </cell>
          <cell r="BN598">
            <v>0</v>
          </cell>
        </row>
        <row r="599">
          <cell r="B599" t="str">
            <v>S531007</v>
          </cell>
          <cell r="C599" t="str">
            <v>米思米（中国）精密机械贸易有限公司</v>
          </cell>
          <cell r="F599" t="str">
            <v>预付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  <cell r="BA599">
            <v>0</v>
          </cell>
          <cell r="BB599">
            <v>6</v>
          </cell>
          <cell r="BC599">
            <v>0</v>
          </cell>
          <cell r="BD599">
            <v>0</v>
          </cell>
          <cell r="BE599">
            <v>0</v>
          </cell>
          <cell r="BF599">
            <v>0</v>
          </cell>
          <cell r="BG599">
            <v>0</v>
          </cell>
          <cell r="BH599">
            <v>0</v>
          </cell>
          <cell r="BI599">
            <v>0</v>
          </cell>
          <cell r="BK599">
            <v>0</v>
          </cell>
          <cell r="BL599">
            <v>0</v>
          </cell>
          <cell r="BM599">
            <v>-3744.14</v>
          </cell>
          <cell r="BN599">
            <v>0</v>
          </cell>
        </row>
        <row r="600">
          <cell r="B600" t="str">
            <v>S513082</v>
          </cell>
          <cell r="C600" t="str">
            <v>中国人民健康保险股份有限公司沧州中心支公司</v>
          </cell>
          <cell r="F600" t="str">
            <v>预付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  <cell r="BA600">
            <v>0</v>
          </cell>
          <cell r="BB600">
            <v>6</v>
          </cell>
          <cell r="BC600">
            <v>0</v>
          </cell>
          <cell r="BD600">
            <v>0</v>
          </cell>
          <cell r="BE600">
            <v>0</v>
          </cell>
          <cell r="BF600">
            <v>0</v>
          </cell>
          <cell r="BG600">
            <v>0</v>
          </cell>
          <cell r="BH600">
            <v>0</v>
          </cell>
          <cell r="BI600">
            <v>0</v>
          </cell>
          <cell r="BK600">
            <v>0</v>
          </cell>
          <cell r="BL600">
            <v>0</v>
          </cell>
          <cell r="BM600">
            <v>-4530</v>
          </cell>
          <cell r="BN600">
            <v>0</v>
          </cell>
        </row>
        <row r="601">
          <cell r="B601" t="str">
            <v>S437045</v>
          </cell>
          <cell r="C601" t="str">
            <v>曹县亿昌木制品有限公司</v>
          </cell>
          <cell r="F601" t="str">
            <v>预付</v>
          </cell>
          <cell r="AO601">
            <v>0</v>
          </cell>
          <cell r="AP601">
            <v>0</v>
          </cell>
          <cell r="AQ601">
            <v>0</v>
          </cell>
          <cell r="AR601">
            <v>0</v>
          </cell>
          <cell r="AS601">
            <v>0</v>
          </cell>
          <cell r="AT601">
            <v>0</v>
          </cell>
          <cell r="AU601">
            <v>0</v>
          </cell>
          <cell r="AV601">
            <v>0</v>
          </cell>
          <cell r="AW601">
            <v>0</v>
          </cell>
          <cell r="AX601">
            <v>0</v>
          </cell>
          <cell r="AY601">
            <v>0</v>
          </cell>
          <cell r="AZ601">
            <v>0</v>
          </cell>
          <cell r="BA601">
            <v>0</v>
          </cell>
          <cell r="BB601">
            <v>6</v>
          </cell>
          <cell r="BC601">
            <v>0</v>
          </cell>
          <cell r="BD601">
            <v>0</v>
          </cell>
          <cell r="BE601">
            <v>0</v>
          </cell>
          <cell r="BF601">
            <v>0</v>
          </cell>
          <cell r="BG601">
            <v>0</v>
          </cell>
          <cell r="BH601">
            <v>0</v>
          </cell>
          <cell r="BI601">
            <v>0</v>
          </cell>
          <cell r="BK601">
            <v>0</v>
          </cell>
          <cell r="BL601">
            <v>0</v>
          </cell>
          <cell r="BM601">
            <v>0</v>
          </cell>
          <cell r="BN601">
            <v>0</v>
          </cell>
        </row>
        <row r="602">
          <cell r="B602" t="str">
            <v>S513155</v>
          </cell>
          <cell r="C602" t="str">
            <v>黄骅市兴华石油有限责任公司宏坤加油站</v>
          </cell>
          <cell r="F602" t="str">
            <v>现付</v>
          </cell>
          <cell r="AO602">
            <v>0</v>
          </cell>
          <cell r="AP602">
            <v>0</v>
          </cell>
          <cell r="AQ602">
            <v>0</v>
          </cell>
          <cell r="AR602">
            <v>0</v>
          </cell>
          <cell r="AS602">
            <v>0</v>
          </cell>
          <cell r="AT602">
            <v>0</v>
          </cell>
          <cell r="AU602">
            <v>0</v>
          </cell>
          <cell r="AV602">
            <v>0</v>
          </cell>
          <cell r="AW602">
            <v>0</v>
          </cell>
          <cell r="AX602">
            <v>0</v>
          </cell>
          <cell r="AY602">
            <v>0</v>
          </cell>
          <cell r="AZ602">
            <v>0</v>
          </cell>
          <cell r="BA602">
            <v>0</v>
          </cell>
          <cell r="BB602">
            <v>6</v>
          </cell>
          <cell r="BC602">
            <v>0</v>
          </cell>
          <cell r="BD602">
            <v>0</v>
          </cell>
          <cell r="BE602">
            <v>0</v>
          </cell>
          <cell r="BF602">
            <v>0</v>
          </cell>
          <cell r="BG602">
            <v>0</v>
          </cell>
          <cell r="BH602">
            <v>0</v>
          </cell>
          <cell r="BI602">
            <v>0</v>
          </cell>
          <cell r="BK602">
            <v>0</v>
          </cell>
          <cell r="BL602">
            <v>0</v>
          </cell>
          <cell r="BM602">
            <v>0</v>
          </cell>
          <cell r="BN602">
            <v>0</v>
          </cell>
        </row>
        <row r="603">
          <cell r="B603" t="str">
            <v>S412039</v>
          </cell>
          <cell r="C603" t="str">
            <v>天津又进精密部品有限公司</v>
          </cell>
          <cell r="F603">
            <v>60</v>
          </cell>
          <cell r="AO603">
            <v>0</v>
          </cell>
          <cell r="AP603">
            <v>0</v>
          </cell>
          <cell r="AQ603">
            <v>0</v>
          </cell>
          <cell r="AR603">
            <v>81875.02</v>
          </cell>
          <cell r="AS603">
            <v>95087.99</v>
          </cell>
          <cell r="AT603">
            <v>100270.38</v>
          </cell>
          <cell r="AU603">
            <v>60975.79</v>
          </cell>
          <cell r="AV603">
            <v>118932.63</v>
          </cell>
          <cell r="AW603">
            <v>63445.8</v>
          </cell>
          <cell r="AX603">
            <v>0</v>
          </cell>
          <cell r="AY603">
            <v>24215.96</v>
          </cell>
          <cell r="AZ603">
            <v>544803.56999999995</v>
          </cell>
          <cell r="BA603">
            <v>520587.61</v>
          </cell>
          <cell r="BB603">
            <v>6</v>
          </cell>
          <cell r="BC603">
            <v>63445.8</v>
          </cell>
          <cell r="BD603">
            <v>118932.63</v>
          </cell>
          <cell r="BE603">
            <v>60975.79</v>
          </cell>
          <cell r="BF603">
            <v>100270.38</v>
          </cell>
          <cell r="BG603">
            <v>95087.99</v>
          </cell>
          <cell r="BH603">
            <v>367840.56</v>
          </cell>
          <cell r="BI603">
            <v>24215.96</v>
          </cell>
          <cell r="BK603">
            <v>544803.56999999995</v>
          </cell>
          <cell r="BL603">
            <v>0</v>
          </cell>
          <cell r="BM603">
            <v>-50000</v>
          </cell>
          <cell r="BN603">
            <v>61306.76</v>
          </cell>
        </row>
        <row r="604">
          <cell r="B604" t="str">
            <v>S444016</v>
          </cell>
          <cell r="C604" t="str">
            <v>东莞市元将五金有限公司</v>
          </cell>
          <cell r="F604">
            <v>90</v>
          </cell>
          <cell r="AO604">
            <v>0</v>
          </cell>
          <cell r="AP604">
            <v>0</v>
          </cell>
          <cell r="AQ604">
            <v>0</v>
          </cell>
          <cell r="AR604">
            <v>0</v>
          </cell>
          <cell r="AS604">
            <v>0</v>
          </cell>
          <cell r="AT604">
            <v>94072.5</v>
          </cell>
          <cell r="AU604">
            <v>244588.5</v>
          </cell>
          <cell r="AW604">
            <v>0</v>
          </cell>
          <cell r="AX604">
            <v>0</v>
          </cell>
          <cell r="AY604">
            <v>0</v>
          </cell>
          <cell r="AZ604">
            <v>338661</v>
          </cell>
          <cell r="BA604">
            <v>338661</v>
          </cell>
          <cell r="BB604">
            <v>5</v>
          </cell>
          <cell r="BC604">
            <v>0</v>
          </cell>
          <cell r="BD604">
            <v>244588.5</v>
          </cell>
          <cell r="BE604">
            <v>94072.5</v>
          </cell>
          <cell r="BF604">
            <v>0</v>
          </cell>
          <cell r="BG604">
            <v>0</v>
          </cell>
          <cell r="BH604">
            <v>338661</v>
          </cell>
          <cell r="BI604">
            <v>0</v>
          </cell>
          <cell r="BK604">
            <v>338661</v>
          </cell>
          <cell r="BL604">
            <v>0</v>
          </cell>
          <cell r="BM604">
            <v>0</v>
          </cell>
          <cell r="BN604">
            <v>56443.5</v>
          </cell>
        </row>
        <row r="605">
          <cell r="B605" t="str">
            <v>s544021</v>
          </cell>
          <cell r="C605" t="str">
            <v>佛山市顺德区菲斯卡特五金电器有限公司</v>
          </cell>
          <cell r="F605" t="str">
            <v>预付</v>
          </cell>
          <cell r="AO605">
            <v>0</v>
          </cell>
          <cell r="AP605">
            <v>0</v>
          </cell>
          <cell r="AQ605">
            <v>8500</v>
          </cell>
          <cell r="AR605">
            <v>0</v>
          </cell>
          <cell r="AS605">
            <v>0</v>
          </cell>
          <cell r="AT605">
            <v>0</v>
          </cell>
          <cell r="AU605">
            <v>0</v>
          </cell>
          <cell r="AW605">
            <v>0</v>
          </cell>
          <cell r="AX605">
            <v>0</v>
          </cell>
          <cell r="AY605">
            <v>0</v>
          </cell>
          <cell r="AZ605">
            <v>8500</v>
          </cell>
          <cell r="BA605">
            <v>8500</v>
          </cell>
          <cell r="BB605">
            <v>5</v>
          </cell>
          <cell r="BC605">
            <v>0</v>
          </cell>
          <cell r="BD605">
            <v>0</v>
          </cell>
          <cell r="BE605">
            <v>0</v>
          </cell>
          <cell r="BF605">
            <v>0</v>
          </cell>
          <cell r="BG605">
            <v>0</v>
          </cell>
          <cell r="BH605">
            <v>0</v>
          </cell>
          <cell r="BI605">
            <v>0</v>
          </cell>
          <cell r="BK605">
            <v>8500</v>
          </cell>
          <cell r="BL605">
            <v>0</v>
          </cell>
          <cell r="BM605">
            <v>0</v>
          </cell>
          <cell r="BN605">
            <v>0</v>
          </cell>
        </row>
        <row r="606">
          <cell r="B606" t="str">
            <v>S412043</v>
          </cell>
          <cell r="C606" t="str">
            <v>天津新起点模具有限公司</v>
          </cell>
          <cell r="F606" t="str">
            <v>预付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</v>
          </cell>
          <cell r="AU606">
            <v>0</v>
          </cell>
          <cell r="AV606">
            <v>0</v>
          </cell>
          <cell r="AW606">
            <v>0</v>
          </cell>
          <cell r="AX606">
            <v>0</v>
          </cell>
          <cell r="AY606">
            <v>0</v>
          </cell>
          <cell r="AZ606">
            <v>0</v>
          </cell>
          <cell r="BA606">
            <v>0</v>
          </cell>
          <cell r="BB606">
            <v>6</v>
          </cell>
          <cell r="BC606">
            <v>0</v>
          </cell>
          <cell r="BD606">
            <v>0</v>
          </cell>
          <cell r="BE606">
            <v>0</v>
          </cell>
          <cell r="BF606">
            <v>0</v>
          </cell>
          <cell r="BG606">
            <v>0</v>
          </cell>
          <cell r="BH606">
            <v>0</v>
          </cell>
          <cell r="BI606">
            <v>0</v>
          </cell>
          <cell r="BK606">
            <v>0</v>
          </cell>
          <cell r="BL606">
            <v>0</v>
          </cell>
          <cell r="BM606">
            <v>0</v>
          </cell>
          <cell r="BN606">
            <v>0</v>
          </cell>
        </row>
        <row r="607">
          <cell r="B607" t="str">
            <v>S413199</v>
          </cell>
          <cell r="C607" t="str">
            <v>廊坊冀杰塑料制品有限公司</v>
          </cell>
          <cell r="F607" t="str">
            <v>预付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  <cell r="BA607">
            <v>0</v>
          </cell>
          <cell r="BB607">
            <v>5</v>
          </cell>
          <cell r="BC607">
            <v>0</v>
          </cell>
          <cell r="BD607">
            <v>0</v>
          </cell>
          <cell r="BE607">
            <v>0</v>
          </cell>
          <cell r="BF607">
            <v>0</v>
          </cell>
          <cell r="BG607">
            <v>0</v>
          </cell>
          <cell r="BH607">
            <v>0</v>
          </cell>
          <cell r="BI607">
            <v>0</v>
          </cell>
          <cell r="BK607">
            <v>0</v>
          </cell>
          <cell r="BL607">
            <v>0</v>
          </cell>
          <cell r="BM607">
            <v>0</v>
          </cell>
          <cell r="BN607">
            <v>0</v>
          </cell>
        </row>
        <row r="608">
          <cell r="B608" t="str">
            <v>S511035</v>
          </cell>
          <cell r="C608" t="str">
            <v>北京格兰力士机电技术有限责任公司</v>
          </cell>
          <cell r="F608" t="str">
            <v>预付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  <cell r="BA608">
            <v>0</v>
          </cell>
          <cell r="BB608">
            <v>5</v>
          </cell>
          <cell r="BC608">
            <v>0</v>
          </cell>
          <cell r="BD608">
            <v>0</v>
          </cell>
          <cell r="BE608">
            <v>0</v>
          </cell>
          <cell r="BF608">
            <v>0</v>
          </cell>
          <cell r="BG608">
            <v>0</v>
          </cell>
          <cell r="BH608">
            <v>0</v>
          </cell>
          <cell r="BI608">
            <v>0</v>
          </cell>
          <cell r="BK608">
            <v>0</v>
          </cell>
          <cell r="BL608">
            <v>0</v>
          </cell>
          <cell r="BM608">
            <v>0</v>
          </cell>
          <cell r="BN608">
            <v>0</v>
          </cell>
        </row>
        <row r="609">
          <cell r="B609" t="str">
            <v>S413174</v>
          </cell>
          <cell r="C609" t="str">
            <v>沧州美凯精冲产品有限公司</v>
          </cell>
          <cell r="F609">
            <v>90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4641.96</v>
          </cell>
          <cell r="AU609">
            <v>0</v>
          </cell>
          <cell r="AW609">
            <v>4576.5</v>
          </cell>
          <cell r="AX609">
            <v>14922.22</v>
          </cell>
          <cell r="AY609">
            <v>0</v>
          </cell>
          <cell r="AZ609">
            <v>24140.68</v>
          </cell>
          <cell r="BA609">
            <v>4641.96</v>
          </cell>
          <cell r="BB609">
            <v>5</v>
          </cell>
          <cell r="BC609">
            <v>0</v>
          </cell>
          <cell r="BD609">
            <v>0</v>
          </cell>
          <cell r="BE609">
            <v>4641.96</v>
          </cell>
          <cell r="BF609">
            <v>0</v>
          </cell>
          <cell r="BG609">
            <v>0</v>
          </cell>
          <cell r="BH609">
            <v>24140.68</v>
          </cell>
          <cell r="BI609">
            <v>19498.72</v>
          </cell>
          <cell r="BK609">
            <v>24140.68</v>
          </cell>
          <cell r="BL609">
            <v>0</v>
          </cell>
          <cell r="BM609">
            <v>0</v>
          </cell>
          <cell r="BN609">
            <v>4023.4466666666699</v>
          </cell>
        </row>
        <row r="610">
          <cell r="B610" t="str">
            <v>S433029</v>
          </cell>
          <cell r="C610" t="str">
            <v>温州华创汽车电器有限公司</v>
          </cell>
          <cell r="F610">
            <v>90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  <cell r="BA610">
            <v>0</v>
          </cell>
          <cell r="BB610">
            <v>5</v>
          </cell>
          <cell r="BC610">
            <v>0</v>
          </cell>
          <cell r="BD610">
            <v>0</v>
          </cell>
          <cell r="BE610">
            <v>0</v>
          </cell>
          <cell r="BF610">
            <v>0</v>
          </cell>
          <cell r="BG610">
            <v>0</v>
          </cell>
          <cell r="BH610">
            <v>0</v>
          </cell>
          <cell r="BI610">
            <v>0</v>
          </cell>
          <cell r="BK610">
            <v>0</v>
          </cell>
          <cell r="BL610">
            <v>0</v>
          </cell>
          <cell r="BM610">
            <v>0</v>
          </cell>
          <cell r="BN610">
            <v>0</v>
          </cell>
        </row>
        <row r="611">
          <cell r="B611" t="str">
            <v>S541018</v>
          </cell>
          <cell r="C611" t="str">
            <v>河南九途道路材料科技有限公司</v>
          </cell>
          <cell r="F611" t="str">
            <v>现付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  <cell r="BA611">
            <v>0</v>
          </cell>
          <cell r="BB611">
            <v>5</v>
          </cell>
          <cell r="BC611">
            <v>0</v>
          </cell>
          <cell r="BD611">
            <v>0</v>
          </cell>
          <cell r="BE611">
            <v>0</v>
          </cell>
          <cell r="BF611">
            <v>0</v>
          </cell>
          <cell r="BG611">
            <v>0</v>
          </cell>
          <cell r="BH611">
            <v>0</v>
          </cell>
          <cell r="BI611">
            <v>0</v>
          </cell>
          <cell r="BK611">
            <v>0</v>
          </cell>
          <cell r="BL611">
            <v>0</v>
          </cell>
          <cell r="BM611">
            <v>0</v>
          </cell>
          <cell r="BN611">
            <v>0</v>
          </cell>
        </row>
        <row r="612">
          <cell r="B612" t="str">
            <v>S442005</v>
          </cell>
          <cell r="C612" t="str">
            <v>谷城益合泡沫塑胶有限公司</v>
          </cell>
          <cell r="F612" t="str">
            <v>预付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24977.599999999999</v>
          </cell>
          <cell r="AU612">
            <v>0</v>
          </cell>
          <cell r="AV612">
            <v>38400</v>
          </cell>
          <cell r="AW612">
            <v>0</v>
          </cell>
          <cell r="AX612">
            <v>0</v>
          </cell>
          <cell r="AY612">
            <v>0</v>
          </cell>
          <cell r="AZ612">
            <v>63377.599999999999</v>
          </cell>
          <cell r="BA612">
            <v>63377.599999999999</v>
          </cell>
          <cell r="BB612">
            <v>6</v>
          </cell>
          <cell r="BC612">
            <v>0</v>
          </cell>
          <cell r="BD612">
            <v>0</v>
          </cell>
          <cell r="BE612">
            <v>0</v>
          </cell>
          <cell r="BF612">
            <v>38400</v>
          </cell>
          <cell r="BG612">
            <v>0</v>
          </cell>
          <cell r="BH612">
            <v>63377.599999999999</v>
          </cell>
          <cell r="BI612">
            <v>0</v>
          </cell>
          <cell r="BK612">
            <v>63377.599999999999</v>
          </cell>
          <cell r="BL612">
            <v>0</v>
          </cell>
          <cell r="BM612">
            <v>-10000</v>
          </cell>
          <cell r="BN612">
            <v>10562.9333333333</v>
          </cell>
        </row>
        <row r="613">
          <cell r="B613" t="str">
            <v>S513113</v>
          </cell>
          <cell r="C613" t="str">
            <v>沧州智联人力资源服务有限公司</v>
          </cell>
          <cell r="F613" t="str">
            <v>现付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  <cell r="BA613">
            <v>0</v>
          </cell>
          <cell r="BB613">
            <v>5</v>
          </cell>
          <cell r="BC613">
            <v>0</v>
          </cell>
          <cell r="BD613">
            <v>0</v>
          </cell>
          <cell r="BE613">
            <v>0</v>
          </cell>
          <cell r="BF613">
            <v>0</v>
          </cell>
          <cell r="BG613">
            <v>0</v>
          </cell>
          <cell r="BH613">
            <v>0</v>
          </cell>
          <cell r="BI613">
            <v>0</v>
          </cell>
          <cell r="BK613">
            <v>0</v>
          </cell>
          <cell r="BL613">
            <v>0</v>
          </cell>
          <cell r="BM613">
            <v>0</v>
          </cell>
          <cell r="BN613">
            <v>0</v>
          </cell>
        </row>
        <row r="614">
          <cell r="B614" t="str">
            <v>S444013</v>
          </cell>
          <cell r="C614" t="str">
            <v>东莞市鑫宝塑胶原料有限公司</v>
          </cell>
          <cell r="F614" t="str">
            <v>预付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  <cell r="BA614">
            <v>0</v>
          </cell>
          <cell r="BB614">
            <v>5</v>
          </cell>
          <cell r="BC614">
            <v>0</v>
          </cell>
          <cell r="BD614">
            <v>0</v>
          </cell>
          <cell r="BE614">
            <v>0</v>
          </cell>
          <cell r="BF614">
            <v>0</v>
          </cell>
          <cell r="BG614">
            <v>0</v>
          </cell>
          <cell r="BH614">
            <v>0</v>
          </cell>
          <cell r="BI614">
            <v>0</v>
          </cell>
          <cell r="BK614">
            <v>-54400</v>
          </cell>
          <cell r="BL614">
            <v>-54400</v>
          </cell>
          <cell r="BM614">
            <v>-54400</v>
          </cell>
          <cell r="BN614">
            <v>0</v>
          </cell>
        </row>
        <row r="615">
          <cell r="B615" t="str">
            <v>S513209</v>
          </cell>
          <cell r="C615" t="str">
            <v>黄骅市盛腾广告有限公司</v>
          </cell>
          <cell r="F615" t="str">
            <v>预付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  <cell r="BA615">
            <v>0</v>
          </cell>
          <cell r="BB615">
            <v>5</v>
          </cell>
          <cell r="BC615">
            <v>0</v>
          </cell>
          <cell r="BD615">
            <v>0</v>
          </cell>
          <cell r="BE615">
            <v>0</v>
          </cell>
          <cell r="BF615">
            <v>0</v>
          </cell>
          <cell r="BG615">
            <v>0</v>
          </cell>
          <cell r="BH615">
            <v>0</v>
          </cell>
          <cell r="BI615">
            <v>0</v>
          </cell>
          <cell r="BK615">
            <v>0</v>
          </cell>
          <cell r="BL615">
            <v>0</v>
          </cell>
          <cell r="BM615">
            <v>0</v>
          </cell>
          <cell r="BN615">
            <v>0</v>
          </cell>
        </row>
        <row r="616">
          <cell r="B616" t="str">
            <v>S537033</v>
          </cell>
          <cell r="C616" t="str">
            <v>山东集合内建筑设计有限公司</v>
          </cell>
          <cell r="F616" t="str">
            <v>预付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  <cell r="BA616">
            <v>0</v>
          </cell>
          <cell r="BB616">
            <v>5</v>
          </cell>
          <cell r="BC616">
            <v>0</v>
          </cell>
          <cell r="BD616">
            <v>0</v>
          </cell>
          <cell r="BE616">
            <v>0</v>
          </cell>
          <cell r="BF616">
            <v>0</v>
          </cell>
          <cell r="BG616">
            <v>0</v>
          </cell>
          <cell r="BH616">
            <v>0</v>
          </cell>
          <cell r="BI616">
            <v>0</v>
          </cell>
          <cell r="BK616">
            <v>0</v>
          </cell>
          <cell r="BL616">
            <v>0</v>
          </cell>
          <cell r="BM616">
            <v>0</v>
          </cell>
          <cell r="BN616">
            <v>0</v>
          </cell>
        </row>
        <row r="617">
          <cell r="B617" t="str">
            <v>S412047</v>
          </cell>
          <cell r="C617" t="str">
            <v>PPG涂料（天津）有限公司</v>
          </cell>
          <cell r="F617">
            <v>30</v>
          </cell>
          <cell r="AQ617">
            <v>0</v>
          </cell>
          <cell r="AT617">
            <v>0</v>
          </cell>
          <cell r="AU617">
            <v>0</v>
          </cell>
          <cell r="AV617">
            <v>0</v>
          </cell>
          <cell r="AW617">
            <v>0</v>
          </cell>
          <cell r="AX617">
            <v>19308.330000000002</v>
          </cell>
          <cell r="AY617">
            <v>122743.44</v>
          </cell>
          <cell r="AZ617">
            <v>142051.76999999999</v>
          </cell>
          <cell r="BA617">
            <v>19308.330000000002</v>
          </cell>
          <cell r="BB617">
            <v>6</v>
          </cell>
          <cell r="BC617">
            <v>19308.330000000002</v>
          </cell>
          <cell r="BD617">
            <v>0</v>
          </cell>
          <cell r="BE617">
            <v>0</v>
          </cell>
          <cell r="BF617">
            <v>0</v>
          </cell>
          <cell r="BG617">
            <v>0</v>
          </cell>
          <cell r="BH617">
            <v>142051.76999999999</v>
          </cell>
          <cell r="BI617">
            <v>122743.44</v>
          </cell>
          <cell r="BK617">
            <v>142051.76999999999</v>
          </cell>
          <cell r="BL617">
            <v>0</v>
          </cell>
          <cell r="BM617">
            <v>0</v>
          </cell>
          <cell r="BN617">
            <v>23675.294999999998</v>
          </cell>
        </row>
        <row r="618">
          <cell r="B618" t="str">
            <v>S412048</v>
          </cell>
          <cell r="C618" t="str">
            <v>天津艾尔特精密机械有限公司</v>
          </cell>
          <cell r="F618">
            <v>90</v>
          </cell>
          <cell r="AQ618">
            <v>0</v>
          </cell>
          <cell r="AR618">
            <v>0</v>
          </cell>
          <cell r="AS618">
            <v>0</v>
          </cell>
          <cell r="AT618">
            <v>6100</v>
          </cell>
          <cell r="AU618">
            <v>0</v>
          </cell>
          <cell r="AW618">
            <v>0</v>
          </cell>
          <cell r="AX618">
            <v>0</v>
          </cell>
          <cell r="AY618">
            <v>51000</v>
          </cell>
          <cell r="AZ618">
            <v>57100</v>
          </cell>
          <cell r="BA618">
            <v>6100</v>
          </cell>
          <cell r="BB618">
            <v>5</v>
          </cell>
          <cell r="BC618">
            <v>0</v>
          </cell>
          <cell r="BD618">
            <v>0</v>
          </cell>
          <cell r="BE618">
            <v>6100</v>
          </cell>
          <cell r="BF618">
            <v>0</v>
          </cell>
          <cell r="BG618">
            <v>0</v>
          </cell>
          <cell r="BH618">
            <v>57100</v>
          </cell>
          <cell r="BI618">
            <v>51000</v>
          </cell>
          <cell r="BK618">
            <v>57100</v>
          </cell>
          <cell r="BL618">
            <v>0</v>
          </cell>
          <cell r="BM618">
            <v>-51000</v>
          </cell>
          <cell r="BN618">
            <v>9516.6666666666697</v>
          </cell>
        </row>
        <row r="619">
          <cell r="B619" t="str">
            <v>S413083</v>
          </cell>
          <cell r="C619" t="str">
            <v>深州市晶立泰(安广顺)机械配件有限公司</v>
          </cell>
          <cell r="F619">
            <v>60</v>
          </cell>
          <cell r="AQ619">
            <v>54777.38</v>
          </cell>
          <cell r="AR619">
            <v>6320.64</v>
          </cell>
          <cell r="AS619">
            <v>2810.48</v>
          </cell>
          <cell r="AT619">
            <v>0</v>
          </cell>
          <cell r="AU619">
            <v>13478.49</v>
          </cell>
          <cell r="AV619">
            <v>11663.25</v>
          </cell>
          <cell r="AW619">
            <v>23321.91</v>
          </cell>
          <cell r="AX619">
            <v>0</v>
          </cell>
          <cell r="AY619">
            <v>5154.87</v>
          </cell>
          <cell r="AZ619">
            <v>117527.02</v>
          </cell>
          <cell r="BA619">
            <v>112372.15</v>
          </cell>
          <cell r="BB619">
            <v>6</v>
          </cell>
          <cell r="BC619">
            <v>23321.91</v>
          </cell>
          <cell r="BD619">
            <v>11663.25</v>
          </cell>
          <cell r="BE619">
            <v>13478.49</v>
          </cell>
          <cell r="BF619">
            <v>0</v>
          </cell>
          <cell r="BG619">
            <v>2810.48</v>
          </cell>
          <cell r="BH619">
            <v>53618.52</v>
          </cell>
          <cell r="BI619">
            <v>5154.87</v>
          </cell>
          <cell r="BK619">
            <v>117527.02</v>
          </cell>
          <cell r="BL619">
            <v>0</v>
          </cell>
          <cell r="BM619">
            <v>-10000</v>
          </cell>
          <cell r="BN619">
            <v>8936.42</v>
          </cell>
        </row>
        <row r="620">
          <cell r="B620" t="str">
            <v>S413184</v>
          </cell>
          <cell r="C620" t="str">
            <v>黄骅市宏达五金厂</v>
          </cell>
          <cell r="F620">
            <v>90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  <cell r="BA620">
            <v>0</v>
          </cell>
          <cell r="BB620">
            <v>5</v>
          </cell>
          <cell r="BC620">
            <v>0</v>
          </cell>
          <cell r="BD620">
            <v>0</v>
          </cell>
          <cell r="BE620">
            <v>0</v>
          </cell>
          <cell r="BF620">
            <v>0</v>
          </cell>
          <cell r="BG620">
            <v>0</v>
          </cell>
          <cell r="BH620">
            <v>0</v>
          </cell>
          <cell r="BI620">
            <v>0</v>
          </cell>
          <cell r="BK620">
            <v>-20000</v>
          </cell>
          <cell r="BL620">
            <v>-20000</v>
          </cell>
          <cell r="BM620">
            <v>-20000</v>
          </cell>
          <cell r="BN620">
            <v>0</v>
          </cell>
        </row>
        <row r="621">
          <cell r="B621" t="str">
            <v>S413186</v>
          </cell>
          <cell r="C621" t="str">
            <v>黄骅市富邑金属制品有限公司</v>
          </cell>
          <cell r="F621">
            <v>90</v>
          </cell>
          <cell r="AQ621">
            <v>0</v>
          </cell>
          <cell r="AR621">
            <v>0</v>
          </cell>
          <cell r="AS621">
            <v>0</v>
          </cell>
          <cell r="AT621">
            <v>19523.37</v>
          </cell>
          <cell r="AU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19523.37</v>
          </cell>
          <cell r="BA621">
            <v>19523.37</v>
          </cell>
          <cell r="BB621">
            <v>5</v>
          </cell>
          <cell r="BC621">
            <v>0</v>
          </cell>
          <cell r="BD621">
            <v>0</v>
          </cell>
          <cell r="BE621">
            <v>19523.37</v>
          </cell>
          <cell r="BF621">
            <v>0</v>
          </cell>
          <cell r="BG621">
            <v>0</v>
          </cell>
          <cell r="BH621">
            <v>19523.37</v>
          </cell>
          <cell r="BI621">
            <v>0</v>
          </cell>
          <cell r="BK621">
            <v>19523.37</v>
          </cell>
          <cell r="BL621">
            <v>0</v>
          </cell>
          <cell r="BM621">
            <v>-999.99999999998897</v>
          </cell>
          <cell r="BN621">
            <v>3253.895</v>
          </cell>
        </row>
        <row r="622">
          <cell r="B622" t="str">
            <v>S413202</v>
          </cell>
          <cell r="C622" t="str">
            <v>黄骅市荣昌祥纸制品有限公司</v>
          </cell>
          <cell r="F622">
            <v>90</v>
          </cell>
          <cell r="AQ622">
            <v>29282.46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14110.11</v>
          </cell>
          <cell r="AW622">
            <v>0</v>
          </cell>
          <cell r="AX622">
            <v>0</v>
          </cell>
          <cell r="AY622">
            <v>0</v>
          </cell>
          <cell r="AZ622">
            <v>43392.57</v>
          </cell>
          <cell r="BA622">
            <v>43392.57</v>
          </cell>
          <cell r="BB622">
            <v>6</v>
          </cell>
          <cell r="BC622">
            <v>14110.11</v>
          </cell>
          <cell r="BD622">
            <v>0</v>
          </cell>
          <cell r="BE622">
            <v>0</v>
          </cell>
          <cell r="BF622">
            <v>0</v>
          </cell>
          <cell r="BG622">
            <v>0</v>
          </cell>
          <cell r="BH622">
            <v>14110.11</v>
          </cell>
          <cell r="BI622">
            <v>0</v>
          </cell>
          <cell r="BK622">
            <v>43392.57</v>
          </cell>
          <cell r="BL622">
            <v>0</v>
          </cell>
          <cell r="BM622">
            <v>-9999.9999999999909</v>
          </cell>
          <cell r="BN622">
            <v>2351.6849999999999</v>
          </cell>
        </row>
        <row r="623">
          <cell r="B623" t="str">
            <v>S413204</v>
          </cell>
          <cell r="C623" t="str">
            <v>永清永泰汽车部件有限公司</v>
          </cell>
          <cell r="F623">
            <v>90</v>
          </cell>
          <cell r="AQ623">
            <v>0</v>
          </cell>
          <cell r="AR623">
            <v>0</v>
          </cell>
          <cell r="AS623">
            <v>0</v>
          </cell>
          <cell r="AT623">
            <v>37248.57</v>
          </cell>
          <cell r="AU623">
            <v>25159.47</v>
          </cell>
          <cell r="AV623">
            <v>27150.51</v>
          </cell>
          <cell r="AW623">
            <v>0</v>
          </cell>
          <cell r="AX623">
            <v>0</v>
          </cell>
          <cell r="AY623">
            <v>0</v>
          </cell>
          <cell r="AZ623">
            <v>89558.55</v>
          </cell>
          <cell r="BA623">
            <v>89558.55</v>
          </cell>
          <cell r="BB623">
            <v>6</v>
          </cell>
          <cell r="BC623">
            <v>27150.51</v>
          </cell>
          <cell r="BD623">
            <v>25159.47</v>
          </cell>
          <cell r="BE623">
            <v>37248.57</v>
          </cell>
          <cell r="BF623">
            <v>0</v>
          </cell>
          <cell r="BG623">
            <v>0</v>
          </cell>
          <cell r="BH623">
            <v>89558.55</v>
          </cell>
          <cell r="BI623">
            <v>0</v>
          </cell>
          <cell r="BK623">
            <v>89558.55</v>
          </cell>
          <cell r="BL623">
            <v>0</v>
          </cell>
          <cell r="BM623">
            <v>-10000</v>
          </cell>
          <cell r="BN623">
            <v>14926.424999999999</v>
          </cell>
        </row>
        <row r="624">
          <cell r="B624" t="str">
            <v>S431035</v>
          </cell>
          <cell r="C624" t="str">
            <v>上海发之源电气有限公司</v>
          </cell>
          <cell r="F624">
            <v>90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W624">
            <v>0</v>
          </cell>
          <cell r="AX624">
            <v>378182.91</v>
          </cell>
          <cell r="AY624">
            <v>82796.61</v>
          </cell>
          <cell r="AZ624">
            <v>460979.52</v>
          </cell>
          <cell r="BA624">
            <v>0</v>
          </cell>
          <cell r="BB624">
            <v>5</v>
          </cell>
          <cell r="BC624">
            <v>0</v>
          </cell>
          <cell r="BD624">
            <v>0</v>
          </cell>
          <cell r="BE624">
            <v>0</v>
          </cell>
          <cell r="BF624">
            <v>0</v>
          </cell>
          <cell r="BG624">
            <v>0</v>
          </cell>
          <cell r="BH624">
            <v>460979.52</v>
          </cell>
          <cell r="BI624">
            <v>460979.52</v>
          </cell>
          <cell r="BK624">
            <v>460979.52</v>
          </cell>
          <cell r="BL624">
            <v>0</v>
          </cell>
          <cell r="BM624">
            <v>-136142.20000000001</v>
          </cell>
          <cell r="BN624">
            <v>76829.919999999998</v>
          </cell>
        </row>
        <row r="625">
          <cell r="B625" t="str">
            <v>S434011</v>
          </cell>
          <cell r="C625" t="str">
            <v>芜湖金安世腾汽车安全系统有限公司</v>
          </cell>
          <cell r="F625">
            <v>60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  <cell r="BA625">
            <v>0</v>
          </cell>
          <cell r="BB625">
            <v>5</v>
          </cell>
          <cell r="BC625">
            <v>0</v>
          </cell>
          <cell r="BD625">
            <v>0</v>
          </cell>
          <cell r="BE625">
            <v>0</v>
          </cell>
          <cell r="BF625">
            <v>0</v>
          </cell>
          <cell r="BG625">
            <v>0</v>
          </cell>
          <cell r="BH625">
            <v>0</v>
          </cell>
          <cell r="BI625">
            <v>0</v>
          </cell>
          <cell r="BK625">
            <v>0</v>
          </cell>
          <cell r="BL625">
            <v>0</v>
          </cell>
          <cell r="BM625">
            <v>0</v>
          </cell>
          <cell r="BN625">
            <v>0</v>
          </cell>
        </row>
        <row r="626">
          <cell r="B626" t="str">
            <v>S437055</v>
          </cell>
          <cell r="C626" t="str">
            <v>烟台毓顺汽车零部件有限公司</v>
          </cell>
          <cell r="F626">
            <v>60</v>
          </cell>
          <cell r="AS626">
            <v>75670.52</v>
          </cell>
          <cell r="AT626">
            <v>82010.880000000005</v>
          </cell>
          <cell r="AU626">
            <v>26360.639999999999</v>
          </cell>
          <cell r="AV626">
            <v>86404.32</v>
          </cell>
          <cell r="AW626">
            <v>60043.68</v>
          </cell>
          <cell r="AX626">
            <v>0</v>
          </cell>
          <cell r="AY626">
            <v>10231.02</v>
          </cell>
          <cell r="AZ626">
            <v>340721.06</v>
          </cell>
          <cell r="BA626">
            <v>330490.03999999998</v>
          </cell>
          <cell r="BB626">
            <v>6</v>
          </cell>
          <cell r="BC626">
            <v>60043.68</v>
          </cell>
          <cell r="BD626">
            <v>86404.32</v>
          </cell>
          <cell r="BE626">
            <v>26360.639999999999</v>
          </cell>
          <cell r="BF626">
            <v>82010.880000000005</v>
          </cell>
          <cell r="BG626">
            <v>75670.52</v>
          </cell>
          <cell r="BH626">
            <v>265050.53999999998</v>
          </cell>
          <cell r="BI626">
            <v>10231.02</v>
          </cell>
          <cell r="BK626">
            <v>340721.06</v>
          </cell>
          <cell r="BL626">
            <v>0</v>
          </cell>
          <cell r="BM626">
            <v>-482.44</v>
          </cell>
          <cell r="BN626">
            <v>44175.09</v>
          </cell>
        </row>
        <row r="627">
          <cell r="B627" t="str">
            <v>S437056</v>
          </cell>
          <cell r="C627" t="str">
            <v>日照兴伟橡塑有限公司</v>
          </cell>
          <cell r="F627" t="str">
            <v>预付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W627">
            <v>0</v>
          </cell>
          <cell r="AX627">
            <v>12602.75</v>
          </cell>
          <cell r="AY627">
            <v>3113.15</v>
          </cell>
          <cell r="AZ627">
            <v>15715.9</v>
          </cell>
          <cell r="BA627">
            <v>15715.9</v>
          </cell>
          <cell r="BB627">
            <v>5</v>
          </cell>
          <cell r="BC627">
            <v>3113.15</v>
          </cell>
          <cell r="BD627">
            <v>12602.75</v>
          </cell>
          <cell r="BE627">
            <v>0</v>
          </cell>
          <cell r="BF627">
            <v>0</v>
          </cell>
          <cell r="BG627">
            <v>0</v>
          </cell>
          <cell r="BH627">
            <v>15715.9</v>
          </cell>
          <cell r="BI627">
            <v>0</v>
          </cell>
          <cell r="BK627">
            <v>15715.9</v>
          </cell>
          <cell r="BL627">
            <v>0</v>
          </cell>
          <cell r="BM627">
            <v>0</v>
          </cell>
          <cell r="BN627">
            <v>2619.3166666666698</v>
          </cell>
        </row>
        <row r="628">
          <cell r="B628" t="str">
            <v>S537036</v>
          </cell>
          <cell r="C628" t="str">
            <v>青岛亿嘉通物流有限公司</v>
          </cell>
          <cell r="F628">
            <v>90</v>
          </cell>
          <cell r="AS628">
            <v>0</v>
          </cell>
          <cell r="AT628">
            <v>31936.38</v>
          </cell>
          <cell r="AU628">
            <v>29881.29</v>
          </cell>
          <cell r="AV628">
            <v>41589.949999999997</v>
          </cell>
          <cell r="AW628">
            <v>35673.660000000003</v>
          </cell>
          <cell r="AX628">
            <v>0</v>
          </cell>
          <cell r="AY628">
            <v>55639.72</v>
          </cell>
          <cell r="AZ628">
            <v>194721</v>
          </cell>
          <cell r="BA628">
            <v>103407.62</v>
          </cell>
          <cell r="BB628">
            <v>6</v>
          </cell>
          <cell r="BC628">
            <v>41589.949999999997</v>
          </cell>
          <cell r="BD628">
            <v>29881.29</v>
          </cell>
          <cell r="BE628">
            <v>31936.38</v>
          </cell>
          <cell r="BF628">
            <v>0</v>
          </cell>
          <cell r="BG628">
            <v>0</v>
          </cell>
          <cell r="BH628">
            <v>194721</v>
          </cell>
          <cell r="BI628">
            <v>91313.38</v>
          </cell>
          <cell r="BK628">
            <v>194721</v>
          </cell>
          <cell r="BL628">
            <v>0</v>
          </cell>
          <cell r="BM628">
            <v>-30000</v>
          </cell>
          <cell r="BN628">
            <v>32453.5</v>
          </cell>
        </row>
        <row r="629">
          <cell r="B629" t="str">
            <v>S411042</v>
          </cell>
          <cell r="C629" t="str">
            <v>北京双海包装制品厂</v>
          </cell>
          <cell r="F629">
            <v>90</v>
          </cell>
          <cell r="AR629">
            <v>6500</v>
          </cell>
          <cell r="AS629">
            <v>0</v>
          </cell>
          <cell r="AT629">
            <v>0</v>
          </cell>
          <cell r="AU629">
            <v>1170</v>
          </cell>
          <cell r="AW629">
            <v>0</v>
          </cell>
          <cell r="AX629">
            <v>0</v>
          </cell>
          <cell r="AY629">
            <v>0</v>
          </cell>
          <cell r="AZ629">
            <v>7670</v>
          </cell>
          <cell r="BA629">
            <v>7670</v>
          </cell>
          <cell r="BB629">
            <v>5</v>
          </cell>
          <cell r="BC629">
            <v>0</v>
          </cell>
          <cell r="BD629">
            <v>1170</v>
          </cell>
          <cell r="BE629">
            <v>0</v>
          </cell>
          <cell r="BF629">
            <v>0</v>
          </cell>
          <cell r="BG629">
            <v>6500</v>
          </cell>
          <cell r="BH629">
            <v>1170</v>
          </cell>
          <cell r="BI629">
            <v>0</v>
          </cell>
          <cell r="BK629">
            <v>7670</v>
          </cell>
          <cell r="BL629">
            <v>0</v>
          </cell>
          <cell r="BM629">
            <v>0</v>
          </cell>
          <cell r="BN629">
            <v>195</v>
          </cell>
        </row>
        <row r="630">
          <cell r="B630" t="str">
            <v>S411050</v>
          </cell>
          <cell r="C630" t="str">
            <v>北京寸金宏德科技发展有限公司</v>
          </cell>
          <cell r="F630">
            <v>90</v>
          </cell>
          <cell r="AR630">
            <v>0</v>
          </cell>
          <cell r="AS630">
            <v>0</v>
          </cell>
          <cell r="AT630">
            <v>0</v>
          </cell>
          <cell r="AU630">
            <v>3091.95</v>
          </cell>
          <cell r="AV630">
            <v>7362.18</v>
          </cell>
          <cell r="AW630">
            <v>0</v>
          </cell>
          <cell r="AX630">
            <v>6000.3</v>
          </cell>
          <cell r="AY630">
            <v>2776.98</v>
          </cell>
          <cell r="AZ630">
            <v>19231.41</v>
          </cell>
          <cell r="BA630">
            <v>10454.129999999999</v>
          </cell>
          <cell r="BB630">
            <v>6</v>
          </cell>
          <cell r="BC630">
            <v>7362.18</v>
          </cell>
          <cell r="BD630">
            <v>3091.95</v>
          </cell>
          <cell r="BE630">
            <v>0</v>
          </cell>
          <cell r="BF630">
            <v>0</v>
          </cell>
          <cell r="BG630">
            <v>0</v>
          </cell>
          <cell r="BH630">
            <v>19231.41</v>
          </cell>
          <cell r="BI630">
            <v>8777.2800000000007</v>
          </cell>
          <cell r="BK630">
            <v>19231.41</v>
          </cell>
          <cell r="BL630">
            <v>0</v>
          </cell>
          <cell r="BM630">
            <v>-8000</v>
          </cell>
          <cell r="BN630">
            <v>3205.2350000000001</v>
          </cell>
        </row>
        <row r="631">
          <cell r="B631" t="str">
            <v>S412051</v>
          </cell>
          <cell r="C631" t="str">
            <v>天津东凯科技有限公司</v>
          </cell>
          <cell r="F631">
            <v>90</v>
          </cell>
          <cell r="AR631">
            <v>0</v>
          </cell>
          <cell r="AS631">
            <v>3504</v>
          </cell>
          <cell r="AT631">
            <v>9040</v>
          </cell>
          <cell r="AU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12544</v>
          </cell>
          <cell r="BA631">
            <v>12544</v>
          </cell>
          <cell r="BB631">
            <v>5</v>
          </cell>
          <cell r="BC631">
            <v>0</v>
          </cell>
          <cell r="BD631">
            <v>0</v>
          </cell>
          <cell r="BE631">
            <v>9040</v>
          </cell>
          <cell r="BF631">
            <v>3504</v>
          </cell>
          <cell r="BG631">
            <v>0</v>
          </cell>
          <cell r="BH631">
            <v>9040</v>
          </cell>
          <cell r="BI631">
            <v>0</v>
          </cell>
          <cell r="BK631">
            <v>12544</v>
          </cell>
          <cell r="BL631">
            <v>0</v>
          </cell>
          <cell r="BM631">
            <v>-10000</v>
          </cell>
          <cell r="BN631">
            <v>1506.6666666666699</v>
          </cell>
        </row>
        <row r="632">
          <cell r="B632" t="str">
            <v>S413172</v>
          </cell>
          <cell r="C632" t="str">
            <v>南宫市宏勇汽配塑料卡扣制造厂</v>
          </cell>
          <cell r="F632" t="str">
            <v>现付</v>
          </cell>
          <cell r="AS632">
            <v>0</v>
          </cell>
          <cell r="AT632">
            <v>0</v>
          </cell>
          <cell r="AU632">
            <v>0</v>
          </cell>
          <cell r="AW632">
            <v>0</v>
          </cell>
          <cell r="AX632">
            <v>0</v>
          </cell>
          <cell r="AY632">
            <v>0</v>
          </cell>
          <cell r="AZ632">
            <v>0</v>
          </cell>
          <cell r="BA632">
            <v>0</v>
          </cell>
          <cell r="BB632">
            <v>5</v>
          </cell>
          <cell r="BC632">
            <v>0</v>
          </cell>
          <cell r="BD632">
            <v>0</v>
          </cell>
          <cell r="BE632">
            <v>0</v>
          </cell>
          <cell r="BF632">
            <v>0</v>
          </cell>
          <cell r="BG632">
            <v>0</v>
          </cell>
          <cell r="BH632">
            <v>0</v>
          </cell>
          <cell r="BI632">
            <v>0</v>
          </cell>
          <cell r="BK632">
            <v>-5150</v>
          </cell>
          <cell r="BL632">
            <v>-5150</v>
          </cell>
          <cell r="BM632">
            <v>-5150</v>
          </cell>
          <cell r="BN632">
            <v>0</v>
          </cell>
        </row>
        <row r="633">
          <cell r="B633" t="str">
            <v>S432042</v>
          </cell>
          <cell r="C633" t="str">
            <v>江苏凌派通信科技有限公司</v>
          </cell>
          <cell r="F633">
            <v>60</v>
          </cell>
          <cell r="AR633">
            <v>0</v>
          </cell>
          <cell r="AS633">
            <v>0</v>
          </cell>
          <cell r="AT633">
            <v>52242.93</v>
          </cell>
          <cell r="AU633">
            <v>15950.38</v>
          </cell>
          <cell r="AW633">
            <v>43280.08</v>
          </cell>
          <cell r="AX633">
            <v>0</v>
          </cell>
          <cell r="AY633">
            <v>0</v>
          </cell>
          <cell r="AZ633">
            <v>111473.39</v>
          </cell>
          <cell r="BA633">
            <v>111473.39</v>
          </cell>
          <cell r="BB633">
            <v>5</v>
          </cell>
          <cell r="BC633">
            <v>43280.08</v>
          </cell>
          <cell r="BD633">
            <v>0</v>
          </cell>
          <cell r="BE633">
            <v>15950.38</v>
          </cell>
          <cell r="BF633">
            <v>52242.93</v>
          </cell>
          <cell r="BG633">
            <v>0</v>
          </cell>
          <cell r="BH633">
            <v>111473.39</v>
          </cell>
          <cell r="BI633">
            <v>0</v>
          </cell>
          <cell r="BK633">
            <v>111473.39</v>
          </cell>
          <cell r="BL633">
            <v>0</v>
          </cell>
          <cell r="BM633">
            <v>-40000</v>
          </cell>
          <cell r="BN633">
            <v>18578.898333333302</v>
          </cell>
        </row>
        <row r="634">
          <cell r="B634" t="str">
            <v>S432045</v>
          </cell>
          <cell r="C634" t="str">
            <v>苏州宏逸汽车零部件有限公司</v>
          </cell>
          <cell r="F634" t="str">
            <v>预付</v>
          </cell>
          <cell r="AR634">
            <v>0</v>
          </cell>
          <cell r="AS634">
            <v>0</v>
          </cell>
          <cell r="AT634">
            <v>23120</v>
          </cell>
          <cell r="AU634">
            <v>50672</v>
          </cell>
          <cell r="AV634">
            <v>120552</v>
          </cell>
          <cell r="AW634">
            <v>59990</v>
          </cell>
          <cell r="AX634">
            <v>17280</v>
          </cell>
          <cell r="AY634">
            <v>48160</v>
          </cell>
          <cell r="AZ634">
            <v>319774</v>
          </cell>
          <cell r="BA634">
            <v>319774</v>
          </cell>
          <cell r="BB634">
            <v>6</v>
          </cell>
          <cell r="BC634">
            <v>48160</v>
          </cell>
          <cell r="BD634">
            <v>17280</v>
          </cell>
          <cell r="BE634">
            <v>59990</v>
          </cell>
          <cell r="BF634">
            <v>120552</v>
          </cell>
          <cell r="BG634">
            <v>50672</v>
          </cell>
          <cell r="BH634">
            <v>319774</v>
          </cell>
          <cell r="BI634">
            <v>0</v>
          </cell>
          <cell r="BK634">
            <v>319774</v>
          </cell>
          <cell r="BL634">
            <v>0</v>
          </cell>
          <cell r="BM634">
            <v>-50000</v>
          </cell>
          <cell r="BN634">
            <v>53295.666666666701</v>
          </cell>
        </row>
        <row r="635">
          <cell r="B635" t="str">
            <v>S433031</v>
          </cell>
          <cell r="C635" t="str">
            <v>天台宏泰电子有限公司</v>
          </cell>
          <cell r="F635">
            <v>60</v>
          </cell>
          <cell r="AR635">
            <v>0</v>
          </cell>
          <cell r="AS635">
            <v>0</v>
          </cell>
          <cell r="AT635">
            <v>0</v>
          </cell>
          <cell r="AU635">
            <v>19740.830000000002</v>
          </cell>
          <cell r="AV635">
            <v>28894.91</v>
          </cell>
          <cell r="AW635">
            <v>22859.9</v>
          </cell>
          <cell r="AX635">
            <v>0</v>
          </cell>
          <cell r="AY635">
            <v>0</v>
          </cell>
          <cell r="AZ635">
            <v>71495.64</v>
          </cell>
          <cell r="BA635">
            <v>71495.64</v>
          </cell>
          <cell r="BB635">
            <v>6</v>
          </cell>
          <cell r="BC635">
            <v>22859.9</v>
          </cell>
          <cell r="BD635">
            <v>28894.91</v>
          </cell>
          <cell r="BE635">
            <v>19740.830000000002</v>
          </cell>
          <cell r="BF635">
            <v>0</v>
          </cell>
          <cell r="BG635">
            <v>0</v>
          </cell>
          <cell r="BH635">
            <v>71495.64</v>
          </cell>
          <cell r="BI635">
            <v>0</v>
          </cell>
          <cell r="BK635">
            <v>71495.64</v>
          </cell>
          <cell r="BL635">
            <v>0</v>
          </cell>
          <cell r="BM635">
            <v>-20000</v>
          </cell>
          <cell r="BN635">
            <v>11915.94</v>
          </cell>
        </row>
        <row r="636">
          <cell r="B636" t="str">
            <v>S437060</v>
          </cell>
          <cell r="C636" t="str">
            <v>日照联成汽车部件有限公司</v>
          </cell>
          <cell r="D636" t="str">
            <v>座椅</v>
          </cell>
          <cell r="E636" t="str">
            <v>正常供货</v>
          </cell>
          <cell r="F636">
            <v>60</v>
          </cell>
          <cell r="H636">
            <v>60</v>
          </cell>
          <cell r="AS636">
            <v>602371.17000000004</v>
          </cell>
          <cell r="AT636">
            <v>160784.85</v>
          </cell>
          <cell r="AU636">
            <v>53842.29</v>
          </cell>
          <cell r="AV636">
            <v>152004.79</v>
          </cell>
          <cell r="AW636">
            <v>96650.66</v>
          </cell>
          <cell r="AX636">
            <v>67134.48</v>
          </cell>
          <cell r="AY636">
            <v>103840.38</v>
          </cell>
          <cell r="AZ636">
            <v>1236628.6200000001</v>
          </cell>
          <cell r="BA636">
            <v>1065653.76</v>
          </cell>
          <cell r="BB636">
            <v>6</v>
          </cell>
          <cell r="BC636">
            <v>96650.66</v>
          </cell>
          <cell r="BD636">
            <v>152004.79</v>
          </cell>
          <cell r="BE636">
            <v>53842.29</v>
          </cell>
          <cell r="BF636">
            <v>160784.85</v>
          </cell>
          <cell r="BG636">
            <v>602371.17000000004</v>
          </cell>
          <cell r="BH636">
            <v>634257.44999999995</v>
          </cell>
          <cell r="BI636">
            <v>170974.86</v>
          </cell>
          <cell r="BK636">
            <v>1236628.6200000001</v>
          </cell>
          <cell r="BL636">
            <v>0</v>
          </cell>
          <cell r="BM636">
            <v>-100000</v>
          </cell>
          <cell r="BN636">
            <v>105709.575</v>
          </cell>
        </row>
        <row r="637">
          <cell r="B637" t="str">
            <v>S450001</v>
          </cell>
          <cell r="C637" t="str">
            <v>重庆光大产业有限公司</v>
          </cell>
          <cell r="F637">
            <v>60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62218.15</v>
          </cell>
          <cell r="AW637">
            <v>0</v>
          </cell>
          <cell r="AX637">
            <v>49827.33</v>
          </cell>
          <cell r="AY637">
            <v>0</v>
          </cell>
          <cell r="AZ637">
            <v>112045.48</v>
          </cell>
          <cell r="BA637">
            <v>62218.15</v>
          </cell>
          <cell r="BB637">
            <v>6</v>
          </cell>
          <cell r="BC637">
            <v>0</v>
          </cell>
          <cell r="BD637">
            <v>62218.15</v>
          </cell>
          <cell r="BE637">
            <v>0</v>
          </cell>
          <cell r="BF637">
            <v>0</v>
          </cell>
          <cell r="BG637">
            <v>0</v>
          </cell>
          <cell r="BH637">
            <v>112045.48</v>
          </cell>
          <cell r="BI637">
            <v>49827.33</v>
          </cell>
          <cell r="BK637">
            <v>112045.48</v>
          </cell>
          <cell r="BL637">
            <v>0</v>
          </cell>
          <cell r="BM637">
            <v>-12258.81</v>
          </cell>
          <cell r="BN637">
            <v>18674.246666666699</v>
          </cell>
        </row>
        <row r="638">
          <cell r="B638" t="str">
            <v>S413095</v>
          </cell>
          <cell r="C638" t="str">
            <v>河北岳钢数控设备有限公司</v>
          </cell>
          <cell r="F638">
            <v>60</v>
          </cell>
          <cell r="U638">
            <v>0</v>
          </cell>
          <cell r="AT638">
            <v>0</v>
          </cell>
          <cell r="AU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  <cell r="BA638">
            <v>0</v>
          </cell>
          <cell r="BB638">
            <v>5</v>
          </cell>
          <cell r="BC638">
            <v>0</v>
          </cell>
          <cell r="BD638">
            <v>0</v>
          </cell>
          <cell r="BE638">
            <v>0</v>
          </cell>
          <cell r="BF638">
            <v>0</v>
          </cell>
          <cell r="BG638">
            <v>0</v>
          </cell>
          <cell r="BH638">
            <v>0</v>
          </cell>
          <cell r="BI638">
            <v>0</v>
          </cell>
          <cell r="BK638">
            <v>-151779.14000000001</v>
          </cell>
          <cell r="BL638">
            <v>-151779.14000000001</v>
          </cell>
          <cell r="BM638">
            <v>-151779.14000000001</v>
          </cell>
          <cell r="BN638">
            <v>0</v>
          </cell>
        </row>
        <row r="639">
          <cell r="B639" t="str">
            <v>S413214</v>
          </cell>
          <cell r="C639" t="str">
            <v>河北讯飞起重设备安装有限公司</v>
          </cell>
          <cell r="F639" t="str">
            <v>预付</v>
          </cell>
          <cell r="AR639">
            <v>30000</v>
          </cell>
          <cell r="AT639">
            <v>0</v>
          </cell>
          <cell r="AU639">
            <v>0</v>
          </cell>
          <cell r="AW639">
            <v>0</v>
          </cell>
          <cell r="AX639">
            <v>0</v>
          </cell>
          <cell r="AY639">
            <v>0</v>
          </cell>
          <cell r="AZ639">
            <v>30000</v>
          </cell>
          <cell r="BA639">
            <v>30000</v>
          </cell>
          <cell r="BB639">
            <v>5</v>
          </cell>
          <cell r="BC639">
            <v>0</v>
          </cell>
          <cell r="BD639">
            <v>0</v>
          </cell>
          <cell r="BE639">
            <v>0</v>
          </cell>
          <cell r="BF639">
            <v>0</v>
          </cell>
          <cell r="BG639">
            <v>0</v>
          </cell>
          <cell r="BH639">
            <v>0</v>
          </cell>
          <cell r="BI639">
            <v>0</v>
          </cell>
          <cell r="BK639">
            <v>30000</v>
          </cell>
          <cell r="BL639">
            <v>0</v>
          </cell>
          <cell r="BM639">
            <v>0</v>
          </cell>
          <cell r="BN639">
            <v>0</v>
          </cell>
        </row>
        <row r="640">
          <cell r="B640" t="str">
            <v>S512036</v>
          </cell>
          <cell r="C640" t="str">
            <v>天津未来化学有限公司</v>
          </cell>
          <cell r="F640" t="str">
            <v>预付</v>
          </cell>
          <cell r="AR640">
            <v>19500</v>
          </cell>
          <cell r="AT640">
            <v>0</v>
          </cell>
          <cell r="AU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19500</v>
          </cell>
          <cell r="BA640">
            <v>19500</v>
          </cell>
          <cell r="BB640">
            <v>5</v>
          </cell>
          <cell r="BC640">
            <v>0</v>
          </cell>
          <cell r="BD640">
            <v>0</v>
          </cell>
          <cell r="BE640">
            <v>0</v>
          </cell>
          <cell r="BF640">
            <v>0</v>
          </cell>
          <cell r="BG640">
            <v>0</v>
          </cell>
          <cell r="BH640">
            <v>0</v>
          </cell>
          <cell r="BI640">
            <v>0</v>
          </cell>
          <cell r="BK640">
            <v>19500</v>
          </cell>
          <cell r="BL640">
            <v>0</v>
          </cell>
          <cell r="BM640">
            <v>0</v>
          </cell>
          <cell r="BN640">
            <v>0</v>
          </cell>
        </row>
        <row r="641">
          <cell r="B641" t="str">
            <v>S513152</v>
          </cell>
          <cell r="C641" t="str">
            <v>黄骅市源宏模具厂</v>
          </cell>
          <cell r="F641" t="str">
            <v>预付</v>
          </cell>
          <cell r="AF641">
            <v>0</v>
          </cell>
          <cell r="AT641">
            <v>0</v>
          </cell>
          <cell r="AU641">
            <v>0</v>
          </cell>
          <cell r="AW641">
            <v>0</v>
          </cell>
          <cell r="AX641">
            <v>0</v>
          </cell>
          <cell r="AY641">
            <v>0</v>
          </cell>
          <cell r="AZ641">
            <v>0</v>
          </cell>
          <cell r="BA641">
            <v>0</v>
          </cell>
          <cell r="BB641">
            <v>5</v>
          </cell>
          <cell r="BC641">
            <v>0</v>
          </cell>
          <cell r="BD641">
            <v>0</v>
          </cell>
          <cell r="BE641">
            <v>0</v>
          </cell>
          <cell r="BF641">
            <v>0</v>
          </cell>
          <cell r="BG641">
            <v>0</v>
          </cell>
          <cell r="BH641">
            <v>0</v>
          </cell>
          <cell r="BI641">
            <v>0</v>
          </cell>
          <cell r="BK641">
            <v>-31672</v>
          </cell>
          <cell r="BL641">
            <v>-31672</v>
          </cell>
          <cell r="BM641">
            <v>-31672</v>
          </cell>
          <cell r="BN641">
            <v>0</v>
          </cell>
        </row>
        <row r="642">
          <cell r="B642" t="str">
            <v>S513222</v>
          </cell>
          <cell r="C642" t="str">
            <v>沧州君泰包装制品有限公司</v>
          </cell>
          <cell r="F642">
            <v>30</v>
          </cell>
          <cell r="AP642">
            <v>0</v>
          </cell>
          <cell r="AQ642">
            <v>13115.38</v>
          </cell>
          <cell r="AT642">
            <v>0</v>
          </cell>
          <cell r="AU642">
            <v>108897.53</v>
          </cell>
          <cell r="AW642">
            <v>0</v>
          </cell>
          <cell r="AX642">
            <v>0</v>
          </cell>
          <cell r="AY642">
            <v>0</v>
          </cell>
          <cell r="AZ642">
            <v>122012.91</v>
          </cell>
          <cell r="BA642">
            <v>122012.91</v>
          </cell>
          <cell r="BB642">
            <v>5</v>
          </cell>
          <cell r="BC642">
            <v>0</v>
          </cell>
          <cell r="BD642">
            <v>0</v>
          </cell>
          <cell r="BE642">
            <v>0</v>
          </cell>
          <cell r="BF642">
            <v>108897.53</v>
          </cell>
          <cell r="BG642">
            <v>0</v>
          </cell>
          <cell r="BH642">
            <v>108897.53</v>
          </cell>
          <cell r="BI642">
            <v>0</v>
          </cell>
          <cell r="BK642">
            <v>122012.91</v>
          </cell>
          <cell r="BL642">
            <v>0</v>
          </cell>
          <cell r="BM642">
            <v>0</v>
          </cell>
          <cell r="BN642">
            <v>18149.5883333333</v>
          </cell>
        </row>
        <row r="643">
          <cell r="B643" t="str">
            <v>S513231</v>
          </cell>
          <cell r="C643" t="str">
            <v>沧州渤海新区欣智恒科技有限公司</v>
          </cell>
          <cell r="F643" t="str">
            <v>预付</v>
          </cell>
          <cell r="AR643">
            <v>800</v>
          </cell>
          <cell r="AT643">
            <v>0</v>
          </cell>
          <cell r="AU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800</v>
          </cell>
          <cell r="BA643">
            <v>800</v>
          </cell>
          <cell r="BB643">
            <v>5</v>
          </cell>
          <cell r="BC643">
            <v>0</v>
          </cell>
          <cell r="BD643">
            <v>0</v>
          </cell>
          <cell r="BE643">
            <v>0</v>
          </cell>
          <cell r="BF643">
            <v>0</v>
          </cell>
          <cell r="BG643">
            <v>0</v>
          </cell>
          <cell r="BH643">
            <v>0</v>
          </cell>
          <cell r="BI643">
            <v>0</v>
          </cell>
          <cell r="BK643">
            <v>800</v>
          </cell>
          <cell r="BL643">
            <v>0</v>
          </cell>
          <cell r="BM643">
            <v>0</v>
          </cell>
          <cell r="BN643">
            <v>0</v>
          </cell>
        </row>
        <row r="644">
          <cell r="B644" t="str">
            <v>S513233</v>
          </cell>
          <cell r="C644" t="str">
            <v>沧州辉骏建筑安装工程有限公司</v>
          </cell>
          <cell r="F644" t="str">
            <v>预付</v>
          </cell>
          <cell r="AR644">
            <v>0</v>
          </cell>
          <cell r="AT644">
            <v>0</v>
          </cell>
          <cell r="AU644">
            <v>0</v>
          </cell>
          <cell r="AV644">
            <v>1095</v>
          </cell>
          <cell r="AW644">
            <v>0</v>
          </cell>
          <cell r="AX644">
            <v>0</v>
          </cell>
          <cell r="AY644">
            <v>0</v>
          </cell>
          <cell r="AZ644">
            <v>1095</v>
          </cell>
          <cell r="BA644">
            <v>1095</v>
          </cell>
          <cell r="BB644">
            <v>6</v>
          </cell>
          <cell r="BC644">
            <v>0</v>
          </cell>
          <cell r="BD644">
            <v>0</v>
          </cell>
          <cell r="BE644">
            <v>0</v>
          </cell>
          <cell r="BF644">
            <v>1095</v>
          </cell>
          <cell r="BG644">
            <v>0</v>
          </cell>
          <cell r="BH644">
            <v>1095</v>
          </cell>
          <cell r="BI644">
            <v>0</v>
          </cell>
          <cell r="BK644">
            <v>1095</v>
          </cell>
          <cell r="BL644">
            <v>0</v>
          </cell>
          <cell r="BM644">
            <v>0</v>
          </cell>
          <cell r="BN644">
            <v>182.5</v>
          </cell>
        </row>
        <row r="645">
          <cell r="B645" t="str">
            <v>S513234</v>
          </cell>
          <cell r="C645" t="str">
            <v>黄骅市渤新环保科技有限公司</v>
          </cell>
          <cell r="F645" t="str">
            <v>预付</v>
          </cell>
          <cell r="AR645">
            <v>35000</v>
          </cell>
          <cell r="AT645">
            <v>0</v>
          </cell>
          <cell r="AU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35000</v>
          </cell>
          <cell r="BA645">
            <v>35000</v>
          </cell>
          <cell r="BB645">
            <v>5</v>
          </cell>
          <cell r="BC645">
            <v>0</v>
          </cell>
          <cell r="BD645">
            <v>0</v>
          </cell>
          <cell r="BE645">
            <v>0</v>
          </cell>
          <cell r="BF645">
            <v>0</v>
          </cell>
          <cell r="BG645">
            <v>0</v>
          </cell>
          <cell r="BH645">
            <v>0</v>
          </cell>
          <cell r="BI645">
            <v>0</v>
          </cell>
          <cell r="BK645">
            <v>35000</v>
          </cell>
          <cell r="BL645">
            <v>0</v>
          </cell>
          <cell r="BM645">
            <v>0</v>
          </cell>
          <cell r="BN645">
            <v>0</v>
          </cell>
        </row>
        <row r="646">
          <cell r="B646" t="str">
            <v>S521016</v>
          </cell>
          <cell r="C646" t="str">
            <v>大连安华物流系统有限公司</v>
          </cell>
          <cell r="F646" t="str">
            <v>预付</v>
          </cell>
          <cell r="AR646">
            <v>21057.55</v>
          </cell>
          <cell r="AT646">
            <v>0</v>
          </cell>
          <cell r="AU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21057.55</v>
          </cell>
          <cell r="BA646">
            <v>21057.55</v>
          </cell>
          <cell r="BB646">
            <v>5</v>
          </cell>
          <cell r="BC646">
            <v>0</v>
          </cell>
          <cell r="BD646">
            <v>0</v>
          </cell>
          <cell r="BE646">
            <v>0</v>
          </cell>
          <cell r="BF646">
            <v>0</v>
          </cell>
          <cell r="BG646">
            <v>0</v>
          </cell>
          <cell r="BH646">
            <v>0</v>
          </cell>
          <cell r="BI646">
            <v>0</v>
          </cell>
          <cell r="BK646">
            <v>21057.55</v>
          </cell>
          <cell r="BL646">
            <v>0</v>
          </cell>
          <cell r="BM646">
            <v>3.6379788070917097E-11</v>
          </cell>
          <cell r="BN646">
            <v>0</v>
          </cell>
        </row>
        <row r="647">
          <cell r="B647" t="str">
            <v>S536001</v>
          </cell>
          <cell r="C647" t="str">
            <v>南昌市瑞庄科技有限公司</v>
          </cell>
          <cell r="F647">
            <v>30</v>
          </cell>
          <cell r="AQ647">
            <v>0</v>
          </cell>
          <cell r="AT647">
            <v>0</v>
          </cell>
          <cell r="AU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  <cell r="BA647">
            <v>0</v>
          </cell>
          <cell r="BB647">
            <v>5</v>
          </cell>
          <cell r="BC647">
            <v>0</v>
          </cell>
          <cell r="BD647">
            <v>0</v>
          </cell>
          <cell r="BE647">
            <v>0</v>
          </cell>
          <cell r="BF647">
            <v>0</v>
          </cell>
          <cell r="BG647">
            <v>0</v>
          </cell>
          <cell r="BH647">
            <v>0</v>
          </cell>
          <cell r="BI647">
            <v>0</v>
          </cell>
          <cell r="BK647">
            <v>0</v>
          </cell>
          <cell r="BL647">
            <v>0</v>
          </cell>
          <cell r="BM647">
            <v>0</v>
          </cell>
          <cell r="BN647">
            <v>0</v>
          </cell>
        </row>
        <row r="648">
          <cell r="B648" t="str">
            <v>S412049</v>
          </cell>
          <cell r="C648" t="str">
            <v>天津佳其汽车内饰部件有限公司</v>
          </cell>
          <cell r="F648" t="str">
            <v>现付</v>
          </cell>
          <cell r="AO648">
            <v>0</v>
          </cell>
          <cell r="AR648">
            <v>0</v>
          </cell>
          <cell r="AT648">
            <v>0</v>
          </cell>
          <cell r="AU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  <cell r="BA648">
            <v>0</v>
          </cell>
          <cell r="BB648">
            <v>5</v>
          </cell>
          <cell r="BC648">
            <v>0</v>
          </cell>
          <cell r="BD648">
            <v>0</v>
          </cell>
          <cell r="BE648">
            <v>0</v>
          </cell>
          <cell r="BF648">
            <v>0</v>
          </cell>
          <cell r="BG648">
            <v>0</v>
          </cell>
          <cell r="BH648">
            <v>0</v>
          </cell>
          <cell r="BI648">
            <v>0</v>
          </cell>
          <cell r="BK648">
            <v>0</v>
          </cell>
          <cell r="BL648">
            <v>0</v>
          </cell>
          <cell r="BM648">
            <v>0</v>
          </cell>
          <cell r="BN648">
            <v>0</v>
          </cell>
        </row>
        <row r="649">
          <cell r="B649" t="str">
            <v>S411027</v>
          </cell>
          <cell r="C649" t="str">
            <v>北京鑫葆海化学科技有限公司</v>
          </cell>
          <cell r="F649">
            <v>60</v>
          </cell>
          <cell r="AT649">
            <v>0</v>
          </cell>
          <cell r="AU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  <cell r="BA649">
            <v>0</v>
          </cell>
          <cell r="BB649">
            <v>5</v>
          </cell>
          <cell r="BC649">
            <v>0</v>
          </cell>
          <cell r="BD649">
            <v>0</v>
          </cell>
          <cell r="BE649">
            <v>0</v>
          </cell>
          <cell r="BF649">
            <v>0</v>
          </cell>
          <cell r="BG649">
            <v>0</v>
          </cell>
          <cell r="BH649">
            <v>0</v>
          </cell>
          <cell r="BI649">
            <v>0</v>
          </cell>
          <cell r="BK649">
            <v>-16000</v>
          </cell>
          <cell r="BL649">
            <v>-16000</v>
          </cell>
          <cell r="BM649">
            <v>-16000</v>
          </cell>
          <cell r="BN649">
            <v>0</v>
          </cell>
        </row>
        <row r="650">
          <cell r="B650" t="str">
            <v>S411031</v>
          </cell>
          <cell r="C650" t="str">
            <v>北京长地集思信息技术有限公司</v>
          </cell>
          <cell r="F650">
            <v>90</v>
          </cell>
          <cell r="AT650">
            <v>0</v>
          </cell>
          <cell r="AU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  <cell r="BA650">
            <v>0</v>
          </cell>
          <cell r="BB650">
            <v>5</v>
          </cell>
          <cell r="BC650">
            <v>0</v>
          </cell>
          <cell r="BD650">
            <v>0</v>
          </cell>
          <cell r="BE650">
            <v>0</v>
          </cell>
          <cell r="BF650">
            <v>0</v>
          </cell>
          <cell r="BG650">
            <v>0</v>
          </cell>
          <cell r="BH650">
            <v>0</v>
          </cell>
          <cell r="BI650">
            <v>0</v>
          </cell>
          <cell r="BK650">
            <v>-3600</v>
          </cell>
          <cell r="BL650">
            <v>-3600</v>
          </cell>
          <cell r="BM650">
            <v>-3600</v>
          </cell>
          <cell r="BN650">
            <v>0</v>
          </cell>
        </row>
        <row r="651">
          <cell r="B651" t="str">
            <v>S413048</v>
          </cell>
          <cell r="C651" t="str">
            <v>黄骅市聚兴制管有限公司</v>
          </cell>
          <cell r="F651" t="str">
            <v>预付</v>
          </cell>
          <cell r="AT651">
            <v>0</v>
          </cell>
          <cell r="AU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  <cell r="BA651">
            <v>0</v>
          </cell>
          <cell r="BB651">
            <v>5</v>
          </cell>
          <cell r="BC651">
            <v>0</v>
          </cell>
          <cell r="BD651">
            <v>0</v>
          </cell>
          <cell r="BE651">
            <v>0</v>
          </cell>
          <cell r="BF651">
            <v>0</v>
          </cell>
          <cell r="BG651">
            <v>0</v>
          </cell>
          <cell r="BH651">
            <v>0</v>
          </cell>
          <cell r="BI651">
            <v>0</v>
          </cell>
          <cell r="BK651">
            <v>-140216.28</v>
          </cell>
          <cell r="BL651">
            <v>-140216.28</v>
          </cell>
          <cell r="BM651">
            <v>-140216.28</v>
          </cell>
          <cell r="BN651">
            <v>0</v>
          </cell>
        </row>
        <row r="652">
          <cell r="B652" t="str">
            <v>S413112</v>
          </cell>
          <cell r="C652" t="str">
            <v>南皮县泰航五金制造有限公司</v>
          </cell>
          <cell r="F652">
            <v>60</v>
          </cell>
          <cell r="AT652">
            <v>0</v>
          </cell>
          <cell r="AU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  <cell r="BA652">
            <v>0</v>
          </cell>
          <cell r="BB652">
            <v>5</v>
          </cell>
          <cell r="BC652">
            <v>0</v>
          </cell>
          <cell r="BD652">
            <v>0</v>
          </cell>
          <cell r="BE652">
            <v>0</v>
          </cell>
          <cell r="BF652">
            <v>0</v>
          </cell>
          <cell r="BG652">
            <v>0</v>
          </cell>
          <cell r="BH652">
            <v>0</v>
          </cell>
          <cell r="BI652">
            <v>0</v>
          </cell>
          <cell r="BK652">
            <v>-601400.42000000004</v>
          </cell>
          <cell r="BL652">
            <v>-601400.42000000004</v>
          </cell>
          <cell r="BM652">
            <v>-601400.42000000004</v>
          </cell>
          <cell r="BN652">
            <v>0</v>
          </cell>
        </row>
        <row r="653">
          <cell r="B653" t="str">
            <v>S413179</v>
          </cell>
          <cell r="C653" t="str">
            <v>文安县海智五金制品有限公司</v>
          </cell>
          <cell r="F653" t="str">
            <v>现付</v>
          </cell>
          <cell r="AS653">
            <v>0</v>
          </cell>
          <cell r="AT653">
            <v>0</v>
          </cell>
          <cell r="AU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  <cell r="BA653">
            <v>0</v>
          </cell>
          <cell r="BB653">
            <v>5</v>
          </cell>
          <cell r="BC653">
            <v>0</v>
          </cell>
          <cell r="BD653">
            <v>0</v>
          </cell>
          <cell r="BE653">
            <v>0</v>
          </cell>
          <cell r="BF653">
            <v>0</v>
          </cell>
          <cell r="BG653">
            <v>0</v>
          </cell>
          <cell r="BH653">
            <v>0</v>
          </cell>
          <cell r="BI653">
            <v>0</v>
          </cell>
          <cell r="BK653">
            <v>0</v>
          </cell>
          <cell r="BL653">
            <v>0</v>
          </cell>
          <cell r="BM653">
            <v>0</v>
          </cell>
          <cell r="BN653">
            <v>0</v>
          </cell>
        </row>
        <row r="654">
          <cell r="B654" t="str">
            <v>S413213</v>
          </cell>
          <cell r="C654" t="str">
            <v>沧县大河精密铸造厂</v>
          </cell>
          <cell r="F654" t="str">
            <v>预付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  <cell r="BA654">
            <v>0</v>
          </cell>
          <cell r="BB654">
            <v>6</v>
          </cell>
          <cell r="BC654">
            <v>0</v>
          </cell>
          <cell r="BD654">
            <v>0</v>
          </cell>
          <cell r="BE654">
            <v>0</v>
          </cell>
          <cell r="BF654">
            <v>0</v>
          </cell>
          <cell r="BG654">
            <v>0</v>
          </cell>
          <cell r="BH654">
            <v>0</v>
          </cell>
          <cell r="BI654">
            <v>0</v>
          </cell>
          <cell r="BK654">
            <v>-9999.9999999999909</v>
          </cell>
          <cell r="BL654">
            <v>-9999.9999999999909</v>
          </cell>
          <cell r="BM654">
            <v>-11865</v>
          </cell>
          <cell r="BN654">
            <v>0</v>
          </cell>
        </row>
        <row r="655">
          <cell r="B655" t="str">
            <v>S431040</v>
          </cell>
          <cell r="C655" t="str">
            <v>上海通实机器人制造有限公司</v>
          </cell>
          <cell r="F655" t="str">
            <v>预付</v>
          </cell>
          <cell r="AS655">
            <v>0</v>
          </cell>
          <cell r="AT655">
            <v>0</v>
          </cell>
          <cell r="AU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  <cell r="BA655">
            <v>0</v>
          </cell>
          <cell r="BB655">
            <v>5</v>
          </cell>
          <cell r="BC655">
            <v>0</v>
          </cell>
          <cell r="BD655">
            <v>0</v>
          </cell>
          <cell r="BE655">
            <v>0</v>
          </cell>
          <cell r="BF655">
            <v>0</v>
          </cell>
          <cell r="BG655">
            <v>0</v>
          </cell>
          <cell r="BH655">
            <v>0</v>
          </cell>
          <cell r="BI655">
            <v>0</v>
          </cell>
          <cell r="BK655">
            <v>0</v>
          </cell>
          <cell r="BL655">
            <v>0</v>
          </cell>
          <cell r="BM655">
            <v>0</v>
          </cell>
          <cell r="BN655">
            <v>0</v>
          </cell>
        </row>
        <row r="656">
          <cell r="B656" t="str">
            <v>S432033</v>
          </cell>
          <cell r="C656" t="str">
            <v>南京磐纳科技发展有限公司</v>
          </cell>
          <cell r="F656">
            <v>90</v>
          </cell>
          <cell r="AT656">
            <v>0</v>
          </cell>
          <cell r="AU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  <cell r="BA656">
            <v>0</v>
          </cell>
          <cell r="BB656">
            <v>5</v>
          </cell>
          <cell r="BC656">
            <v>0</v>
          </cell>
          <cell r="BD656">
            <v>0</v>
          </cell>
          <cell r="BE656">
            <v>0</v>
          </cell>
          <cell r="BF656">
            <v>0</v>
          </cell>
          <cell r="BG656">
            <v>0</v>
          </cell>
          <cell r="BH656">
            <v>0</v>
          </cell>
          <cell r="BI656">
            <v>0</v>
          </cell>
          <cell r="BK656">
            <v>-1000.38</v>
          </cell>
          <cell r="BL656">
            <v>-1000.38</v>
          </cell>
          <cell r="BM656">
            <v>-1000.38</v>
          </cell>
          <cell r="BN656">
            <v>0</v>
          </cell>
        </row>
        <row r="657">
          <cell r="B657" t="str">
            <v>S437040</v>
          </cell>
          <cell r="C657" t="str">
            <v>淄博颜山专用汽车有限公司</v>
          </cell>
          <cell r="F657" t="str">
            <v>现付</v>
          </cell>
          <cell r="I657">
            <v>430000</v>
          </cell>
          <cell r="AT657">
            <v>0</v>
          </cell>
          <cell r="AU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430000</v>
          </cell>
          <cell r="BA657">
            <v>430000</v>
          </cell>
          <cell r="BB657">
            <v>5</v>
          </cell>
          <cell r="BC657">
            <v>0</v>
          </cell>
          <cell r="BD657">
            <v>0</v>
          </cell>
          <cell r="BE657">
            <v>0</v>
          </cell>
          <cell r="BF657">
            <v>0</v>
          </cell>
          <cell r="BG657">
            <v>0</v>
          </cell>
          <cell r="BH657">
            <v>0</v>
          </cell>
          <cell r="BI657">
            <v>0</v>
          </cell>
          <cell r="BK657">
            <v>430000</v>
          </cell>
          <cell r="BL657">
            <v>0</v>
          </cell>
          <cell r="BM657">
            <v>0</v>
          </cell>
          <cell r="BN657">
            <v>0</v>
          </cell>
        </row>
        <row r="658">
          <cell r="B658" t="str">
            <v>S437048</v>
          </cell>
          <cell r="C658" t="str">
            <v>宁津县永胜胶合板厂</v>
          </cell>
          <cell r="F658" t="str">
            <v>预付</v>
          </cell>
          <cell r="AT658">
            <v>0</v>
          </cell>
          <cell r="AU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  <cell r="BA658">
            <v>0</v>
          </cell>
          <cell r="BB658">
            <v>5</v>
          </cell>
          <cell r="BC658">
            <v>0</v>
          </cell>
          <cell r="BD658">
            <v>0</v>
          </cell>
          <cell r="BE658">
            <v>0</v>
          </cell>
          <cell r="BF658">
            <v>0</v>
          </cell>
          <cell r="BG658">
            <v>0</v>
          </cell>
          <cell r="BH658">
            <v>0</v>
          </cell>
          <cell r="BI658">
            <v>0</v>
          </cell>
          <cell r="BK658">
            <v>0</v>
          </cell>
          <cell r="BL658">
            <v>0</v>
          </cell>
          <cell r="BM658">
            <v>0</v>
          </cell>
          <cell r="BN658">
            <v>0</v>
          </cell>
        </row>
        <row r="659">
          <cell r="B659" t="str">
            <v>S437054</v>
          </cell>
          <cell r="C659" t="str">
            <v>山东朗迪铝业有限公司</v>
          </cell>
          <cell r="F659" t="str">
            <v>预付</v>
          </cell>
          <cell r="AT659">
            <v>0</v>
          </cell>
          <cell r="AU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  <cell r="BA659">
            <v>0</v>
          </cell>
          <cell r="BB659">
            <v>5</v>
          </cell>
          <cell r="BC659">
            <v>0</v>
          </cell>
          <cell r="BD659">
            <v>0</v>
          </cell>
          <cell r="BE659">
            <v>0</v>
          </cell>
          <cell r="BF659">
            <v>0</v>
          </cell>
          <cell r="BG659">
            <v>0</v>
          </cell>
          <cell r="BH659">
            <v>0</v>
          </cell>
          <cell r="BI659">
            <v>0</v>
          </cell>
          <cell r="BK659">
            <v>-2749.4</v>
          </cell>
          <cell r="BL659">
            <v>-2749.4</v>
          </cell>
          <cell r="BM659">
            <v>-2749.4</v>
          </cell>
          <cell r="BN659">
            <v>0</v>
          </cell>
        </row>
        <row r="660">
          <cell r="B660" t="str">
            <v>S437061</v>
          </cell>
          <cell r="C660" t="str">
            <v>青岛宥恩工贸有限公司</v>
          </cell>
          <cell r="F660" t="str">
            <v>预付</v>
          </cell>
          <cell r="AS660">
            <v>0</v>
          </cell>
          <cell r="AT660">
            <v>0</v>
          </cell>
          <cell r="AU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  <cell r="BA660">
            <v>0</v>
          </cell>
          <cell r="BB660">
            <v>5</v>
          </cell>
          <cell r="BC660">
            <v>0</v>
          </cell>
          <cell r="BD660">
            <v>0</v>
          </cell>
          <cell r="BE660">
            <v>0</v>
          </cell>
          <cell r="BF660">
            <v>0</v>
          </cell>
          <cell r="BG660">
            <v>0</v>
          </cell>
          <cell r="BH660">
            <v>0</v>
          </cell>
          <cell r="BI660">
            <v>0</v>
          </cell>
          <cell r="BK660">
            <v>0</v>
          </cell>
          <cell r="BL660">
            <v>0</v>
          </cell>
          <cell r="BM660">
            <v>0</v>
          </cell>
          <cell r="BN660">
            <v>0</v>
          </cell>
        </row>
        <row r="661">
          <cell r="B661" t="str">
            <v>S444009</v>
          </cell>
          <cell r="C661" t="str">
            <v>广东尚研电子科技股份有限公司</v>
          </cell>
          <cell r="F661">
            <v>60</v>
          </cell>
          <cell r="AT661">
            <v>0</v>
          </cell>
          <cell r="AU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  <cell r="BA661">
            <v>0</v>
          </cell>
          <cell r="BB661">
            <v>5</v>
          </cell>
          <cell r="BC661">
            <v>0</v>
          </cell>
          <cell r="BD661">
            <v>0</v>
          </cell>
          <cell r="BE661">
            <v>0</v>
          </cell>
          <cell r="BF661">
            <v>0</v>
          </cell>
          <cell r="BG661">
            <v>0</v>
          </cell>
          <cell r="BH661">
            <v>0</v>
          </cell>
          <cell r="BI661">
            <v>0</v>
          </cell>
          <cell r="BK661">
            <v>-40500</v>
          </cell>
          <cell r="BL661">
            <v>-40500</v>
          </cell>
          <cell r="BM661">
            <v>-40500</v>
          </cell>
          <cell r="BN661">
            <v>0</v>
          </cell>
        </row>
        <row r="662">
          <cell r="B662" t="str">
            <v>S511038</v>
          </cell>
          <cell r="C662" t="str">
            <v>中联认证中心（北京）有限公司</v>
          </cell>
          <cell r="F662" t="str">
            <v>现付</v>
          </cell>
          <cell r="AT662">
            <v>0</v>
          </cell>
          <cell r="AU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  <cell r="BA662">
            <v>0</v>
          </cell>
          <cell r="BB662">
            <v>5</v>
          </cell>
          <cell r="BC662">
            <v>0</v>
          </cell>
          <cell r="BD662">
            <v>0</v>
          </cell>
          <cell r="BE662">
            <v>0</v>
          </cell>
          <cell r="BF662">
            <v>0</v>
          </cell>
          <cell r="BG662">
            <v>0</v>
          </cell>
          <cell r="BH662">
            <v>0</v>
          </cell>
          <cell r="BI662">
            <v>0</v>
          </cell>
          <cell r="BK662">
            <v>0</v>
          </cell>
          <cell r="BL662">
            <v>0</v>
          </cell>
          <cell r="BM662">
            <v>-36000</v>
          </cell>
          <cell r="BN662">
            <v>0</v>
          </cell>
        </row>
        <row r="663">
          <cell r="B663" t="str">
            <v>S511048</v>
          </cell>
          <cell r="C663" t="str">
            <v>东审鼎立国际会计师事务所有限责任公司</v>
          </cell>
          <cell r="F663" t="str">
            <v>预付</v>
          </cell>
          <cell r="AS663">
            <v>0</v>
          </cell>
          <cell r="AT663">
            <v>0</v>
          </cell>
          <cell r="AU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  <cell r="BA663">
            <v>0</v>
          </cell>
          <cell r="BB663">
            <v>5</v>
          </cell>
          <cell r="BC663">
            <v>0</v>
          </cell>
          <cell r="BD663">
            <v>0</v>
          </cell>
          <cell r="BE663">
            <v>0</v>
          </cell>
          <cell r="BF663">
            <v>0</v>
          </cell>
          <cell r="BG663">
            <v>0</v>
          </cell>
          <cell r="BH663">
            <v>0</v>
          </cell>
          <cell r="BI663">
            <v>0</v>
          </cell>
          <cell r="BK663">
            <v>0</v>
          </cell>
          <cell r="BL663">
            <v>0</v>
          </cell>
          <cell r="BM663">
            <v>0</v>
          </cell>
          <cell r="BN663">
            <v>0</v>
          </cell>
        </row>
        <row r="664">
          <cell r="B664" t="str">
            <v>S512019</v>
          </cell>
          <cell r="C664" t="str">
            <v>中汽研汽车检验中心（天津）有限公司</v>
          </cell>
          <cell r="F664" t="str">
            <v>预付</v>
          </cell>
          <cell r="AS664">
            <v>0</v>
          </cell>
          <cell r="AT664">
            <v>0</v>
          </cell>
          <cell r="AU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  <cell r="BA664">
            <v>0</v>
          </cell>
          <cell r="BB664">
            <v>5</v>
          </cell>
          <cell r="BC664">
            <v>0</v>
          </cell>
          <cell r="BD664">
            <v>0</v>
          </cell>
          <cell r="BE664">
            <v>0</v>
          </cell>
          <cell r="BF664">
            <v>0</v>
          </cell>
          <cell r="BG664">
            <v>0</v>
          </cell>
          <cell r="BH664">
            <v>0</v>
          </cell>
          <cell r="BI664">
            <v>0</v>
          </cell>
          <cell r="BK664">
            <v>0</v>
          </cell>
          <cell r="BL664">
            <v>0</v>
          </cell>
          <cell r="BM664">
            <v>0</v>
          </cell>
          <cell r="BN664">
            <v>0</v>
          </cell>
        </row>
        <row r="665">
          <cell r="B665" t="str">
            <v>S513032</v>
          </cell>
          <cell r="C665" t="str">
            <v>保定市齐稳精密机械设备制造有限公司</v>
          </cell>
          <cell r="F665">
            <v>60</v>
          </cell>
          <cell r="AT665">
            <v>0</v>
          </cell>
          <cell r="AU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  <cell r="BA665">
            <v>0</v>
          </cell>
          <cell r="BB665">
            <v>5</v>
          </cell>
          <cell r="BC665">
            <v>0</v>
          </cell>
          <cell r="BD665">
            <v>0</v>
          </cell>
          <cell r="BE665">
            <v>0</v>
          </cell>
          <cell r="BF665">
            <v>0</v>
          </cell>
          <cell r="BG665">
            <v>0</v>
          </cell>
          <cell r="BH665">
            <v>0</v>
          </cell>
          <cell r="BI665">
            <v>0</v>
          </cell>
          <cell r="BK665">
            <v>-214900</v>
          </cell>
          <cell r="BL665">
            <v>-214900</v>
          </cell>
          <cell r="BM665">
            <v>-214900</v>
          </cell>
          <cell r="BN665">
            <v>0</v>
          </cell>
        </row>
        <row r="666">
          <cell r="B666" t="str">
            <v>S513034</v>
          </cell>
          <cell r="C666" t="str">
            <v>中国移动通信集团河北有限公司沧州分公司</v>
          </cell>
          <cell r="F666">
            <v>60</v>
          </cell>
          <cell r="AS666">
            <v>0</v>
          </cell>
          <cell r="AT666">
            <v>0</v>
          </cell>
          <cell r="AU666">
            <v>0</v>
          </cell>
          <cell r="AV666">
            <v>0</v>
          </cell>
          <cell r="AW666">
            <v>0</v>
          </cell>
          <cell r="AX666">
            <v>0</v>
          </cell>
          <cell r="AY666">
            <v>0</v>
          </cell>
          <cell r="AZ666">
            <v>0</v>
          </cell>
          <cell r="BA666">
            <v>0</v>
          </cell>
          <cell r="BB666">
            <v>6</v>
          </cell>
          <cell r="BC666">
            <v>0</v>
          </cell>
          <cell r="BD666">
            <v>0</v>
          </cell>
          <cell r="BE666">
            <v>0</v>
          </cell>
          <cell r="BF666">
            <v>0</v>
          </cell>
          <cell r="BG666">
            <v>0</v>
          </cell>
          <cell r="BH666">
            <v>0</v>
          </cell>
          <cell r="BI666">
            <v>0</v>
          </cell>
          <cell r="BK666">
            <v>-7191</v>
          </cell>
          <cell r="BL666">
            <v>-7191</v>
          </cell>
          <cell r="BM666">
            <v>-4686</v>
          </cell>
          <cell r="BN666">
            <v>0</v>
          </cell>
        </row>
        <row r="667">
          <cell r="B667" t="str">
            <v>S513043</v>
          </cell>
          <cell r="C667" t="str">
            <v>河北清旭科技服务有限公司</v>
          </cell>
          <cell r="F667">
            <v>60</v>
          </cell>
          <cell r="AT667">
            <v>0</v>
          </cell>
          <cell r="AU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  <cell r="BA667">
            <v>0</v>
          </cell>
          <cell r="BB667">
            <v>5</v>
          </cell>
          <cell r="BC667">
            <v>0</v>
          </cell>
          <cell r="BD667">
            <v>0</v>
          </cell>
          <cell r="BE667">
            <v>0</v>
          </cell>
          <cell r="BF667">
            <v>0</v>
          </cell>
          <cell r="BG667">
            <v>0</v>
          </cell>
          <cell r="BH667">
            <v>0</v>
          </cell>
          <cell r="BI667">
            <v>0</v>
          </cell>
          <cell r="BK667">
            <v>0</v>
          </cell>
          <cell r="BL667">
            <v>0</v>
          </cell>
          <cell r="BM667">
            <v>0</v>
          </cell>
          <cell r="BN667">
            <v>0</v>
          </cell>
        </row>
        <row r="668">
          <cell r="B668" t="str">
            <v>S513064</v>
          </cell>
          <cell r="C668" t="str">
            <v>沧州强盛精密模具制造有限公司</v>
          </cell>
          <cell r="F668" t="str">
            <v>预付</v>
          </cell>
          <cell r="AT668">
            <v>0</v>
          </cell>
          <cell r="AU668">
            <v>0</v>
          </cell>
          <cell r="AW668">
            <v>0</v>
          </cell>
          <cell r="AX668">
            <v>0</v>
          </cell>
          <cell r="AY668">
            <v>0</v>
          </cell>
          <cell r="AZ668">
            <v>0</v>
          </cell>
          <cell r="BA668">
            <v>0</v>
          </cell>
          <cell r="BB668">
            <v>5</v>
          </cell>
          <cell r="BC668">
            <v>0</v>
          </cell>
          <cell r="BD668">
            <v>0</v>
          </cell>
          <cell r="BE668">
            <v>0</v>
          </cell>
          <cell r="BF668">
            <v>0</v>
          </cell>
          <cell r="BG668">
            <v>0</v>
          </cell>
          <cell r="BH668">
            <v>0</v>
          </cell>
          <cell r="BI668">
            <v>0</v>
          </cell>
          <cell r="BK668">
            <v>-4240</v>
          </cell>
          <cell r="BL668">
            <v>-4240</v>
          </cell>
          <cell r="BM668">
            <v>-4240</v>
          </cell>
          <cell r="BN668">
            <v>0</v>
          </cell>
        </row>
        <row r="669">
          <cell r="B669" t="str">
            <v>S513083</v>
          </cell>
          <cell r="C669" t="str">
            <v>河北冀翔通电子科技有限公司</v>
          </cell>
          <cell r="F669" t="str">
            <v>预付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  <cell r="BA669">
            <v>0</v>
          </cell>
          <cell r="BB669">
            <v>6</v>
          </cell>
          <cell r="BC669">
            <v>0</v>
          </cell>
          <cell r="BD669">
            <v>0</v>
          </cell>
          <cell r="BE669">
            <v>0</v>
          </cell>
          <cell r="BF669">
            <v>0</v>
          </cell>
          <cell r="BG669">
            <v>0</v>
          </cell>
          <cell r="BH669">
            <v>0</v>
          </cell>
          <cell r="BI669">
            <v>0</v>
          </cell>
          <cell r="BK669">
            <v>-8449.0400000000009</v>
          </cell>
          <cell r="BL669">
            <v>-8449.0400000000009</v>
          </cell>
          <cell r="BM669">
            <v>-9964.85</v>
          </cell>
          <cell r="BN669">
            <v>0</v>
          </cell>
        </row>
        <row r="670">
          <cell r="B670" t="str">
            <v>S513198</v>
          </cell>
          <cell r="C670" t="str">
            <v>河北宇通特种胶管有限公司</v>
          </cell>
          <cell r="F670" t="str">
            <v>预付</v>
          </cell>
          <cell r="AT670">
            <v>0</v>
          </cell>
          <cell r="AU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  <cell r="BA670">
            <v>0</v>
          </cell>
          <cell r="BB670">
            <v>5</v>
          </cell>
          <cell r="BC670">
            <v>0</v>
          </cell>
          <cell r="BD670">
            <v>0</v>
          </cell>
          <cell r="BE670">
            <v>0</v>
          </cell>
          <cell r="BF670">
            <v>0</v>
          </cell>
          <cell r="BG670">
            <v>0</v>
          </cell>
          <cell r="BH670">
            <v>0</v>
          </cell>
          <cell r="BI670">
            <v>0</v>
          </cell>
          <cell r="BK670">
            <v>0</v>
          </cell>
          <cell r="BL670">
            <v>0</v>
          </cell>
          <cell r="BM670">
            <v>0</v>
          </cell>
          <cell r="BN670">
            <v>0</v>
          </cell>
        </row>
        <row r="671">
          <cell r="B671" t="str">
            <v>S513207</v>
          </cell>
          <cell r="C671" t="str">
            <v>信誉楼百货集团有限公司黄骅信誉楼旗舰店</v>
          </cell>
          <cell r="F671" t="str">
            <v>预付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  <cell r="BA671">
            <v>0</v>
          </cell>
          <cell r="BB671">
            <v>6</v>
          </cell>
          <cell r="BC671">
            <v>0</v>
          </cell>
          <cell r="BD671">
            <v>0</v>
          </cell>
          <cell r="BE671">
            <v>0</v>
          </cell>
          <cell r="BF671">
            <v>0</v>
          </cell>
          <cell r="BG671">
            <v>0</v>
          </cell>
          <cell r="BH671">
            <v>0</v>
          </cell>
          <cell r="BI671">
            <v>0</v>
          </cell>
          <cell r="BK671">
            <v>-100000</v>
          </cell>
          <cell r="BL671">
            <v>-100000</v>
          </cell>
          <cell r="BM671">
            <v>-200000</v>
          </cell>
          <cell r="BN671">
            <v>0</v>
          </cell>
        </row>
        <row r="672">
          <cell r="B672" t="str">
            <v>S513221</v>
          </cell>
          <cell r="C672" t="str">
            <v>沧州骏臣金属材料销售有限公司</v>
          </cell>
          <cell r="F672" t="str">
            <v>预付</v>
          </cell>
          <cell r="AS672">
            <v>0</v>
          </cell>
          <cell r="AT672">
            <v>0</v>
          </cell>
          <cell r="AU672">
            <v>0</v>
          </cell>
          <cell r="AW672">
            <v>0</v>
          </cell>
          <cell r="AX672">
            <v>0</v>
          </cell>
          <cell r="AY672">
            <v>0</v>
          </cell>
          <cell r="AZ672">
            <v>0</v>
          </cell>
          <cell r="BA672">
            <v>0</v>
          </cell>
          <cell r="BB672">
            <v>5</v>
          </cell>
          <cell r="BC672">
            <v>0</v>
          </cell>
          <cell r="BD672">
            <v>0</v>
          </cell>
          <cell r="BE672">
            <v>0</v>
          </cell>
          <cell r="BF672">
            <v>0</v>
          </cell>
          <cell r="BG672">
            <v>0</v>
          </cell>
          <cell r="BH672">
            <v>0</v>
          </cell>
          <cell r="BI672">
            <v>0</v>
          </cell>
          <cell r="BK672">
            <v>0</v>
          </cell>
          <cell r="BL672">
            <v>0</v>
          </cell>
          <cell r="BM672">
            <v>0</v>
          </cell>
          <cell r="BN672">
            <v>0</v>
          </cell>
        </row>
        <row r="673">
          <cell r="B673" t="str">
            <v>S513236</v>
          </cell>
          <cell r="C673" t="str">
            <v>河北爱信诺航天信息有限公司沧州分公司</v>
          </cell>
          <cell r="F673" t="str">
            <v>现付</v>
          </cell>
          <cell r="AS673">
            <v>0</v>
          </cell>
          <cell r="AT673">
            <v>0</v>
          </cell>
          <cell r="AU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  <cell r="BA673">
            <v>0</v>
          </cell>
          <cell r="BB673">
            <v>5</v>
          </cell>
          <cell r="BC673">
            <v>0</v>
          </cell>
          <cell r="BD673">
            <v>0</v>
          </cell>
          <cell r="BE673">
            <v>0</v>
          </cell>
          <cell r="BF673">
            <v>0</v>
          </cell>
          <cell r="BG673">
            <v>0</v>
          </cell>
          <cell r="BH673">
            <v>0</v>
          </cell>
          <cell r="BI673">
            <v>0</v>
          </cell>
          <cell r="BK673">
            <v>0</v>
          </cell>
          <cell r="BL673">
            <v>0</v>
          </cell>
          <cell r="BM673">
            <v>0</v>
          </cell>
          <cell r="BN673">
            <v>0</v>
          </cell>
        </row>
        <row r="674">
          <cell r="B674" t="str">
            <v>S533012</v>
          </cell>
          <cell r="C674" t="str">
            <v>永赢金融租赁有限公司</v>
          </cell>
          <cell r="F674" t="str">
            <v>现付</v>
          </cell>
          <cell r="AS674">
            <v>0</v>
          </cell>
          <cell r="AT674">
            <v>0</v>
          </cell>
          <cell r="AU674">
            <v>0</v>
          </cell>
          <cell r="AW674">
            <v>0</v>
          </cell>
          <cell r="AX674">
            <v>0</v>
          </cell>
          <cell r="AY674">
            <v>0</v>
          </cell>
          <cell r="AZ674">
            <v>0</v>
          </cell>
          <cell r="BA674">
            <v>0</v>
          </cell>
          <cell r="BB674">
            <v>5</v>
          </cell>
          <cell r="BC674">
            <v>0</v>
          </cell>
          <cell r="BD674">
            <v>0</v>
          </cell>
          <cell r="BE674">
            <v>0</v>
          </cell>
          <cell r="BF674">
            <v>0</v>
          </cell>
          <cell r="BG674">
            <v>0</v>
          </cell>
          <cell r="BH674">
            <v>0</v>
          </cell>
          <cell r="BI674">
            <v>0</v>
          </cell>
          <cell r="BK674">
            <v>9.3132257461547893E-10</v>
          </cell>
          <cell r="BL674">
            <v>0</v>
          </cell>
          <cell r="BM674">
            <v>9.3132257461547893E-10</v>
          </cell>
          <cell r="BN674">
            <v>0</v>
          </cell>
        </row>
        <row r="675">
          <cell r="B675" t="str">
            <v>S537043</v>
          </cell>
          <cell r="C675" t="str">
            <v>中国重汽集团济南动力有限公司</v>
          </cell>
          <cell r="F675" t="str">
            <v>预付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  <cell r="BA675">
            <v>0</v>
          </cell>
          <cell r="BB675">
            <v>6</v>
          </cell>
          <cell r="BC675">
            <v>0</v>
          </cell>
          <cell r="BD675">
            <v>0</v>
          </cell>
          <cell r="BE675">
            <v>0</v>
          </cell>
          <cell r="BF675">
            <v>0</v>
          </cell>
          <cell r="BG675">
            <v>0</v>
          </cell>
          <cell r="BH675">
            <v>0</v>
          </cell>
          <cell r="BI675">
            <v>0</v>
          </cell>
          <cell r="BK675">
            <v>0</v>
          </cell>
          <cell r="BL675">
            <v>0</v>
          </cell>
          <cell r="BM675">
            <v>0</v>
          </cell>
          <cell r="BN675">
            <v>0</v>
          </cell>
        </row>
        <row r="676">
          <cell r="B676" t="str">
            <v>S541015</v>
          </cell>
          <cell r="C676" t="str">
            <v>河南云塔新能源科技开发有限公司</v>
          </cell>
          <cell r="F676" t="str">
            <v>预付</v>
          </cell>
          <cell r="AT676">
            <v>0</v>
          </cell>
          <cell r="AU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  <cell r="BA676">
            <v>0</v>
          </cell>
          <cell r="BB676">
            <v>5</v>
          </cell>
          <cell r="BC676">
            <v>0</v>
          </cell>
          <cell r="BD676">
            <v>0</v>
          </cell>
          <cell r="BE676">
            <v>0</v>
          </cell>
          <cell r="BF676">
            <v>0</v>
          </cell>
          <cell r="BG676">
            <v>0</v>
          </cell>
          <cell r="BH676">
            <v>0</v>
          </cell>
          <cell r="BI676">
            <v>0</v>
          </cell>
          <cell r="BK676">
            <v>-21500</v>
          </cell>
          <cell r="BL676">
            <v>-21500</v>
          </cell>
          <cell r="BM676">
            <v>-21500</v>
          </cell>
          <cell r="BN676">
            <v>0</v>
          </cell>
        </row>
        <row r="677">
          <cell r="B677" t="str">
            <v>S543005</v>
          </cell>
          <cell r="C677" t="str">
            <v>卫辉市华伟矿山机械有限公司</v>
          </cell>
          <cell r="F677" t="str">
            <v>预付</v>
          </cell>
          <cell r="AT677">
            <v>0</v>
          </cell>
          <cell r="AU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  <cell r="BA677">
            <v>0</v>
          </cell>
          <cell r="BB677">
            <v>5</v>
          </cell>
          <cell r="BC677">
            <v>0</v>
          </cell>
          <cell r="BD677">
            <v>0</v>
          </cell>
          <cell r="BE677">
            <v>0</v>
          </cell>
          <cell r="BF677">
            <v>0</v>
          </cell>
          <cell r="BG677">
            <v>0</v>
          </cell>
          <cell r="BH677">
            <v>0</v>
          </cell>
          <cell r="BI677">
            <v>0</v>
          </cell>
          <cell r="BK677">
            <v>-5400</v>
          </cell>
          <cell r="BL677">
            <v>-5400</v>
          </cell>
          <cell r="BM677">
            <v>-5400</v>
          </cell>
          <cell r="BN677">
            <v>0</v>
          </cell>
        </row>
        <row r="678">
          <cell r="B678" t="str">
            <v>S544026</v>
          </cell>
          <cell r="C678" t="str">
            <v>东莞市博一自动化科技有限公司</v>
          </cell>
          <cell r="F678" t="str">
            <v>预付</v>
          </cell>
          <cell r="AS678">
            <v>0</v>
          </cell>
          <cell r="AT678">
            <v>0</v>
          </cell>
          <cell r="AU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  <cell r="BA678">
            <v>0</v>
          </cell>
          <cell r="BB678">
            <v>5</v>
          </cell>
          <cell r="BC678">
            <v>0</v>
          </cell>
          <cell r="BD678">
            <v>0</v>
          </cell>
          <cell r="BE678">
            <v>0</v>
          </cell>
          <cell r="BF678">
            <v>0</v>
          </cell>
          <cell r="BG678">
            <v>0</v>
          </cell>
          <cell r="BH678">
            <v>0</v>
          </cell>
          <cell r="BI678">
            <v>0</v>
          </cell>
          <cell r="BK678">
            <v>0</v>
          </cell>
          <cell r="BL678">
            <v>0</v>
          </cell>
          <cell r="BM678">
            <v>0</v>
          </cell>
          <cell r="BN678">
            <v>0</v>
          </cell>
        </row>
        <row r="679">
          <cell r="B679" t="str">
            <v>S561001</v>
          </cell>
          <cell r="C679" t="str">
            <v>陕西华臻工贸服务有限公司</v>
          </cell>
          <cell r="F679">
            <v>60</v>
          </cell>
          <cell r="AT679">
            <v>0</v>
          </cell>
          <cell r="AU679">
            <v>0</v>
          </cell>
          <cell r="AW679">
            <v>0</v>
          </cell>
          <cell r="AX679">
            <v>0</v>
          </cell>
          <cell r="AY679">
            <v>0</v>
          </cell>
          <cell r="AZ679">
            <v>0</v>
          </cell>
          <cell r="BA679">
            <v>0</v>
          </cell>
          <cell r="BB679">
            <v>5</v>
          </cell>
          <cell r="BC679">
            <v>0</v>
          </cell>
          <cell r="BD679">
            <v>0</v>
          </cell>
          <cell r="BE679">
            <v>0</v>
          </cell>
          <cell r="BF679">
            <v>0</v>
          </cell>
          <cell r="BG679">
            <v>0</v>
          </cell>
          <cell r="BH679">
            <v>0</v>
          </cell>
          <cell r="BI679">
            <v>0</v>
          </cell>
          <cell r="BK679">
            <v>-1883.11</v>
          </cell>
          <cell r="BL679">
            <v>-1883.11</v>
          </cell>
          <cell r="BM679">
            <v>-1883.11</v>
          </cell>
          <cell r="BN679">
            <v>0</v>
          </cell>
        </row>
        <row r="680">
          <cell r="B680" t="str">
            <v>S412037</v>
          </cell>
          <cell r="C680" t="str">
            <v>天津湘鑫科技发展有限公司</v>
          </cell>
          <cell r="F680">
            <v>30</v>
          </cell>
          <cell r="H680">
            <v>30</v>
          </cell>
          <cell r="AT680">
            <v>0</v>
          </cell>
          <cell r="AU680">
            <v>33475.21</v>
          </cell>
          <cell r="AW680">
            <v>0</v>
          </cell>
          <cell r="AX680">
            <v>16712.650000000001</v>
          </cell>
          <cell r="AY680">
            <v>0</v>
          </cell>
          <cell r="AZ680">
            <v>50187.86</v>
          </cell>
          <cell r="BA680">
            <v>50187.86</v>
          </cell>
          <cell r="BB680">
            <v>5</v>
          </cell>
          <cell r="BC680">
            <v>16712.650000000001</v>
          </cell>
          <cell r="BD680">
            <v>0</v>
          </cell>
          <cell r="BE680">
            <v>0</v>
          </cell>
          <cell r="BF680">
            <v>33475.21</v>
          </cell>
          <cell r="BG680">
            <v>0</v>
          </cell>
          <cell r="BH680">
            <v>50187.86</v>
          </cell>
          <cell r="BI680">
            <v>0</v>
          </cell>
          <cell r="BK680">
            <v>50187.86</v>
          </cell>
          <cell r="BL680">
            <v>0</v>
          </cell>
          <cell r="BM680">
            <v>-10000</v>
          </cell>
          <cell r="BN680">
            <v>8364.6433333333298</v>
          </cell>
        </row>
        <row r="681">
          <cell r="B681" t="str">
            <v>S413212</v>
          </cell>
          <cell r="C681" t="str">
            <v>廊坊富杉汽车零部件有限公司</v>
          </cell>
          <cell r="F681">
            <v>60</v>
          </cell>
          <cell r="H681">
            <v>60</v>
          </cell>
          <cell r="AT681">
            <v>29971.360000000001</v>
          </cell>
          <cell r="AU681">
            <v>0</v>
          </cell>
          <cell r="AW681">
            <v>0</v>
          </cell>
          <cell r="AX681">
            <v>0</v>
          </cell>
          <cell r="AY681">
            <v>24182</v>
          </cell>
          <cell r="AZ681">
            <v>54153.36</v>
          </cell>
          <cell r="BA681">
            <v>29971.360000000001</v>
          </cell>
          <cell r="BB681">
            <v>5</v>
          </cell>
          <cell r="BC681">
            <v>0</v>
          </cell>
          <cell r="BD681">
            <v>0</v>
          </cell>
          <cell r="BE681">
            <v>0</v>
          </cell>
          <cell r="BF681">
            <v>29971.360000000001</v>
          </cell>
          <cell r="BG681">
            <v>0</v>
          </cell>
          <cell r="BH681">
            <v>54153.36</v>
          </cell>
          <cell r="BI681">
            <v>24182</v>
          </cell>
          <cell r="BK681">
            <v>54153.36</v>
          </cell>
          <cell r="BL681">
            <v>0</v>
          </cell>
          <cell r="BM681">
            <v>-10000</v>
          </cell>
          <cell r="BN681">
            <v>9025.56</v>
          </cell>
        </row>
        <row r="682">
          <cell r="B682" t="str">
            <v>S413215</v>
          </cell>
          <cell r="C682" t="str">
            <v>北京吉信气弹簧制品有限公司廊坊分公司</v>
          </cell>
          <cell r="D682" t="str">
            <v>座椅</v>
          </cell>
          <cell r="E682" t="str">
            <v>正常供货</v>
          </cell>
          <cell r="F682">
            <v>90</v>
          </cell>
          <cell r="G682" t="str">
            <v>是</v>
          </cell>
          <cell r="H682">
            <v>90</v>
          </cell>
          <cell r="AT682">
            <v>2486</v>
          </cell>
          <cell r="AU682">
            <v>43086.9</v>
          </cell>
          <cell r="AV682">
            <v>41222.400000000001</v>
          </cell>
          <cell r="AW682">
            <v>0</v>
          </cell>
          <cell r="AX682">
            <v>0</v>
          </cell>
          <cell r="AY682">
            <v>0</v>
          </cell>
          <cell r="AZ682">
            <v>86795.3</v>
          </cell>
          <cell r="BA682">
            <v>86795.3</v>
          </cell>
          <cell r="BB682">
            <v>6</v>
          </cell>
          <cell r="BC682">
            <v>41222.400000000001</v>
          </cell>
          <cell r="BD682">
            <v>43086.9</v>
          </cell>
          <cell r="BE682">
            <v>2486</v>
          </cell>
          <cell r="BF682">
            <v>0</v>
          </cell>
          <cell r="BG682">
            <v>0</v>
          </cell>
          <cell r="BH682">
            <v>86795.3</v>
          </cell>
          <cell r="BI682">
            <v>0</v>
          </cell>
          <cell r="BK682">
            <v>86795.3</v>
          </cell>
          <cell r="BL682">
            <v>0</v>
          </cell>
          <cell r="BM682">
            <v>0</v>
          </cell>
          <cell r="BN682">
            <v>14465.8833333333</v>
          </cell>
        </row>
        <row r="683">
          <cell r="B683" t="str">
            <v>S432046</v>
          </cell>
          <cell r="C683" t="str">
            <v>江苏福美汽车镜有限公司</v>
          </cell>
          <cell r="F683">
            <v>90</v>
          </cell>
          <cell r="H683">
            <v>90</v>
          </cell>
          <cell r="AT683">
            <v>135940</v>
          </cell>
          <cell r="AU683">
            <v>0</v>
          </cell>
          <cell r="AW683">
            <v>0</v>
          </cell>
          <cell r="AX683">
            <v>0</v>
          </cell>
          <cell r="AY683">
            <v>243402</v>
          </cell>
          <cell r="AZ683">
            <v>379342</v>
          </cell>
          <cell r="BA683">
            <v>135940</v>
          </cell>
          <cell r="BB683">
            <v>5</v>
          </cell>
          <cell r="BC683">
            <v>0</v>
          </cell>
          <cell r="BD683">
            <v>0</v>
          </cell>
          <cell r="BE683">
            <v>135940</v>
          </cell>
          <cell r="BF683">
            <v>0</v>
          </cell>
          <cell r="BG683">
            <v>0</v>
          </cell>
          <cell r="BH683">
            <v>379342</v>
          </cell>
          <cell r="BI683">
            <v>243402</v>
          </cell>
          <cell r="BK683">
            <v>379342</v>
          </cell>
          <cell r="BL683">
            <v>0</v>
          </cell>
          <cell r="BM683">
            <v>-20000</v>
          </cell>
          <cell r="BN683">
            <v>63223.666666666701</v>
          </cell>
        </row>
        <row r="684">
          <cell r="B684" t="str">
            <v>S432049</v>
          </cell>
          <cell r="C684" t="str">
            <v>徐州派特控制技术有限公司</v>
          </cell>
          <cell r="F684">
            <v>90</v>
          </cell>
          <cell r="H684">
            <v>90</v>
          </cell>
          <cell r="AT684">
            <v>3583</v>
          </cell>
          <cell r="AU684">
            <v>29945</v>
          </cell>
          <cell r="AW684">
            <v>0</v>
          </cell>
          <cell r="AX684">
            <v>0</v>
          </cell>
          <cell r="AY684">
            <v>0</v>
          </cell>
          <cell r="AZ684">
            <v>33528</v>
          </cell>
          <cell r="BA684">
            <v>33528</v>
          </cell>
          <cell r="BB684">
            <v>5</v>
          </cell>
          <cell r="BC684">
            <v>0</v>
          </cell>
          <cell r="BD684">
            <v>29945</v>
          </cell>
          <cell r="BE684">
            <v>3583</v>
          </cell>
          <cell r="BF684">
            <v>0</v>
          </cell>
          <cell r="BG684">
            <v>0</v>
          </cell>
          <cell r="BH684">
            <v>33528</v>
          </cell>
          <cell r="BI684">
            <v>0</v>
          </cell>
          <cell r="BK684">
            <v>33528</v>
          </cell>
          <cell r="BL684">
            <v>0</v>
          </cell>
          <cell r="BM684">
            <v>0</v>
          </cell>
          <cell r="BN684">
            <v>5588</v>
          </cell>
        </row>
        <row r="685">
          <cell r="B685" t="str">
            <v>S513190</v>
          </cell>
          <cell r="C685" t="str">
            <v>沧州直聘通信息技术有限公司</v>
          </cell>
          <cell r="F685" t="str">
            <v>预付</v>
          </cell>
          <cell r="AT685">
            <v>0</v>
          </cell>
          <cell r="AU685">
            <v>0</v>
          </cell>
          <cell r="AW685">
            <v>0</v>
          </cell>
          <cell r="AX685">
            <v>0</v>
          </cell>
          <cell r="AY685">
            <v>0</v>
          </cell>
          <cell r="AZ685">
            <v>0</v>
          </cell>
          <cell r="BA685">
            <v>0</v>
          </cell>
          <cell r="BB685">
            <v>5</v>
          </cell>
          <cell r="BC685">
            <v>0</v>
          </cell>
          <cell r="BD685">
            <v>0</v>
          </cell>
          <cell r="BE685">
            <v>0</v>
          </cell>
          <cell r="BF685">
            <v>0</v>
          </cell>
          <cell r="BG685">
            <v>0</v>
          </cell>
          <cell r="BH685">
            <v>0</v>
          </cell>
          <cell r="BI685">
            <v>0</v>
          </cell>
          <cell r="BK685">
            <v>0</v>
          </cell>
          <cell r="BL685">
            <v>0</v>
          </cell>
          <cell r="BM685">
            <v>0</v>
          </cell>
          <cell r="BN685">
            <v>0</v>
          </cell>
        </row>
        <row r="686">
          <cell r="B686" t="str">
            <v>S431041</v>
          </cell>
          <cell r="C686" t="str">
            <v>上海绒彧贸易有限公司</v>
          </cell>
          <cell r="F686" t="str">
            <v>预付</v>
          </cell>
          <cell r="AT686">
            <v>0</v>
          </cell>
          <cell r="AU686">
            <v>0</v>
          </cell>
          <cell r="AW686">
            <v>0</v>
          </cell>
          <cell r="AX686">
            <v>0</v>
          </cell>
          <cell r="AY686">
            <v>0</v>
          </cell>
          <cell r="AZ686">
            <v>0</v>
          </cell>
          <cell r="BA686">
            <v>0</v>
          </cell>
          <cell r="BB686">
            <v>5</v>
          </cell>
          <cell r="BC686">
            <v>0</v>
          </cell>
          <cell r="BD686">
            <v>0</v>
          </cell>
          <cell r="BE686">
            <v>0</v>
          </cell>
          <cell r="BF686">
            <v>0</v>
          </cell>
          <cell r="BG686">
            <v>0</v>
          </cell>
          <cell r="BH686">
            <v>0</v>
          </cell>
          <cell r="BI686">
            <v>0</v>
          </cell>
          <cell r="BK686">
            <v>-1500</v>
          </cell>
          <cell r="BL686">
            <v>-1500</v>
          </cell>
          <cell r="BM686">
            <v>-4890</v>
          </cell>
          <cell r="BN686">
            <v>0</v>
          </cell>
        </row>
        <row r="687">
          <cell r="B687" t="str">
            <v>S432051</v>
          </cell>
          <cell r="C687" t="str">
            <v>无锡万谦工品智造科技有限公司</v>
          </cell>
          <cell r="F687" t="str">
            <v>预付</v>
          </cell>
          <cell r="AT687">
            <v>0</v>
          </cell>
          <cell r="AU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  <cell r="BA687">
            <v>0</v>
          </cell>
          <cell r="BB687">
            <v>5</v>
          </cell>
          <cell r="BC687">
            <v>0</v>
          </cell>
          <cell r="BD687">
            <v>0</v>
          </cell>
          <cell r="BE687">
            <v>0</v>
          </cell>
          <cell r="BF687">
            <v>0</v>
          </cell>
          <cell r="BG687">
            <v>0</v>
          </cell>
          <cell r="BH687">
            <v>0</v>
          </cell>
          <cell r="BI687">
            <v>0</v>
          </cell>
          <cell r="BK687">
            <v>-3455.94</v>
          </cell>
          <cell r="BL687">
            <v>-3455.94</v>
          </cell>
          <cell r="BM687">
            <v>-3455.94</v>
          </cell>
          <cell r="BN687">
            <v>0</v>
          </cell>
        </row>
        <row r="688">
          <cell r="B688" t="str">
            <v>S421018</v>
          </cell>
          <cell r="C688" t="str">
            <v>阿诺德紧固件（沈阳）有限公司</v>
          </cell>
          <cell r="F688">
            <v>90</v>
          </cell>
          <cell r="AU688">
            <v>25230.639999999999</v>
          </cell>
          <cell r="AW688">
            <v>0</v>
          </cell>
          <cell r="AX688">
            <v>16843.330000000002</v>
          </cell>
          <cell r="AY688">
            <v>192922.63</v>
          </cell>
          <cell r="AZ688">
            <v>234996.6</v>
          </cell>
          <cell r="BA688">
            <v>25230.639999999999</v>
          </cell>
          <cell r="BB688">
            <v>4</v>
          </cell>
          <cell r="BC688">
            <v>0</v>
          </cell>
          <cell r="BD688">
            <v>25230.639999999999</v>
          </cell>
          <cell r="BE688">
            <v>0</v>
          </cell>
          <cell r="BF688">
            <v>0</v>
          </cell>
          <cell r="BG688">
            <v>0</v>
          </cell>
          <cell r="BH688">
            <v>234996.6</v>
          </cell>
          <cell r="BI688">
            <v>209765.96</v>
          </cell>
          <cell r="BK688">
            <v>234996.6</v>
          </cell>
          <cell r="BL688">
            <v>0</v>
          </cell>
          <cell r="BM688">
            <v>0</v>
          </cell>
          <cell r="BN688">
            <v>39166.1</v>
          </cell>
        </row>
        <row r="689">
          <cell r="B689" t="str">
            <v>S432052</v>
          </cell>
          <cell r="C689" t="str">
            <v>昆山圣精特金属制品有限公司</v>
          </cell>
          <cell r="F689" t="str">
            <v>预付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  <cell r="BA689">
            <v>0</v>
          </cell>
          <cell r="BB689">
            <v>3</v>
          </cell>
          <cell r="BC689">
            <v>0</v>
          </cell>
          <cell r="BD689">
            <v>0</v>
          </cell>
          <cell r="BE689">
            <v>0</v>
          </cell>
          <cell r="BF689">
            <v>0</v>
          </cell>
          <cell r="BG689">
            <v>0</v>
          </cell>
          <cell r="BH689">
            <v>0</v>
          </cell>
          <cell r="BI689">
            <v>0</v>
          </cell>
          <cell r="BK689">
            <v>-7041</v>
          </cell>
          <cell r="BL689">
            <v>-7041</v>
          </cell>
          <cell r="BM689">
            <v>-7041</v>
          </cell>
          <cell r="BN689">
            <v>0</v>
          </cell>
        </row>
        <row r="690">
          <cell r="B690" t="str">
            <v>S512038</v>
          </cell>
          <cell r="C690" t="str">
            <v>天津俊泰金属制品有限公司</v>
          </cell>
          <cell r="F690">
            <v>30</v>
          </cell>
          <cell r="AU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  <cell r="BA690">
            <v>0</v>
          </cell>
          <cell r="BB690">
            <v>4</v>
          </cell>
          <cell r="BC690">
            <v>0</v>
          </cell>
          <cell r="BD690">
            <v>0</v>
          </cell>
          <cell r="BE690">
            <v>0</v>
          </cell>
          <cell r="BF690">
            <v>0</v>
          </cell>
          <cell r="BG690">
            <v>0</v>
          </cell>
          <cell r="BH690">
            <v>0</v>
          </cell>
          <cell r="BI690">
            <v>0</v>
          </cell>
          <cell r="BK690">
            <v>3.6379788070917101E-12</v>
          </cell>
          <cell r="BL690">
            <v>0</v>
          </cell>
          <cell r="BM690">
            <v>-28390.94</v>
          </cell>
          <cell r="BN690">
            <v>0</v>
          </cell>
        </row>
        <row r="691">
          <cell r="B691" t="str">
            <v>S412052</v>
          </cell>
          <cell r="C691" t="str">
            <v>利宇晴塑胶(天津)有限公司</v>
          </cell>
          <cell r="F691">
            <v>30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  <cell r="BA691">
            <v>0</v>
          </cell>
          <cell r="BB691">
            <v>3</v>
          </cell>
          <cell r="BC691">
            <v>0</v>
          </cell>
          <cell r="BD691">
            <v>0</v>
          </cell>
          <cell r="BE691">
            <v>0</v>
          </cell>
          <cell r="BF691">
            <v>0</v>
          </cell>
          <cell r="BG691">
            <v>0</v>
          </cell>
          <cell r="BH691">
            <v>0</v>
          </cell>
          <cell r="BI691">
            <v>0</v>
          </cell>
          <cell r="BK691">
            <v>-23045</v>
          </cell>
          <cell r="BL691">
            <v>-23045</v>
          </cell>
          <cell r="BM691">
            <v>-151345</v>
          </cell>
          <cell r="BN691">
            <v>0</v>
          </cell>
        </row>
        <row r="692">
          <cell r="B692" t="str">
            <v>S422010</v>
          </cell>
          <cell r="C692" t="str">
            <v>长春鸿德汽车照明有限公司</v>
          </cell>
          <cell r="F692">
            <v>60</v>
          </cell>
          <cell r="AW692">
            <v>173134.07999999999</v>
          </cell>
          <cell r="AX692">
            <v>192611.66</v>
          </cell>
          <cell r="AY692">
            <v>270522</v>
          </cell>
          <cell r="AZ692">
            <v>636267.74</v>
          </cell>
          <cell r="BA692">
            <v>173134.07999999999</v>
          </cell>
          <cell r="BB692">
            <v>3</v>
          </cell>
          <cell r="BC692">
            <v>173134.07999999999</v>
          </cell>
          <cell r="BD692">
            <v>0</v>
          </cell>
          <cell r="BE692">
            <v>0</v>
          </cell>
          <cell r="BF692">
            <v>0</v>
          </cell>
          <cell r="BG692">
            <v>0</v>
          </cell>
          <cell r="BH692">
            <v>636267.74</v>
          </cell>
          <cell r="BI692">
            <v>463133.66</v>
          </cell>
          <cell r="BK692">
            <v>636267.74</v>
          </cell>
          <cell r="BL692">
            <v>0</v>
          </cell>
          <cell r="BM692">
            <v>0</v>
          </cell>
          <cell r="BN692">
            <v>106044.623333333</v>
          </cell>
        </row>
        <row r="693">
          <cell r="B693" t="str">
            <v>S437066</v>
          </cell>
          <cell r="C693" t="str">
            <v>潍坊四水包装有限公司</v>
          </cell>
          <cell r="F693" t="str">
            <v>预付</v>
          </cell>
          <cell r="AW693">
            <v>0</v>
          </cell>
          <cell r="AX693">
            <v>0</v>
          </cell>
          <cell r="AY693">
            <v>0</v>
          </cell>
          <cell r="AZ693">
            <v>0</v>
          </cell>
          <cell r="BA693">
            <v>0</v>
          </cell>
          <cell r="BB693">
            <v>3</v>
          </cell>
          <cell r="BC693">
            <v>0</v>
          </cell>
          <cell r="BD693">
            <v>0</v>
          </cell>
          <cell r="BE693">
            <v>0</v>
          </cell>
          <cell r="BF693">
            <v>0</v>
          </cell>
          <cell r="BG693">
            <v>0</v>
          </cell>
          <cell r="BH693">
            <v>0</v>
          </cell>
          <cell r="BI693">
            <v>0</v>
          </cell>
          <cell r="BK693">
            <v>0</v>
          </cell>
          <cell r="BL693">
            <v>0</v>
          </cell>
          <cell r="BM693">
            <v>-10480</v>
          </cell>
          <cell r="BN693">
            <v>0</v>
          </cell>
        </row>
        <row r="694">
          <cell r="B694" t="str">
            <v>S444020</v>
          </cell>
          <cell r="C694" t="str">
            <v>惠州华阳通用电子有限公司</v>
          </cell>
          <cell r="F694">
            <v>60</v>
          </cell>
          <cell r="AW694">
            <v>3818204.46</v>
          </cell>
          <cell r="AX694">
            <v>848015.28</v>
          </cell>
          <cell r="AY694">
            <v>0</v>
          </cell>
          <cell r="AZ694">
            <v>4666219.74</v>
          </cell>
          <cell r="BA694">
            <v>3818204.46</v>
          </cell>
          <cell r="BB694">
            <v>3</v>
          </cell>
          <cell r="BC694">
            <v>3818204.46</v>
          </cell>
          <cell r="BD694">
            <v>0</v>
          </cell>
          <cell r="BE694">
            <v>0</v>
          </cell>
          <cell r="BF694">
            <v>0</v>
          </cell>
          <cell r="BG694">
            <v>0</v>
          </cell>
          <cell r="BH694">
            <v>4666219.74</v>
          </cell>
          <cell r="BI694">
            <v>848015.28</v>
          </cell>
          <cell r="BK694">
            <v>4666219.74</v>
          </cell>
          <cell r="BL694">
            <v>0</v>
          </cell>
          <cell r="BM694">
            <v>0</v>
          </cell>
          <cell r="BN694">
            <v>777703.29</v>
          </cell>
        </row>
        <row r="695">
          <cell r="B695" t="str">
            <v>S512035</v>
          </cell>
          <cell r="C695" t="str">
            <v>联合众企塑料包装制品（天津）有限公司</v>
          </cell>
          <cell r="F695">
            <v>60</v>
          </cell>
          <cell r="AW695">
            <v>12204</v>
          </cell>
          <cell r="AX695">
            <v>28170.9</v>
          </cell>
          <cell r="AY695">
            <v>19933.2</v>
          </cell>
          <cell r="AZ695">
            <v>60308.1</v>
          </cell>
          <cell r="BA695">
            <v>12204</v>
          </cell>
          <cell r="BB695">
            <v>3</v>
          </cell>
          <cell r="BC695">
            <v>12204</v>
          </cell>
          <cell r="BD695">
            <v>0</v>
          </cell>
          <cell r="BE695">
            <v>0</v>
          </cell>
          <cell r="BF695">
            <v>0</v>
          </cell>
          <cell r="BG695">
            <v>0</v>
          </cell>
          <cell r="BH695">
            <v>60308.1</v>
          </cell>
          <cell r="BI695">
            <v>48104.1</v>
          </cell>
          <cell r="BK695">
            <v>60308.1</v>
          </cell>
          <cell r="BL695">
            <v>0</v>
          </cell>
          <cell r="BM695">
            <v>-8468.1200000000008</v>
          </cell>
          <cell r="BN695">
            <v>10051.35</v>
          </cell>
        </row>
        <row r="696">
          <cell r="B696" t="str">
            <v>S513238</v>
          </cell>
          <cell r="C696" t="str">
            <v>深州市睿盛橡塑制品有限公司</v>
          </cell>
          <cell r="F696" t="str">
            <v>预付</v>
          </cell>
          <cell r="AV696">
            <v>0</v>
          </cell>
          <cell r="AW696">
            <v>92912.62</v>
          </cell>
          <cell r="AX696">
            <v>0</v>
          </cell>
          <cell r="AY696">
            <v>0</v>
          </cell>
          <cell r="AZ696">
            <v>92912.62</v>
          </cell>
          <cell r="BA696">
            <v>92912.62</v>
          </cell>
          <cell r="BB696">
            <v>4</v>
          </cell>
          <cell r="BC696">
            <v>0</v>
          </cell>
          <cell r="BD696">
            <v>0</v>
          </cell>
          <cell r="BE696">
            <v>92912.62</v>
          </cell>
          <cell r="BF696">
            <v>0</v>
          </cell>
          <cell r="BG696">
            <v>0</v>
          </cell>
          <cell r="BH696">
            <v>92912.62</v>
          </cell>
          <cell r="BI696">
            <v>0</v>
          </cell>
          <cell r="BK696">
            <v>92912.62</v>
          </cell>
          <cell r="BL696">
            <v>0</v>
          </cell>
          <cell r="BM696">
            <v>-3145</v>
          </cell>
          <cell r="BN696">
            <v>15485.436666666699</v>
          </cell>
        </row>
        <row r="697">
          <cell r="B697" t="str">
            <v>S531018</v>
          </cell>
          <cell r="C697" t="str">
            <v>上海誉星电子有限公司</v>
          </cell>
          <cell r="F697" t="str">
            <v>预付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  <cell r="BA697">
            <v>0</v>
          </cell>
          <cell r="BB697">
            <v>3</v>
          </cell>
          <cell r="BC697">
            <v>0</v>
          </cell>
          <cell r="BD697">
            <v>0</v>
          </cell>
          <cell r="BE697">
            <v>0</v>
          </cell>
          <cell r="BF697">
            <v>0</v>
          </cell>
          <cell r="BG697">
            <v>0</v>
          </cell>
          <cell r="BH697">
            <v>0</v>
          </cell>
          <cell r="BI697">
            <v>0</v>
          </cell>
          <cell r="BK697">
            <v>0</v>
          </cell>
          <cell r="BL697">
            <v>0</v>
          </cell>
          <cell r="BM697">
            <v>0</v>
          </cell>
          <cell r="BN697">
            <v>0</v>
          </cell>
        </row>
        <row r="698">
          <cell r="B698" t="str">
            <v>S411058</v>
          </cell>
          <cell r="C698" t="str">
            <v>北京龙源明泰铝业有限公司</v>
          </cell>
          <cell r="F698" t="str">
            <v>预付</v>
          </cell>
          <cell r="AX698">
            <v>0</v>
          </cell>
          <cell r="AY698">
            <v>0</v>
          </cell>
          <cell r="AZ698">
            <v>0</v>
          </cell>
          <cell r="BA698">
            <v>0</v>
          </cell>
          <cell r="BB698">
            <v>2</v>
          </cell>
          <cell r="BC698">
            <v>0</v>
          </cell>
          <cell r="BD698">
            <v>0</v>
          </cell>
          <cell r="BE698">
            <v>0</v>
          </cell>
          <cell r="BF698">
            <v>0</v>
          </cell>
          <cell r="BG698">
            <v>0</v>
          </cell>
          <cell r="BH698">
            <v>0</v>
          </cell>
          <cell r="BI698">
            <v>0</v>
          </cell>
          <cell r="BK698">
            <v>0</v>
          </cell>
          <cell r="BL698">
            <v>0</v>
          </cell>
          <cell r="BM698">
            <v>0</v>
          </cell>
          <cell r="BN698">
            <v>0</v>
          </cell>
        </row>
        <row r="699">
          <cell r="B699" t="str">
            <v>S412050</v>
          </cell>
          <cell r="C699" t="str">
            <v>天津方昕易通科技发展有限公司</v>
          </cell>
          <cell r="F699">
            <v>30</v>
          </cell>
          <cell r="AX699">
            <v>0</v>
          </cell>
          <cell r="AY699">
            <v>0</v>
          </cell>
          <cell r="AZ699">
            <v>0</v>
          </cell>
          <cell r="BA699">
            <v>0</v>
          </cell>
          <cell r="BB699">
            <v>2</v>
          </cell>
          <cell r="BC699">
            <v>0</v>
          </cell>
          <cell r="BD699">
            <v>0</v>
          </cell>
          <cell r="BE699">
            <v>0</v>
          </cell>
          <cell r="BF699">
            <v>0</v>
          </cell>
          <cell r="BG699">
            <v>0</v>
          </cell>
          <cell r="BH699">
            <v>0</v>
          </cell>
          <cell r="BI699">
            <v>0</v>
          </cell>
          <cell r="BK699">
            <v>0</v>
          </cell>
          <cell r="BL699">
            <v>0</v>
          </cell>
          <cell r="BM699">
            <v>0</v>
          </cell>
          <cell r="BN699">
            <v>0</v>
          </cell>
        </row>
        <row r="700">
          <cell r="B700" t="str">
            <v>S412056</v>
          </cell>
          <cell r="C700" t="str">
            <v>天津市首唐科技发展有限公司</v>
          </cell>
          <cell r="F700">
            <v>30</v>
          </cell>
          <cell r="AX700">
            <v>147644.70000000001</v>
          </cell>
          <cell r="AY700">
            <v>0</v>
          </cell>
          <cell r="AZ700">
            <v>147644.70000000001</v>
          </cell>
          <cell r="BA700">
            <v>147644.70000000001</v>
          </cell>
          <cell r="BB700">
            <v>2</v>
          </cell>
          <cell r="BC700">
            <v>147644.70000000001</v>
          </cell>
          <cell r="BD700">
            <v>0</v>
          </cell>
          <cell r="BE700">
            <v>0</v>
          </cell>
          <cell r="BF700">
            <v>0</v>
          </cell>
          <cell r="BG700">
            <v>0</v>
          </cell>
          <cell r="BH700">
            <v>147644.70000000001</v>
          </cell>
          <cell r="BI700">
            <v>0</v>
          </cell>
          <cell r="BK700">
            <v>147644.70000000001</v>
          </cell>
          <cell r="BL700">
            <v>0</v>
          </cell>
          <cell r="BM700">
            <v>0</v>
          </cell>
          <cell r="BN700">
            <v>24607.45</v>
          </cell>
        </row>
        <row r="701">
          <cell r="B701" t="str">
            <v>S413200</v>
          </cell>
          <cell r="C701" t="str">
            <v>文安县志桥汽车配件厂</v>
          </cell>
          <cell r="F701" t="str">
            <v>预付</v>
          </cell>
          <cell r="AX701">
            <v>0</v>
          </cell>
          <cell r="AY701">
            <v>0</v>
          </cell>
          <cell r="AZ701">
            <v>0</v>
          </cell>
          <cell r="BA701">
            <v>0</v>
          </cell>
          <cell r="BB701">
            <v>2</v>
          </cell>
          <cell r="BC701">
            <v>0</v>
          </cell>
          <cell r="BD701">
            <v>0</v>
          </cell>
          <cell r="BE701">
            <v>0</v>
          </cell>
          <cell r="BF701">
            <v>0</v>
          </cell>
          <cell r="BG701">
            <v>0</v>
          </cell>
          <cell r="BH701">
            <v>0</v>
          </cell>
          <cell r="BI701">
            <v>0</v>
          </cell>
          <cell r="BK701">
            <v>0</v>
          </cell>
          <cell r="BL701">
            <v>0</v>
          </cell>
          <cell r="BM701">
            <v>0</v>
          </cell>
          <cell r="BN701">
            <v>0</v>
          </cell>
        </row>
        <row r="702">
          <cell r="B702" t="str">
            <v>S413220</v>
          </cell>
          <cell r="C702" t="str">
            <v>南皮县远成五金制造有限公司</v>
          </cell>
          <cell r="F702">
            <v>60</v>
          </cell>
          <cell r="AX702">
            <v>63805.31</v>
          </cell>
          <cell r="AY702">
            <v>53508</v>
          </cell>
          <cell r="AZ702">
            <v>117313.31</v>
          </cell>
          <cell r="BA702">
            <v>0</v>
          </cell>
          <cell r="BB702">
            <v>2</v>
          </cell>
          <cell r="BC702">
            <v>0</v>
          </cell>
          <cell r="BD702">
            <v>0</v>
          </cell>
          <cell r="BE702">
            <v>0</v>
          </cell>
          <cell r="BF702">
            <v>0</v>
          </cell>
          <cell r="BG702">
            <v>0</v>
          </cell>
          <cell r="BH702">
            <v>117313.31</v>
          </cell>
          <cell r="BI702">
            <v>117313.31</v>
          </cell>
          <cell r="BK702">
            <v>117313.31</v>
          </cell>
          <cell r="BL702">
            <v>0</v>
          </cell>
          <cell r="BM702">
            <v>0</v>
          </cell>
          <cell r="BN702">
            <v>19552.218333333301</v>
          </cell>
        </row>
        <row r="703">
          <cell r="B703" t="str">
            <v>S413222</v>
          </cell>
          <cell r="C703" t="str">
            <v>廊坊元丰铝业有限公司</v>
          </cell>
          <cell r="F703">
            <v>60</v>
          </cell>
          <cell r="AX703">
            <v>30547.3</v>
          </cell>
          <cell r="AY703">
            <v>0</v>
          </cell>
          <cell r="AZ703">
            <v>30547.3</v>
          </cell>
          <cell r="BA703">
            <v>0</v>
          </cell>
          <cell r="BB703">
            <v>2</v>
          </cell>
          <cell r="BC703">
            <v>0</v>
          </cell>
          <cell r="BD703">
            <v>0</v>
          </cell>
          <cell r="BE703">
            <v>0</v>
          </cell>
          <cell r="BF703">
            <v>0</v>
          </cell>
          <cell r="BG703">
            <v>0</v>
          </cell>
          <cell r="BH703">
            <v>30547.3</v>
          </cell>
          <cell r="BI703">
            <v>30547.3</v>
          </cell>
          <cell r="BK703">
            <v>30547.3</v>
          </cell>
          <cell r="BL703">
            <v>0</v>
          </cell>
          <cell r="BM703">
            <v>-20000</v>
          </cell>
          <cell r="BN703">
            <v>5091.2166666666699</v>
          </cell>
        </row>
        <row r="704">
          <cell r="B704" t="str">
            <v>S437007</v>
          </cell>
          <cell r="C704" t="str">
            <v>万华化学(烟台)销售有限公司</v>
          </cell>
          <cell r="F704">
            <v>60</v>
          </cell>
          <cell r="AX704">
            <v>528312.5</v>
          </cell>
          <cell r="AY704">
            <v>548800</v>
          </cell>
          <cell r="AZ704">
            <v>1077112.5</v>
          </cell>
          <cell r="BA704">
            <v>0</v>
          </cell>
          <cell r="BB704">
            <v>2</v>
          </cell>
          <cell r="BC704">
            <v>0</v>
          </cell>
          <cell r="BD704">
            <v>0</v>
          </cell>
          <cell r="BE704">
            <v>0</v>
          </cell>
          <cell r="BF704">
            <v>0</v>
          </cell>
          <cell r="BG704">
            <v>0</v>
          </cell>
          <cell r="BH704">
            <v>1077112.5</v>
          </cell>
          <cell r="BI704">
            <v>1077112.5</v>
          </cell>
          <cell r="BK704">
            <v>1077112.5</v>
          </cell>
          <cell r="BL704">
            <v>0</v>
          </cell>
          <cell r="BM704">
            <v>0</v>
          </cell>
          <cell r="BN704">
            <v>179518.75</v>
          </cell>
        </row>
        <row r="705">
          <cell r="B705" t="str">
            <v>S437068</v>
          </cell>
          <cell r="C705" t="str">
            <v>潍坊鑫德亿五金有限公司</v>
          </cell>
          <cell r="F705" t="str">
            <v>预付</v>
          </cell>
          <cell r="AX705">
            <v>0</v>
          </cell>
          <cell r="AY705">
            <v>0</v>
          </cell>
          <cell r="AZ705">
            <v>0</v>
          </cell>
          <cell r="BA705">
            <v>0</v>
          </cell>
          <cell r="BB705">
            <v>2</v>
          </cell>
          <cell r="BC705">
            <v>0</v>
          </cell>
          <cell r="BD705">
            <v>0</v>
          </cell>
          <cell r="BE705">
            <v>0</v>
          </cell>
          <cell r="BF705">
            <v>0</v>
          </cell>
          <cell r="BG705">
            <v>0</v>
          </cell>
          <cell r="BH705">
            <v>0</v>
          </cell>
          <cell r="BI705">
            <v>0</v>
          </cell>
          <cell r="BK705">
            <v>0</v>
          </cell>
          <cell r="BL705">
            <v>0</v>
          </cell>
          <cell r="BM705">
            <v>0</v>
          </cell>
          <cell r="BN705">
            <v>0</v>
          </cell>
        </row>
        <row r="706">
          <cell r="B706" t="str">
            <v>S444029</v>
          </cell>
          <cell r="C706" t="str">
            <v>广东指南车科技有限公司</v>
          </cell>
          <cell r="F706" t="str">
            <v>预付</v>
          </cell>
          <cell r="AX706">
            <v>4011.87</v>
          </cell>
          <cell r="AY706">
            <v>0</v>
          </cell>
          <cell r="AZ706">
            <v>4011.87</v>
          </cell>
          <cell r="BA706">
            <v>4011.87</v>
          </cell>
          <cell r="BB706">
            <v>2</v>
          </cell>
          <cell r="BC706">
            <v>0</v>
          </cell>
          <cell r="BD706">
            <v>4011.87</v>
          </cell>
          <cell r="BE706">
            <v>0</v>
          </cell>
          <cell r="BF706">
            <v>0</v>
          </cell>
          <cell r="BG706">
            <v>0</v>
          </cell>
          <cell r="BH706">
            <v>4011.87</v>
          </cell>
          <cell r="BI706">
            <v>0</v>
          </cell>
          <cell r="BK706">
            <v>4011.87</v>
          </cell>
          <cell r="BL706">
            <v>0</v>
          </cell>
          <cell r="BM706">
            <v>0</v>
          </cell>
          <cell r="BN706">
            <v>668.64499999999998</v>
          </cell>
        </row>
        <row r="707">
          <cell r="B707" t="str">
            <v>S532025</v>
          </cell>
          <cell r="C707" t="str">
            <v>苏州禾昌聚合材料股份有限公司</v>
          </cell>
          <cell r="F707">
            <v>30</v>
          </cell>
          <cell r="AX707">
            <v>0</v>
          </cell>
          <cell r="AY707">
            <v>0</v>
          </cell>
          <cell r="AZ707">
            <v>0</v>
          </cell>
          <cell r="BA707">
            <v>0</v>
          </cell>
          <cell r="BB707">
            <v>2</v>
          </cell>
          <cell r="BC707">
            <v>0</v>
          </cell>
          <cell r="BD707">
            <v>0</v>
          </cell>
          <cell r="BE707">
            <v>0</v>
          </cell>
          <cell r="BF707">
            <v>0</v>
          </cell>
          <cell r="BG707">
            <v>0</v>
          </cell>
          <cell r="BH707">
            <v>0</v>
          </cell>
          <cell r="BI707">
            <v>0</v>
          </cell>
          <cell r="BK707">
            <v>0</v>
          </cell>
          <cell r="BL707">
            <v>0</v>
          </cell>
          <cell r="BM707">
            <v>0</v>
          </cell>
          <cell r="BN707">
            <v>0</v>
          </cell>
        </row>
        <row r="708">
          <cell r="B708" t="str">
            <v>S411022</v>
          </cell>
          <cell r="C708" t="str">
            <v>北京恒信日晟机电设备有限公司</v>
          </cell>
          <cell r="F708" t="str">
            <v>预付</v>
          </cell>
          <cell r="AY708">
            <v>0</v>
          </cell>
          <cell r="AZ708">
            <v>0</v>
          </cell>
          <cell r="BA708">
            <v>0</v>
          </cell>
          <cell r="BB708">
            <v>1</v>
          </cell>
          <cell r="BC708">
            <v>0</v>
          </cell>
          <cell r="BD708">
            <v>0</v>
          </cell>
          <cell r="BE708">
            <v>0</v>
          </cell>
          <cell r="BF708">
            <v>0</v>
          </cell>
          <cell r="BG708">
            <v>0</v>
          </cell>
          <cell r="BH708">
            <v>0</v>
          </cell>
          <cell r="BI708">
            <v>0</v>
          </cell>
          <cell r="BK708">
            <v>0</v>
          </cell>
          <cell r="BL708">
            <v>0</v>
          </cell>
          <cell r="BM708">
            <v>-131396</v>
          </cell>
          <cell r="BN708">
            <v>0</v>
          </cell>
        </row>
        <row r="709">
          <cell r="B709" t="str">
            <v>S412008</v>
          </cell>
          <cell r="C709" t="str">
            <v>天津利迪科技发展有限公司</v>
          </cell>
          <cell r="F709" t="str">
            <v>预付</v>
          </cell>
          <cell r="AY709">
            <v>0</v>
          </cell>
          <cell r="AZ709">
            <v>0</v>
          </cell>
          <cell r="BA709">
            <v>0</v>
          </cell>
          <cell r="BB709">
            <v>1</v>
          </cell>
          <cell r="BC709">
            <v>0</v>
          </cell>
          <cell r="BD709">
            <v>0</v>
          </cell>
          <cell r="BE709">
            <v>0</v>
          </cell>
          <cell r="BF709">
            <v>0</v>
          </cell>
          <cell r="BG709">
            <v>0</v>
          </cell>
          <cell r="BH709">
            <v>0</v>
          </cell>
          <cell r="BI709">
            <v>0</v>
          </cell>
          <cell r="BK709">
            <v>0</v>
          </cell>
          <cell r="BL709">
            <v>0</v>
          </cell>
          <cell r="BM709">
            <v>-531.1</v>
          </cell>
          <cell r="BN709">
            <v>0</v>
          </cell>
        </row>
        <row r="710">
          <cell r="B710" t="str">
            <v>S412055</v>
          </cell>
          <cell r="C710" t="str">
            <v>天津市盛祥冷拉有限公司</v>
          </cell>
          <cell r="F710">
            <v>30</v>
          </cell>
          <cell r="AY710">
            <v>0</v>
          </cell>
          <cell r="AZ710">
            <v>0</v>
          </cell>
          <cell r="BA710">
            <v>0</v>
          </cell>
          <cell r="BB710">
            <v>1</v>
          </cell>
          <cell r="BC710">
            <v>0</v>
          </cell>
          <cell r="BD710">
            <v>0</v>
          </cell>
          <cell r="BE710">
            <v>0</v>
          </cell>
          <cell r="BF710">
            <v>0</v>
          </cell>
          <cell r="BG710">
            <v>0</v>
          </cell>
          <cell r="BH710">
            <v>0</v>
          </cell>
          <cell r="BI710">
            <v>0</v>
          </cell>
          <cell r="BK710">
            <v>-70000</v>
          </cell>
          <cell r="BL710">
            <v>-70000</v>
          </cell>
          <cell r="BM710">
            <v>-127245.12</v>
          </cell>
          <cell r="BN710">
            <v>0</v>
          </cell>
        </row>
        <row r="711">
          <cell r="B711" t="str">
            <v>S412057</v>
          </cell>
          <cell r="C711" t="str">
            <v>天津恒平金属制品有限公司</v>
          </cell>
          <cell r="F711" t="str">
            <v>预付</v>
          </cell>
          <cell r="AY711">
            <v>0</v>
          </cell>
          <cell r="AZ711">
            <v>0</v>
          </cell>
          <cell r="BA711">
            <v>0</v>
          </cell>
          <cell r="BB711">
            <v>1</v>
          </cell>
          <cell r="BC711">
            <v>0</v>
          </cell>
          <cell r="BD711">
            <v>0</v>
          </cell>
          <cell r="BE711">
            <v>0</v>
          </cell>
          <cell r="BF711">
            <v>0</v>
          </cell>
          <cell r="BG711">
            <v>0</v>
          </cell>
          <cell r="BH711">
            <v>0</v>
          </cell>
          <cell r="BI711">
            <v>0</v>
          </cell>
          <cell r="BK711">
            <v>0</v>
          </cell>
          <cell r="BL711">
            <v>0</v>
          </cell>
          <cell r="BM711">
            <v>-43541.2</v>
          </cell>
          <cell r="BN711">
            <v>0</v>
          </cell>
        </row>
        <row r="712">
          <cell r="B712" t="str">
            <v>S432056</v>
          </cell>
          <cell r="C712" t="str">
            <v>国材（苏州）新材料科技有限公司</v>
          </cell>
          <cell r="F712">
            <v>90</v>
          </cell>
          <cell r="AY712">
            <v>41100</v>
          </cell>
          <cell r="AZ712">
            <v>41100</v>
          </cell>
          <cell r="BA712">
            <v>0</v>
          </cell>
          <cell r="BB712">
            <v>1</v>
          </cell>
          <cell r="BC712">
            <v>0</v>
          </cell>
          <cell r="BD712">
            <v>0</v>
          </cell>
          <cell r="BE712">
            <v>0</v>
          </cell>
          <cell r="BF712">
            <v>0</v>
          </cell>
          <cell r="BG712">
            <v>0</v>
          </cell>
          <cell r="BH712">
            <v>41100</v>
          </cell>
          <cell r="BI712">
            <v>41100</v>
          </cell>
          <cell r="BK712">
            <v>41100</v>
          </cell>
          <cell r="BL712">
            <v>0</v>
          </cell>
          <cell r="BM712">
            <v>0</v>
          </cell>
          <cell r="BN712">
            <v>6850</v>
          </cell>
        </row>
        <row r="713">
          <cell r="B713" t="str">
            <v>S432059</v>
          </cell>
          <cell r="C713" t="str">
            <v>麦格纳（太仓）汽车科技有限公司</v>
          </cell>
          <cell r="F713">
            <v>60</v>
          </cell>
          <cell r="AY713">
            <v>303623.8</v>
          </cell>
          <cell r="AZ713">
            <v>303623.8</v>
          </cell>
          <cell r="BA713">
            <v>0</v>
          </cell>
          <cell r="BB713">
            <v>1</v>
          </cell>
          <cell r="BC713">
            <v>0</v>
          </cell>
          <cell r="BD713">
            <v>0</v>
          </cell>
          <cell r="BE713">
            <v>0</v>
          </cell>
          <cell r="BF713">
            <v>0</v>
          </cell>
          <cell r="BG713">
            <v>0</v>
          </cell>
          <cell r="BH713">
            <v>303623.8</v>
          </cell>
          <cell r="BI713">
            <v>303623.8</v>
          </cell>
          <cell r="BK713">
            <v>303623.8</v>
          </cell>
          <cell r="BL713">
            <v>0</v>
          </cell>
          <cell r="BM713">
            <v>0</v>
          </cell>
          <cell r="BN713">
            <v>50603.966666666704</v>
          </cell>
        </row>
        <row r="714">
          <cell r="B714" t="str">
            <v>S437052</v>
          </cell>
          <cell r="C714" t="str">
            <v>青岛莱恩斯电子有限公司</v>
          </cell>
          <cell r="F714">
            <v>90</v>
          </cell>
          <cell r="AY714">
            <v>5986.8</v>
          </cell>
          <cell r="AZ714">
            <v>5986.8</v>
          </cell>
          <cell r="BA714">
            <v>0</v>
          </cell>
          <cell r="BB714">
            <v>1</v>
          </cell>
          <cell r="BC714">
            <v>0</v>
          </cell>
          <cell r="BD714">
            <v>0</v>
          </cell>
          <cell r="BE714">
            <v>0</v>
          </cell>
          <cell r="BF714">
            <v>0</v>
          </cell>
          <cell r="BG714">
            <v>0</v>
          </cell>
          <cell r="BH714">
            <v>5986.8</v>
          </cell>
          <cell r="BI714">
            <v>5986.8</v>
          </cell>
          <cell r="BK714">
            <v>5986.8</v>
          </cell>
          <cell r="BL714">
            <v>0</v>
          </cell>
          <cell r="BM714">
            <v>-1200</v>
          </cell>
          <cell r="BN714">
            <v>997.8</v>
          </cell>
        </row>
        <row r="715">
          <cell r="B715" t="str">
            <v>S437070</v>
          </cell>
          <cell r="C715" t="str">
            <v>山东晟泽工贸发展有限公司</v>
          </cell>
          <cell r="F715">
            <v>90</v>
          </cell>
          <cell r="AY715">
            <v>42002.1</v>
          </cell>
          <cell r="AZ715">
            <v>42002.1</v>
          </cell>
          <cell r="BA715">
            <v>0</v>
          </cell>
          <cell r="BB715">
            <v>1</v>
          </cell>
          <cell r="BC715">
            <v>0</v>
          </cell>
          <cell r="BD715">
            <v>0</v>
          </cell>
          <cell r="BE715">
            <v>0</v>
          </cell>
          <cell r="BF715">
            <v>0</v>
          </cell>
          <cell r="BG715">
            <v>0</v>
          </cell>
          <cell r="BH715">
            <v>42002.1</v>
          </cell>
          <cell r="BI715">
            <v>42002.1</v>
          </cell>
          <cell r="BK715">
            <v>42002.1</v>
          </cell>
          <cell r="BL715">
            <v>0</v>
          </cell>
          <cell r="BM715">
            <v>0</v>
          </cell>
          <cell r="BN715">
            <v>7000.35</v>
          </cell>
        </row>
        <row r="716">
          <cell r="B716" t="str">
            <v>S441004</v>
          </cell>
          <cell r="C716" t="str">
            <v>武陟县顺鑫工程塑料有限公司</v>
          </cell>
          <cell r="F716" t="str">
            <v>预付</v>
          </cell>
          <cell r="AY716">
            <v>0</v>
          </cell>
          <cell r="AZ716">
            <v>0</v>
          </cell>
          <cell r="BA716">
            <v>0</v>
          </cell>
          <cell r="BB716">
            <v>1</v>
          </cell>
          <cell r="BC716">
            <v>0</v>
          </cell>
          <cell r="BD716">
            <v>0</v>
          </cell>
          <cell r="BE716">
            <v>0</v>
          </cell>
          <cell r="BF716">
            <v>0</v>
          </cell>
          <cell r="BG716">
            <v>0</v>
          </cell>
          <cell r="BH716">
            <v>0</v>
          </cell>
          <cell r="BI716">
            <v>0</v>
          </cell>
          <cell r="BK716">
            <v>0</v>
          </cell>
          <cell r="BL716">
            <v>0</v>
          </cell>
          <cell r="BM716">
            <v>-9500</v>
          </cell>
          <cell r="BN716">
            <v>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付款计划"/>
      <sheetName val="Sheet2"/>
    </sheetNames>
    <sheetDataSet>
      <sheetData sheetId="0" refreshError="1">
        <row r="2">
          <cell r="AY2">
            <v>237246039.72999999</v>
          </cell>
          <cell r="AZ2">
            <v>190932373.44</v>
          </cell>
        </row>
        <row r="3">
          <cell r="B3" t="str">
            <v>供应商代码</v>
          </cell>
          <cell r="C3" t="str">
            <v>供应商名称</v>
          </cell>
          <cell r="D3" t="str">
            <v>模块</v>
          </cell>
          <cell r="G3" t="str">
            <v>账期</v>
          </cell>
          <cell r="AY3" t="str">
            <v>24.05底应付账款合计</v>
          </cell>
          <cell r="AZ3" t="str">
            <v>当天到期应付</v>
          </cell>
          <cell r="BA3" t="str">
            <v>付款比例</v>
          </cell>
          <cell r="BB3" t="str">
            <v>1月半年平均数</v>
          </cell>
          <cell r="BC3" t="str">
            <v>2月半年平均数</v>
          </cell>
          <cell r="BD3" t="str">
            <v>3月半年平均数</v>
          </cell>
          <cell r="BE3" t="str">
            <v>4月半年平均数</v>
          </cell>
          <cell r="BF3" t="str">
            <v>5月半年平均数</v>
          </cell>
        </row>
        <row r="4">
          <cell r="H4" t="str">
            <v>是否供货</v>
          </cell>
          <cell r="I4" t="str">
            <v>采购确认账期（天）</v>
          </cell>
          <cell r="J4" t="str">
            <v>21.01月份挂账金额</v>
          </cell>
          <cell r="K4" t="str">
            <v>21.02月份挂账金额</v>
          </cell>
          <cell r="L4" t="str">
            <v>21.03月份挂账金额</v>
          </cell>
          <cell r="M4" t="str">
            <v>21.04月份挂账金额</v>
          </cell>
          <cell r="N4" t="str">
            <v>21.05月份挂账金额</v>
          </cell>
          <cell r="O4" t="str">
            <v>21.06月份挂账金额</v>
          </cell>
          <cell r="P4" t="str">
            <v>21.07月份挂账金额</v>
          </cell>
          <cell r="Q4" t="str">
            <v>21.08月份挂账金额</v>
          </cell>
          <cell r="R4" t="str">
            <v>21.09月份挂账金额</v>
          </cell>
          <cell r="S4" t="str">
            <v>21.10月份挂账金额</v>
          </cell>
          <cell r="T4" t="str">
            <v>21.11月份挂账金额</v>
          </cell>
          <cell r="U4" t="str">
            <v>21.12月份挂账金额</v>
          </cell>
          <cell r="V4" t="str">
            <v>22.01月挂账金额</v>
          </cell>
          <cell r="W4" t="str">
            <v>22.02月挂账金额</v>
          </cell>
          <cell r="X4" t="str">
            <v>22.03月挂账金额</v>
          </cell>
          <cell r="Y4" t="str">
            <v>22.04月挂账金额</v>
          </cell>
          <cell r="Z4" t="str">
            <v>22.05月挂账金额</v>
          </cell>
          <cell r="AA4" t="str">
            <v>22.06月挂账金额</v>
          </cell>
          <cell r="AB4" t="str">
            <v>22.07月挂账金额</v>
          </cell>
          <cell r="AC4" t="str">
            <v>22.08月挂账金额</v>
          </cell>
          <cell r="AD4" t="str">
            <v>22.09月挂账金额</v>
          </cell>
          <cell r="AE4" t="str">
            <v>22.10月挂账金额</v>
          </cell>
          <cell r="AF4" t="str">
            <v>22.11月挂账金额</v>
          </cell>
          <cell r="AG4" t="str">
            <v>22.12月挂账金额</v>
          </cell>
          <cell r="AH4" t="str">
            <v>23.1月挂账金额</v>
          </cell>
          <cell r="AI4" t="str">
            <v>23.2月挂账金额</v>
          </cell>
          <cell r="AJ4" t="str">
            <v>23.3月挂账金额</v>
          </cell>
          <cell r="AK4" t="str">
            <v>23.4月挂账金额</v>
          </cell>
          <cell r="AL4" t="str">
            <v>23.5月挂账金额</v>
          </cell>
          <cell r="AM4" t="str">
            <v>23.6月挂账金额</v>
          </cell>
          <cell r="AN4" t="str">
            <v>23.7月挂账金额</v>
          </cell>
          <cell r="AO4" t="str">
            <v>23.8月挂账金额</v>
          </cell>
          <cell r="AP4" t="str">
            <v>23.9月挂账金额</v>
          </cell>
          <cell r="AQ4" t="str">
            <v>23.10月挂账金额</v>
          </cell>
          <cell r="AR4" t="str">
            <v>23.11月挂账金额</v>
          </cell>
          <cell r="AS4" t="str">
            <v>23.12月挂账金额</v>
          </cell>
          <cell r="AT4" t="str">
            <v>24.01月挂账金额</v>
          </cell>
          <cell r="AU4" t="str">
            <v>24.02月挂账金额</v>
          </cell>
          <cell r="AV4" t="str">
            <v>24.03月挂账金额</v>
          </cell>
          <cell r="AW4" t="str">
            <v>2024.04月挂账金额</v>
          </cell>
          <cell r="AX4" t="str">
            <v>2024.05月挂账金额</v>
          </cell>
        </row>
        <row r="5">
          <cell r="B5" t="str">
            <v>S413044</v>
          </cell>
          <cell r="C5" t="str">
            <v>黄骅市长生汽车灯镜有限公司</v>
          </cell>
          <cell r="D5" t="str">
            <v>金属件/座椅/后视镜</v>
          </cell>
          <cell r="E5" t="str">
            <v>金属件/座椅/后视镜</v>
          </cell>
          <cell r="F5" t="str">
            <v>正常供货</v>
          </cell>
          <cell r="G5">
            <v>60</v>
          </cell>
          <cell r="H5" t="str">
            <v>是</v>
          </cell>
          <cell r="I5">
            <v>90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AA5">
            <v>0</v>
          </cell>
          <cell r="AB5">
            <v>732127.85</v>
          </cell>
          <cell r="AC5">
            <v>767937.17</v>
          </cell>
          <cell r="AD5">
            <v>1073440.46</v>
          </cell>
          <cell r="AE5">
            <v>1251199.8500000001</v>
          </cell>
          <cell r="AF5">
            <v>440791.33</v>
          </cell>
          <cell r="AG5">
            <v>168601.83</v>
          </cell>
          <cell r="AH5">
            <v>432729.03</v>
          </cell>
          <cell r="AI5">
            <v>512645.72</v>
          </cell>
          <cell r="AJ5">
            <v>892489.37</v>
          </cell>
          <cell r="AK5">
            <v>1111119.8400000001</v>
          </cell>
          <cell r="AL5">
            <v>375306.72</v>
          </cell>
          <cell r="AM5">
            <v>398270.82</v>
          </cell>
          <cell r="AN5">
            <v>358270.95</v>
          </cell>
          <cell r="AO5">
            <v>530635.44999999995</v>
          </cell>
          <cell r="AP5">
            <v>632900</v>
          </cell>
          <cell r="AQ5">
            <v>715800</v>
          </cell>
          <cell r="AR5">
            <v>719884.1</v>
          </cell>
          <cell r="AS5">
            <v>681265.06</v>
          </cell>
          <cell r="AT5">
            <v>319470.3</v>
          </cell>
          <cell r="AU5">
            <v>694409.93</v>
          </cell>
          <cell r="AV5">
            <v>381564.41</v>
          </cell>
          <cell r="AW5">
            <v>772298.17</v>
          </cell>
          <cell r="AX5">
            <v>433398.01</v>
          </cell>
          <cell r="AY5">
            <v>14396556.369999999</v>
          </cell>
          <cell r="AZ5">
            <v>13190860.189999999</v>
          </cell>
          <cell r="BA5">
            <v>0.8</v>
          </cell>
          <cell r="BB5">
            <v>606459.26</v>
          </cell>
          <cell r="BC5">
            <v>599992.48499999999</v>
          </cell>
          <cell r="BD5">
            <v>627288.23166666704</v>
          </cell>
          <cell r="BE5">
            <v>585398.96666666702</v>
          </cell>
          <cell r="BF5">
            <v>594815.32833333302</v>
          </cell>
        </row>
        <row r="6">
          <cell r="B6" t="str">
            <v>S413049</v>
          </cell>
          <cell r="C6" t="str">
            <v>黄骅市天丰汽车配件有限公司</v>
          </cell>
          <cell r="D6" t="str">
            <v>金属件</v>
          </cell>
          <cell r="E6" t="str">
            <v>金属件</v>
          </cell>
          <cell r="F6" t="str">
            <v>诉讼</v>
          </cell>
          <cell r="G6">
            <v>60</v>
          </cell>
          <cell r="H6" t="str">
            <v>是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AA6">
            <v>3469.52</v>
          </cell>
          <cell r="AB6">
            <v>303395.18</v>
          </cell>
          <cell r="AC6">
            <v>2781.2</v>
          </cell>
          <cell r="AD6">
            <v>453845.1</v>
          </cell>
          <cell r="AE6">
            <v>1688226.44</v>
          </cell>
          <cell r="AF6">
            <v>654555.98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N6">
            <v>815454.82</v>
          </cell>
          <cell r="AS6">
            <v>11866.04</v>
          </cell>
          <cell r="AT6">
            <v>0</v>
          </cell>
          <cell r="AU6">
            <v>0</v>
          </cell>
          <cell r="AV6">
            <v>0</v>
          </cell>
          <cell r="AX6">
            <v>0</v>
          </cell>
          <cell r="AY6">
            <v>3933594.28</v>
          </cell>
          <cell r="AZ6">
            <v>3933594.28</v>
          </cell>
          <cell r="BA6">
            <v>0.8</v>
          </cell>
          <cell r="BB6">
            <v>137886.81</v>
          </cell>
          <cell r="BC6">
            <v>1977.67333333333</v>
          </cell>
          <cell r="BD6">
            <v>1977.67333333333</v>
          </cell>
          <cell r="BE6">
            <v>1977.67333333333</v>
          </cell>
          <cell r="BF6">
            <v>1977.67333333333</v>
          </cell>
        </row>
        <row r="7">
          <cell r="B7" t="str">
            <v>S413052</v>
          </cell>
          <cell r="C7" t="str">
            <v>黄骅市鑫昌五金制品厂</v>
          </cell>
          <cell r="D7" t="str">
            <v>金属件/后视镜</v>
          </cell>
          <cell r="E7" t="str">
            <v>金属件/后视镜</v>
          </cell>
          <cell r="F7" t="str">
            <v>正常供货</v>
          </cell>
          <cell r="G7">
            <v>60</v>
          </cell>
          <cell r="H7" t="str">
            <v>是</v>
          </cell>
          <cell r="I7">
            <v>90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F7">
            <v>374577.45</v>
          </cell>
          <cell r="AG7">
            <v>228154.74</v>
          </cell>
          <cell r="AH7">
            <v>113127.61</v>
          </cell>
          <cell r="AI7">
            <v>331900.25</v>
          </cell>
          <cell r="AJ7">
            <v>831261.46</v>
          </cell>
          <cell r="AK7">
            <v>972352.1</v>
          </cell>
          <cell r="AL7">
            <v>800110.2</v>
          </cell>
          <cell r="AM7">
            <v>674738.06</v>
          </cell>
          <cell r="AN7">
            <v>354717.47</v>
          </cell>
          <cell r="AO7">
            <v>479028.24</v>
          </cell>
          <cell r="AP7">
            <v>628200</v>
          </cell>
          <cell r="AQ7">
            <v>727200</v>
          </cell>
          <cell r="AR7">
            <v>804082.43</v>
          </cell>
          <cell r="AS7">
            <v>558614.41</v>
          </cell>
          <cell r="AT7">
            <v>469215.24</v>
          </cell>
          <cell r="AU7">
            <v>873649.89</v>
          </cell>
          <cell r="AV7">
            <v>531988.24</v>
          </cell>
          <cell r="AW7">
            <v>1314960.3899999999</v>
          </cell>
          <cell r="AX7">
            <v>726222.91</v>
          </cell>
          <cell r="AY7">
            <v>11794101.09</v>
          </cell>
          <cell r="AZ7">
            <v>9752917.7899999991</v>
          </cell>
          <cell r="BA7">
            <v>0.8</v>
          </cell>
          <cell r="BB7">
            <v>591973.75833333295</v>
          </cell>
          <cell r="BC7">
            <v>611056.72</v>
          </cell>
          <cell r="BD7">
            <v>676826.995</v>
          </cell>
          <cell r="BE7">
            <v>660791.70166666701</v>
          </cell>
          <cell r="BF7">
            <v>758751.76666666695</v>
          </cell>
        </row>
        <row r="8">
          <cell r="B8" t="str">
            <v>S412020</v>
          </cell>
          <cell r="C8" t="str">
            <v>天津市鹏升汽车部件有限公司</v>
          </cell>
          <cell r="D8" t="str">
            <v>座椅</v>
          </cell>
          <cell r="E8" t="str">
            <v>座椅</v>
          </cell>
          <cell r="F8" t="str">
            <v>正常供货</v>
          </cell>
          <cell r="G8">
            <v>60</v>
          </cell>
          <cell r="H8" t="str">
            <v>是</v>
          </cell>
          <cell r="I8">
            <v>90</v>
          </cell>
          <cell r="J8">
            <v>0</v>
          </cell>
          <cell r="K8">
            <v>0</v>
          </cell>
          <cell r="O8">
            <v>0</v>
          </cell>
          <cell r="U8">
            <v>0</v>
          </cell>
          <cell r="V8">
            <v>311990.51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746001.18</v>
          </cell>
          <cell r="AB8">
            <v>0</v>
          </cell>
          <cell r="AC8">
            <v>643341.41</v>
          </cell>
          <cell r="AD8">
            <v>158173.46</v>
          </cell>
          <cell r="AE8">
            <v>0</v>
          </cell>
          <cell r="AF8">
            <v>541917.11</v>
          </cell>
          <cell r="AG8">
            <v>148368.45000000001</v>
          </cell>
          <cell r="AH8">
            <v>138942.71</v>
          </cell>
          <cell r="AI8">
            <v>298175.46000000002</v>
          </cell>
          <cell r="AJ8">
            <v>497378.14</v>
          </cell>
          <cell r="AK8">
            <v>441514.14</v>
          </cell>
          <cell r="AL8">
            <v>173949.87</v>
          </cell>
          <cell r="AM8">
            <v>153246.5</v>
          </cell>
          <cell r="AN8">
            <v>146332.04</v>
          </cell>
          <cell r="AO8">
            <v>322205.46000000002</v>
          </cell>
          <cell r="AP8">
            <v>304600</v>
          </cell>
          <cell r="AQ8">
            <v>529000</v>
          </cell>
          <cell r="AR8">
            <v>475095.45</v>
          </cell>
          <cell r="AS8">
            <v>530244.80000000005</v>
          </cell>
          <cell r="AT8">
            <v>0</v>
          </cell>
          <cell r="AU8">
            <v>670101.04</v>
          </cell>
          <cell r="AV8">
            <v>67465.53</v>
          </cell>
          <cell r="AW8">
            <v>220599.07</v>
          </cell>
          <cell r="AX8">
            <v>84712</v>
          </cell>
          <cell r="AY8">
            <v>7603354.3300000001</v>
          </cell>
          <cell r="AZ8">
            <v>7298043.2599999998</v>
          </cell>
          <cell r="BA8">
            <v>0.8</v>
          </cell>
          <cell r="BB8">
            <v>384579.625</v>
          </cell>
          <cell r="BC8">
            <v>360190.95166666701</v>
          </cell>
          <cell r="BD8">
            <v>418173.54833333299</v>
          </cell>
          <cell r="BE8">
            <v>378651.13666666701</v>
          </cell>
          <cell r="BF8">
            <v>327250.98166666698</v>
          </cell>
        </row>
        <row r="9">
          <cell r="B9" t="str">
            <v>S413082</v>
          </cell>
          <cell r="C9" t="str">
            <v>深州市卓伦橡塑磨具有限公司</v>
          </cell>
          <cell r="D9" t="str">
            <v>金属件</v>
          </cell>
          <cell r="E9" t="str">
            <v>金属件</v>
          </cell>
          <cell r="F9" t="str">
            <v>正常供货</v>
          </cell>
          <cell r="G9">
            <v>60</v>
          </cell>
          <cell r="H9" t="str">
            <v>是</v>
          </cell>
          <cell r="I9">
            <v>90</v>
          </cell>
          <cell r="J9">
            <v>0</v>
          </cell>
          <cell r="L9">
            <v>0</v>
          </cell>
          <cell r="N9">
            <v>0</v>
          </cell>
          <cell r="O9">
            <v>0</v>
          </cell>
          <cell r="W9">
            <v>0</v>
          </cell>
          <cell r="Y9">
            <v>30611.83</v>
          </cell>
          <cell r="Z9">
            <v>158487.82</v>
          </cell>
          <cell r="AA9">
            <v>177837.86</v>
          </cell>
          <cell r="AB9">
            <v>0</v>
          </cell>
          <cell r="AC9">
            <v>161410.47</v>
          </cell>
          <cell r="AD9">
            <v>171892.43</v>
          </cell>
          <cell r="AE9">
            <v>94977.78</v>
          </cell>
          <cell r="AF9">
            <v>0</v>
          </cell>
          <cell r="AG9">
            <v>173729.26</v>
          </cell>
          <cell r="AH9">
            <v>119193.86</v>
          </cell>
          <cell r="AI9">
            <v>141798.92000000001</v>
          </cell>
          <cell r="AJ9">
            <v>63145.78</v>
          </cell>
          <cell r="AK9">
            <v>120093.38</v>
          </cell>
          <cell r="AL9">
            <v>277536.09999999998</v>
          </cell>
          <cell r="AM9">
            <v>227970.98</v>
          </cell>
          <cell r="AN9">
            <v>93884.12</v>
          </cell>
          <cell r="AO9">
            <v>164798</v>
          </cell>
          <cell r="AP9">
            <v>237200</v>
          </cell>
          <cell r="AQ9">
            <v>235300</v>
          </cell>
          <cell r="AR9">
            <v>286340.74</v>
          </cell>
          <cell r="AS9">
            <v>222828.26</v>
          </cell>
          <cell r="AT9">
            <v>204377.57</v>
          </cell>
          <cell r="AU9">
            <v>253883.42</v>
          </cell>
          <cell r="AV9">
            <v>106468.85</v>
          </cell>
          <cell r="AX9">
            <v>0</v>
          </cell>
          <cell r="AY9">
            <v>3723767.43</v>
          </cell>
          <cell r="AZ9">
            <v>3723767.43</v>
          </cell>
          <cell r="BA9">
            <v>0.8</v>
          </cell>
          <cell r="BB9">
            <v>206725.186666667</v>
          </cell>
          <cell r="BC9">
            <v>225140.76166666701</v>
          </cell>
          <cell r="BD9">
            <v>239988.33166666701</v>
          </cell>
          <cell r="BE9">
            <v>218199.80666666699</v>
          </cell>
          <cell r="BF9">
            <v>178983.14</v>
          </cell>
        </row>
        <row r="10">
          <cell r="B10" t="str">
            <v>S413022</v>
          </cell>
          <cell r="C10" t="str">
            <v>海兴中盛弹簧有限公司</v>
          </cell>
          <cell r="D10" t="str">
            <v>金属件/座椅/后视镜</v>
          </cell>
          <cell r="E10" t="str">
            <v>金属件/座椅/后视镜</v>
          </cell>
          <cell r="F10" t="str">
            <v>正常供货</v>
          </cell>
          <cell r="G10">
            <v>90</v>
          </cell>
          <cell r="H10" t="str">
            <v>是</v>
          </cell>
          <cell r="I10">
            <v>90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399163.32</v>
          </cell>
          <cell r="AD10">
            <v>236460.09</v>
          </cell>
          <cell r="AE10">
            <v>306125.57</v>
          </cell>
          <cell r="AF10">
            <v>0</v>
          </cell>
          <cell r="AG10">
            <v>478665.24</v>
          </cell>
          <cell r="AH10">
            <v>77917.509999999995</v>
          </cell>
          <cell r="AI10">
            <v>118566.23</v>
          </cell>
          <cell r="AJ10">
            <v>344986.53</v>
          </cell>
          <cell r="AK10">
            <v>390694.5</v>
          </cell>
          <cell r="AL10">
            <v>483557.72</v>
          </cell>
          <cell r="AM10">
            <v>289036.78999999998</v>
          </cell>
          <cell r="AN10">
            <v>331670.09000000003</v>
          </cell>
          <cell r="AO10">
            <v>313736.89</v>
          </cell>
          <cell r="AP10">
            <v>1006400</v>
          </cell>
          <cell r="AQ10">
            <v>698000</v>
          </cell>
          <cell r="AR10">
            <v>565253.42000000004</v>
          </cell>
          <cell r="AS10">
            <v>441859.54</v>
          </cell>
          <cell r="AT10">
            <v>426557.18</v>
          </cell>
          <cell r="AU10">
            <v>635797.16</v>
          </cell>
          <cell r="AV10">
            <v>269502.65000000002</v>
          </cell>
          <cell r="AW10">
            <v>742854.91</v>
          </cell>
          <cell r="AX10">
            <v>479730.32</v>
          </cell>
          <cell r="AY10">
            <v>9036535.6600000001</v>
          </cell>
          <cell r="AZ10">
            <v>7544447.7800000003</v>
          </cell>
          <cell r="BA10">
            <v>0.8</v>
          </cell>
          <cell r="BB10">
            <v>559486.65666666697</v>
          </cell>
          <cell r="BC10">
            <v>575301.17166666698</v>
          </cell>
          <cell r="BD10">
            <v>628977.88333333295</v>
          </cell>
          <cell r="BE10">
            <v>506161.65833333298</v>
          </cell>
          <cell r="BF10">
            <v>513637.47666666697</v>
          </cell>
        </row>
        <row r="11">
          <cell r="B11" t="str">
            <v>S413029</v>
          </cell>
          <cell r="C11" t="str">
            <v>黄骅市成卓汽车部件厂</v>
          </cell>
          <cell r="D11" t="str">
            <v>金属件</v>
          </cell>
          <cell r="E11" t="str">
            <v>金属件</v>
          </cell>
          <cell r="F11" t="str">
            <v>正常供货</v>
          </cell>
          <cell r="G11">
            <v>60</v>
          </cell>
          <cell r="H11" t="str">
            <v>是</v>
          </cell>
          <cell r="I11">
            <v>90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I11">
            <v>0</v>
          </cell>
          <cell r="AJ11">
            <v>675419.15</v>
          </cell>
          <cell r="AK11">
            <v>903892.03</v>
          </cell>
          <cell r="AL11">
            <v>516881.84</v>
          </cell>
          <cell r="AM11">
            <v>412497.14</v>
          </cell>
          <cell r="AN11">
            <v>342859.53</v>
          </cell>
          <cell r="AO11">
            <v>508730.7</v>
          </cell>
          <cell r="AP11">
            <v>532700</v>
          </cell>
          <cell r="AQ11">
            <v>730800</v>
          </cell>
          <cell r="AR11">
            <v>640571.73</v>
          </cell>
          <cell r="AS11">
            <v>585157.04</v>
          </cell>
          <cell r="AT11">
            <v>540019.39</v>
          </cell>
          <cell r="AU11">
            <v>1028110.38</v>
          </cell>
          <cell r="AV11">
            <v>549627.19999999995</v>
          </cell>
          <cell r="AW11">
            <v>1100043.56</v>
          </cell>
          <cell r="AX11">
            <v>579798.84</v>
          </cell>
          <cell r="AY11">
            <v>9647108.5299999993</v>
          </cell>
          <cell r="AZ11">
            <v>7967266.1299999999</v>
          </cell>
          <cell r="BA11">
            <v>0.8</v>
          </cell>
          <cell r="BB11">
            <v>556803.16666666698</v>
          </cell>
          <cell r="BC11">
            <v>589663.14333333296</v>
          </cell>
          <cell r="BD11">
            <v>676226.42333333299</v>
          </cell>
          <cell r="BE11">
            <v>679047.62333333294</v>
          </cell>
          <cell r="BF11">
            <v>740588.21666666702</v>
          </cell>
        </row>
        <row r="12">
          <cell r="B12" t="str">
            <v>S422005</v>
          </cell>
          <cell r="C12" t="str">
            <v>吉林省德邦汽车电子有限公司</v>
          </cell>
          <cell r="D12" t="str">
            <v>座椅</v>
          </cell>
          <cell r="E12" t="str">
            <v>座椅</v>
          </cell>
          <cell r="F12" t="str">
            <v>正常供货</v>
          </cell>
          <cell r="G12">
            <v>60</v>
          </cell>
          <cell r="H12" t="str">
            <v>是</v>
          </cell>
          <cell r="I12">
            <v>60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J12">
            <v>0</v>
          </cell>
          <cell r="AK12">
            <v>280252.23</v>
          </cell>
          <cell r="AL12">
            <v>174317.96</v>
          </cell>
          <cell r="AM12">
            <v>89372.08</v>
          </cell>
          <cell r="AN12">
            <v>158751.9</v>
          </cell>
          <cell r="AO12">
            <v>376067.7</v>
          </cell>
          <cell r="AP12">
            <v>233100</v>
          </cell>
          <cell r="AQ12">
            <v>373400</v>
          </cell>
          <cell r="AR12">
            <v>0</v>
          </cell>
          <cell r="AS12">
            <v>457956.41</v>
          </cell>
          <cell r="AT12">
            <v>109502.42</v>
          </cell>
          <cell r="AU12">
            <v>533658.14</v>
          </cell>
          <cell r="AV12">
            <v>120490.43</v>
          </cell>
          <cell r="AW12">
            <v>160343.9</v>
          </cell>
          <cell r="AX12">
            <v>154466.82</v>
          </cell>
          <cell r="AY12">
            <v>3221679.99</v>
          </cell>
          <cell r="AZ12">
            <v>2906869.27</v>
          </cell>
          <cell r="BA12">
            <v>0.8</v>
          </cell>
          <cell r="BB12">
            <v>266546.001666667</v>
          </cell>
          <cell r="BC12">
            <v>258337.755</v>
          </cell>
          <cell r="BD12">
            <v>284602.82833333302</v>
          </cell>
          <cell r="BE12">
            <v>265834.566666667</v>
          </cell>
          <cell r="BF12">
            <v>230325.21666666699</v>
          </cell>
        </row>
        <row r="13">
          <cell r="B13" t="str">
            <v>S413034</v>
          </cell>
          <cell r="C13" t="str">
            <v>黄骅市汇铭汽车部件有限公司</v>
          </cell>
          <cell r="D13" t="str">
            <v>金属件/座椅/后视镜</v>
          </cell>
          <cell r="E13" t="str">
            <v>金属件/座椅/后视镜</v>
          </cell>
          <cell r="F13" t="str">
            <v>正常供货</v>
          </cell>
          <cell r="G13">
            <v>90</v>
          </cell>
          <cell r="H13" t="str">
            <v>是</v>
          </cell>
          <cell r="I13">
            <v>90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505048.21</v>
          </cell>
          <cell r="AN13">
            <v>995973.22</v>
          </cell>
          <cell r="AO13">
            <v>0</v>
          </cell>
          <cell r="AP13">
            <v>285300</v>
          </cell>
          <cell r="AQ13">
            <v>175900</v>
          </cell>
          <cell r="AR13">
            <v>177111.76</v>
          </cell>
          <cell r="AS13">
            <v>178367.55</v>
          </cell>
          <cell r="AT13">
            <v>0</v>
          </cell>
          <cell r="AU13">
            <v>113615.63</v>
          </cell>
          <cell r="AV13">
            <v>0</v>
          </cell>
          <cell r="AX13">
            <v>564687.13</v>
          </cell>
          <cell r="AY13">
            <v>2996003.5</v>
          </cell>
          <cell r="AZ13">
            <v>2431316.37</v>
          </cell>
          <cell r="BA13">
            <v>0.8</v>
          </cell>
          <cell r="BB13">
            <v>302108.755</v>
          </cell>
          <cell r="BC13">
            <v>136113.218333333</v>
          </cell>
          <cell r="BD13">
            <v>155049.156666667</v>
          </cell>
          <cell r="BE13">
            <v>107499.156666667</v>
          </cell>
          <cell r="BF13">
            <v>78182.490000000005</v>
          </cell>
        </row>
        <row r="14">
          <cell r="B14" t="str">
            <v>S513014</v>
          </cell>
          <cell r="C14" t="str">
            <v>邓景亮</v>
          </cell>
          <cell r="D14" t="str">
            <v>金属件/座椅/后视镜</v>
          </cell>
          <cell r="E14" t="str">
            <v>金属件/座椅/后视镜</v>
          </cell>
          <cell r="F14" t="str">
            <v>运输</v>
          </cell>
          <cell r="G14">
            <v>90</v>
          </cell>
          <cell r="H14" t="str">
            <v>是</v>
          </cell>
          <cell r="I14">
            <v>90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Z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J14">
            <v>0</v>
          </cell>
          <cell r="AK14">
            <v>217255.12</v>
          </cell>
          <cell r="AL14">
            <v>0</v>
          </cell>
          <cell r="AM14">
            <v>232752.11</v>
          </cell>
          <cell r="AN14">
            <v>239645.11</v>
          </cell>
          <cell r="AO14">
            <v>266159.03000000003</v>
          </cell>
          <cell r="AP14">
            <v>371400</v>
          </cell>
          <cell r="AQ14">
            <v>402600</v>
          </cell>
          <cell r="AR14">
            <v>383933.84</v>
          </cell>
          <cell r="AS14">
            <v>412538.92</v>
          </cell>
          <cell r="AT14">
            <v>567482.59</v>
          </cell>
          <cell r="AU14">
            <v>565111.32999999996</v>
          </cell>
          <cell r="AV14">
            <v>218574.31</v>
          </cell>
          <cell r="AW14">
            <v>414179.92</v>
          </cell>
          <cell r="AX14">
            <v>185670.35</v>
          </cell>
          <cell r="AY14">
            <v>4477302.63</v>
          </cell>
          <cell r="AZ14">
            <v>3658878.05</v>
          </cell>
          <cell r="BA14">
            <v>0.8</v>
          </cell>
          <cell r="BB14">
            <v>346046.15</v>
          </cell>
          <cell r="BC14">
            <v>400685.73</v>
          </cell>
          <cell r="BD14">
            <v>450511.11333333299</v>
          </cell>
          <cell r="BE14">
            <v>425040.16499999998</v>
          </cell>
          <cell r="BF14">
            <v>426970.15166666702</v>
          </cell>
        </row>
        <row r="15">
          <cell r="B15" t="str">
            <v>S411007</v>
          </cell>
          <cell r="C15" t="str">
            <v>北京浦东三浦标准件有限公司</v>
          </cell>
          <cell r="D15" t="str">
            <v>金属件/座椅/后视镜</v>
          </cell>
          <cell r="E15" t="str">
            <v>金属件/座椅/后视镜</v>
          </cell>
          <cell r="F15" t="str">
            <v>正常供货</v>
          </cell>
          <cell r="G15">
            <v>90</v>
          </cell>
          <cell r="H15" t="str">
            <v>是</v>
          </cell>
          <cell r="I15">
            <v>90</v>
          </cell>
          <cell r="J15">
            <v>0</v>
          </cell>
          <cell r="K15">
            <v>0</v>
          </cell>
          <cell r="L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221944.23</v>
          </cell>
          <cell r="AD15">
            <v>271530.19</v>
          </cell>
          <cell r="AE15">
            <v>130510.81</v>
          </cell>
          <cell r="AF15">
            <v>0</v>
          </cell>
          <cell r="AG15">
            <v>105236.26</v>
          </cell>
          <cell r="AH15">
            <v>69391.710000000006</v>
          </cell>
          <cell r="AI15">
            <v>176891.43</v>
          </cell>
          <cell r="AJ15">
            <v>132149.44</v>
          </cell>
          <cell r="AK15">
            <v>0</v>
          </cell>
          <cell r="AL15">
            <v>328931.59999999998</v>
          </cell>
          <cell r="AM15">
            <v>0</v>
          </cell>
          <cell r="AN15">
            <v>185601.61</v>
          </cell>
          <cell r="AO15">
            <v>99896.04</v>
          </cell>
          <cell r="AP15">
            <v>100400</v>
          </cell>
          <cell r="AQ15">
            <v>120900</v>
          </cell>
          <cell r="AR15">
            <v>132429.65</v>
          </cell>
          <cell r="AS15">
            <v>143728.70000000001</v>
          </cell>
          <cell r="AT15">
            <v>91349.119999999995</v>
          </cell>
          <cell r="AU15">
            <v>0</v>
          </cell>
          <cell r="AV15">
            <v>232522.57</v>
          </cell>
          <cell r="AW15">
            <v>306199.78999999998</v>
          </cell>
          <cell r="AX15">
            <v>174895.67</v>
          </cell>
          <cell r="AY15">
            <v>3024508.82</v>
          </cell>
          <cell r="AZ15">
            <v>2310890.79</v>
          </cell>
          <cell r="BA15">
            <v>0.8</v>
          </cell>
          <cell r="BB15">
            <v>130492.66666666701</v>
          </cell>
          <cell r="BC15">
            <v>114783.918333333</v>
          </cell>
          <cell r="BD15">
            <v>98134.578333333295</v>
          </cell>
          <cell r="BE15">
            <v>120155.006666667</v>
          </cell>
          <cell r="BF15">
            <v>151038.30499999999</v>
          </cell>
        </row>
        <row r="16">
          <cell r="B16" t="str">
            <v>S413035</v>
          </cell>
          <cell r="C16" t="str">
            <v>黄骅市建昌塑料制品有限公司</v>
          </cell>
          <cell r="D16" t="str">
            <v>座椅/后视镜</v>
          </cell>
          <cell r="E16" t="str">
            <v>座椅/后视镜</v>
          </cell>
          <cell r="F16" t="str">
            <v>正常供货</v>
          </cell>
          <cell r="G16">
            <v>90</v>
          </cell>
          <cell r="H16" t="str">
            <v>是</v>
          </cell>
          <cell r="I16">
            <v>90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Z16">
            <v>185843.6</v>
          </cell>
          <cell r="AA16">
            <v>38800</v>
          </cell>
          <cell r="AB16">
            <v>336476.43</v>
          </cell>
          <cell r="AC16">
            <v>195806.12</v>
          </cell>
          <cell r="AD16">
            <v>0</v>
          </cell>
          <cell r="AE16">
            <v>392594.19</v>
          </cell>
          <cell r="AF16">
            <v>0</v>
          </cell>
          <cell r="AG16">
            <v>0</v>
          </cell>
          <cell r="AH16">
            <v>210636.66</v>
          </cell>
          <cell r="AI16">
            <v>119097.84</v>
          </cell>
          <cell r="AJ16">
            <v>110306.1</v>
          </cell>
          <cell r="AK16">
            <v>177169.5</v>
          </cell>
          <cell r="AL16">
            <v>0</v>
          </cell>
          <cell r="AM16">
            <v>272425.06</v>
          </cell>
          <cell r="AN16">
            <v>136552.64000000001</v>
          </cell>
          <cell r="AO16">
            <v>108248.25</v>
          </cell>
          <cell r="AP16">
            <v>94300</v>
          </cell>
          <cell r="AQ16">
            <v>110300</v>
          </cell>
          <cell r="AR16">
            <v>117793.89</v>
          </cell>
          <cell r="AS16">
            <v>141122.01</v>
          </cell>
          <cell r="AT16">
            <v>0</v>
          </cell>
          <cell r="AU16">
            <v>199744.32</v>
          </cell>
          <cell r="AV16">
            <v>72494.990000000005</v>
          </cell>
          <cell r="AW16">
            <v>166937.76999999999</v>
          </cell>
          <cell r="AX16">
            <v>129558.37</v>
          </cell>
          <cell r="AY16">
            <v>3316207.74</v>
          </cell>
          <cell r="AZ16">
            <v>2947216.61</v>
          </cell>
          <cell r="BA16">
            <v>0.8</v>
          </cell>
          <cell r="BB16">
            <v>118052.798333333</v>
          </cell>
          <cell r="BC16">
            <v>95294.024999999994</v>
          </cell>
          <cell r="BD16">
            <v>110543.37</v>
          </cell>
          <cell r="BE16">
            <v>106909.201666667</v>
          </cell>
          <cell r="BF16">
            <v>116348.83</v>
          </cell>
        </row>
        <row r="17">
          <cell r="B17" t="str">
            <v>S413037</v>
          </cell>
          <cell r="C17" t="str">
            <v>黄骅市雍丰塑料制品有限公司</v>
          </cell>
          <cell r="D17" t="str">
            <v>金属件/座椅/后视镜</v>
          </cell>
          <cell r="E17" t="str">
            <v>金属件/座椅/后视镜</v>
          </cell>
          <cell r="F17" t="str">
            <v>正常供货</v>
          </cell>
          <cell r="G17">
            <v>60</v>
          </cell>
          <cell r="H17" t="str">
            <v>是</v>
          </cell>
          <cell r="I17">
            <v>60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AB17">
            <v>93096.02</v>
          </cell>
          <cell r="AC17">
            <v>216760.61</v>
          </cell>
          <cell r="AD17">
            <v>492853.31</v>
          </cell>
          <cell r="AE17">
            <v>228791.91</v>
          </cell>
          <cell r="AF17">
            <v>0</v>
          </cell>
          <cell r="AG17">
            <v>220302.83</v>
          </cell>
          <cell r="AH17">
            <v>33635.360000000001</v>
          </cell>
          <cell r="AI17">
            <v>56202.38</v>
          </cell>
          <cell r="AJ17">
            <v>0</v>
          </cell>
          <cell r="AK17">
            <v>305870.59000000003</v>
          </cell>
          <cell r="AL17">
            <v>153156.56</v>
          </cell>
          <cell r="AM17">
            <v>113670.09</v>
          </cell>
          <cell r="AN17">
            <v>128611.55</v>
          </cell>
          <cell r="AO17">
            <v>94976.72</v>
          </cell>
          <cell r="AP17">
            <v>79700</v>
          </cell>
          <cell r="AQ17">
            <v>86300</v>
          </cell>
          <cell r="AR17">
            <v>102077.17</v>
          </cell>
          <cell r="AS17">
            <v>88079.97</v>
          </cell>
          <cell r="AT17">
            <v>79448.02</v>
          </cell>
          <cell r="AU17">
            <v>123706.52</v>
          </cell>
          <cell r="AV17">
            <v>48793.57</v>
          </cell>
          <cell r="AW17">
            <v>158067.69</v>
          </cell>
          <cell r="AX17">
            <v>142575.75</v>
          </cell>
          <cell r="AY17">
            <v>3046676.62</v>
          </cell>
          <cell r="AZ17">
            <v>2746033.18</v>
          </cell>
          <cell r="BA17">
            <v>0.8</v>
          </cell>
          <cell r="BB17">
            <v>96624.235000000001</v>
          </cell>
          <cell r="BC17">
            <v>88430.313333333295</v>
          </cell>
          <cell r="BD17">
            <v>93218.613333333298</v>
          </cell>
          <cell r="BE17">
            <v>88067.541666666701</v>
          </cell>
          <cell r="BF17">
            <v>100028.823333333</v>
          </cell>
        </row>
        <row r="18">
          <cell r="B18" t="str">
            <v>S413089</v>
          </cell>
          <cell r="C18" t="str">
            <v>黄骅浙泰光伏发电有限公司</v>
          </cell>
          <cell r="D18">
            <v>0</v>
          </cell>
          <cell r="E18">
            <v>0</v>
          </cell>
          <cell r="F18" t="str">
            <v>管理</v>
          </cell>
          <cell r="G18">
            <v>0</v>
          </cell>
          <cell r="H18" t="str">
            <v>否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G18">
            <v>0</v>
          </cell>
          <cell r="AH18">
            <v>0</v>
          </cell>
          <cell r="AI18">
            <v>0</v>
          </cell>
          <cell r="AQ18">
            <v>59527.13</v>
          </cell>
          <cell r="AR18">
            <v>114720</v>
          </cell>
          <cell r="AS18">
            <v>70632</v>
          </cell>
          <cell r="AT18">
            <v>0</v>
          </cell>
          <cell r="AU18">
            <v>22336</v>
          </cell>
          <cell r="AV18">
            <v>0</v>
          </cell>
          <cell r="AW18">
            <v>172776</v>
          </cell>
          <cell r="AX18">
            <v>84952</v>
          </cell>
          <cell r="AY18">
            <v>524943.13</v>
          </cell>
          <cell r="AZ18">
            <v>524943.13</v>
          </cell>
          <cell r="BA18">
            <v>0</v>
          </cell>
          <cell r="BB18">
            <v>40813.188333333303</v>
          </cell>
          <cell r="BC18">
            <v>40813.188333333303</v>
          </cell>
          <cell r="BD18">
            <v>44535.855000000003</v>
          </cell>
          <cell r="BE18">
            <v>44535.855000000003</v>
          </cell>
          <cell r="BF18">
            <v>63410.666666666701</v>
          </cell>
        </row>
        <row r="19">
          <cell r="B19" t="str">
            <v>S413064</v>
          </cell>
          <cell r="C19" t="str">
            <v>黄骅市恒伟五金制品有限公司</v>
          </cell>
          <cell r="D19" t="str">
            <v>座椅/后视镜</v>
          </cell>
          <cell r="E19" t="str">
            <v>座椅/后视镜</v>
          </cell>
          <cell r="F19" t="str">
            <v>正常供货</v>
          </cell>
          <cell r="G19">
            <v>60</v>
          </cell>
          <cell r="H19" t="str">
            <v>是</v>
          </cell>
          <cell r="I19">
            <v>90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AE19">
            <v>0</v>
          </cell>
          <cell r="AF19">
            <v>0</v>
          </cell>
          <cell r="AG19">
            <v>0</v>
          </cell>
          <cell r="AK19">
            <v>0</v>
          </cell>
          <cell r="AM19">
            <v>202980.76</v>
          </cell>
          <cell r="AN19">
            <v>179748.56</v>
          </cell>
          <cell r="AO19">
            <v>197673.37</v>
          </cell>
          <cell r="AP19">
            <v>160400</v>
          </cell>
          <cell r="AQ19">
            <v>198500</v>
          </cell>
          <cell r="AR19">
            <v>195384.02</v>
          </cell>
          <cell r="AS19">
            <v>187121.98</v>
          </cell>
          <cell r="AT19">
            <v>150354.35</v>
          </cell>
          <cell r="AU19">
            <v>146691.43</v>
          </cell>
          <cell r="AV19">
            <v>72982.19</v>
          </cell>
          <cell r="AX19">
            <v>480439.2</v>
          </cell>
          <cell r="AY19">
            <v>2172275.86</v>
          </cell>
          <cell r="AZ19">
            <v>1691836.66</v>
          </cell>
          <cell r="BA19">
            <v>0.8</v>
          </cell>
          <cell r="BB19">
            <v>186471.32166666701</v>
          </cell>
          <cell r="BC19">
            <v>181572.286666667</v>
          </cell>
          <cell r="BD19">
            <v>173075.29666666701</v>
          </cell>
          <cell r="BE19">
            <v>158505.661666667</v>
          </cell>
          <cell r="BF19">
            <v>125422.328333333</v>
          </cell>
        </row>
        <row r="20">
          <cell r="B20" t="str">
            <v>S413108</v>
          </cell>
          <cell r="C20" t="str">
            <v>黄骅市泰行汽车配件有限公司</v>
          </cell>
          <cell r="D20" t="str">
            <v>座椅</v>
          </cell>
          <cell r="E20" t="str">
            <v>座椅</v>
          </cell>
          <cell r="F20" t="str">
            <v>正常供货</v>
          </cell>
          <cell r="G20">
            <v>60</v>
          </cell>
          <cell r="H20" t="str">
            <v>是</v>
          </cell>
          <cell r="I20">
            <v>60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162923.13</v>
          </cell>
          <cell r="AH20">
            <v>124786.79</v>
          </cell>
          <cell r="AI20">
            <v>316933.48</v>
          </cell>
          <cell r="AJ20">
            <v>601118.25</v>
          </cell>
          <cell r="AK20">
            <v>576882.68999999994</v>
          </cell>
          <cell r="AL20">
            <v>263493.81</v>
          </cell>
          <cell r="AM20">
            <v>379531.1</v>
          </cell>
          <cell r="AN20">
            <v>170728.86</v>
          </cell>
          <cell r="AO20">
            <v>269822.48</v>
          </cell>
          <cell r="AP20">
            <v>188100</v>
          </cell>
          <cell r="AQ20">
            <v>268300</v>
          </cell>
          <cell r="AR20">
            <v>295916.33</v>
          </cell>
          <cell r="AS20">
            <v>417601.74</v>
          </cell>
          <cell r="AT20">
            <v>148279.62</v>
          </cell>
          <cell r="AU20">
            <v>192905.26</v>
          </cell>
          <cell r="AV20">
            <v>85620.42</v>
          </cell>
          <cell r="AW20">
            <v>103727.53</v>
          </cell>
          <cell r="AX20">
            <v>55280.6</v>
          </cell>
          <cell r="AY20">
            <v>4621952.09</v>
          </cell>
          <cell r="AZ20">
            <v>4462943.96</v>
          </cell>
          <cell r="BA20">
            <v>0.8</v>
          </cell>
          <cell r="BB20">
            <v>268411.56833333301</v>
          </cell>
          <cell r="BC20">
            <v>264670.02833333297</v>
          </cell>
          <cell r="BD20">
            <v>251850.49166666699</v>
          </cell>
          <cell r="BE20">
            <v>234770.561666667</v>
          </cell>
          <cell r="BF20">
            <v>207341.816666667</v>
          </cell>
        </row>
        <row r="21">
          <cell r="B21" t="str">
            <v>S413045</v>
          </cell>
          <cell r="C21" t="str">
            <v>黄骅市鑫祺汽车配件有限公司</v>
          </cell>
          <cell r="D21" t="str">
            <v>金属件/座椅/后视镜</v>
          </cell>
          <cell r="E21" t="str">
            <v>金属件/座椅/后视镜</v>
          </cell>
          <cell r="F21" t="str">
            <v>正常供货</v>
          </cell>
          <cell r="G21">
            <v>90</v>
          </cell>
          <cell r="H21" t="str">
            <v>是</v>
          </cell>
          <cell r="I21">
            <v>90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112865.78</v>
          </cell>
          <cell r="AE21">
            <v>233415.27</v>
          </cell>
          <cell r="AF21">
            <v>98088.67</v>
          </cell>
          <cell r="AG21">
            <v>61904.24</v>
          </cell>
          <cell r="AH21">
            <v>55712.88</v>
          </cell>
          <cell r="AI21">
            <v>0</v>
          </cell>
          <cell r="AJ21">
            <v>212556.98</v>
          </cell>
          <cell r="AK21">
            <v>194849.99</v>
          </cell>
          <cell r="AL21">
            <v>112517.95</v>
          </cell>
          <cell r="AM21">
            <v>101329.38</v>
          </cell>
          <cell r="AN21">
            <v>0</v>
          </cell>
          <cell r="AO21">
            <v>195403.81</v>
          </cell>
          <cell r="AP21">
            <v>85900</v>
          </cell>
          <cell r="AQ21">
            <v>83000</v>
          </cell>
          <cell r="AR21">
            <v>98161.36</v>
          </cell>
          <cell r="AS21">
            <v>77294.600000000006</v>
          </cell>
          <cell r="AT21">
            <v>63302.48</v>
          </cell>
          <cell r="AU21">
            <v>0</v>
          </cell>
          <cell r="AV21">
            <v>149340.79999999999</v>
          </cell>
          <cell r="AW21">
            <v>152500.49</v>
          </cell>
          <cell r="AX21">
            <v>125708.06</v>
          </cell>
          <cell r="AY21">
            <v>2213852.7400000002</v>
          </cell>
          <cell r="AZ21">
            <v>1786303.39</v>
          </cell>
          <cell r="BA21">
            <v>0.8</v>
          </cell>
          <cell r="BB21">
            <v>89959.961666666699</v>
          </cell>
          <cell r="BC21">
            <v>100510.375</v>
          </cell>
          <cell r="BD21">
            <v>67943.073333333305</v>
          </cell>
          <cell r="BE21">
            <v>78516.539999999994</v>
          </cell>
          <cell r="BF21">
            <v>90099.955000000002</v>
          </cell>
        </row>
        <row r="22">
          <cell r="B22" t="str">
            <v>S432010</v>
          </cell>
          <cell r="C22" t="str">
            <v>常州华阳万联汽车附件有限公司</v>
          </cell>
          <cell r="D22" t="str">
            <v>金属件</v>
          </cell>
          <cell r="E22" t="str">
            <v>金属件</v>
          </cell>
          <cell r="F22" t="str">
            <v>诉讼</v>
          </cell>
          <cell r="G22">
            <v>90</v>
          </cell>
          <cell r="H22" t="str">
            <v>否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0.8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</row>
        <row r="23">
          <cell r="B23" t="str">
            <v>S412003</v>
          </cell>
          <cell r="C23" t="str">
            <v>天津市远丰化工产品贸易有限公司</v>
          </cell>
          <cell r="D23" t="str">
            <v>座椅</v>
          </cell>
          <cell r="E23" t="str">
            <v>座椅</v>
          </cell>
          <cell r="F23" t="str">
            <v>大宗物料</v>
          </cell>
          <cell r="G23">
            <v>0</v>
          </cell>
          <cell r="H23" t="str">
            <v>否</v>
          </cell>
          <cell r="I23">
            <v>30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AJ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U23">
            <v>0</v>
          </cell>
          <cell r="AV23">
            <v>0</v>
          </cell>
          <cell r="AW23">
            <v>918177.05</v>
          </cell>
          <cell r="AX23">
            <v>620144</v>
          </cell>
          <cell r="AY23">
            <v>1538321.05</v>
          </cell>
          <cell r="AZ23">
            <v>1538321.05</v>
          </cell>
          <cell r="BA23">
            <v>1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153029.50833333301</v>
          </cell>
        </row>
        <row r="24">
          <cell r="B24" t="str">
            <v>S413107</v>
          </cell>
          <cell r="C24" t="str">
            <v>黄骅市赵福增运输队</v>
          </cell>
          <cell r="D24" t="str">
            <v>金属件/座椅/后视镜</v>
          </cell>
          <cell r="E24" t="str">
            <v>金属件/座椅/后视镜</v>
          </cell>
          <cell r="F24" t="str">
            <v>运输</v>
          </cell>
          <cell r="G24">
            <v>90</v>
          </cell>
          <cell r="H24" t="str">
            <v>是</v>
          </cell>
          <cell r="I24">
            <v>30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K24">
            <v>0</v>
          </cell>
          <cell r="AL24">
            <v>245969.52</v>
          </cell>
          <cell r="AM24">
            <v>183207.62</v>
          </cell>
          <cell r="AN24">
            <v>165765.51999999999</v>
          </cell>
          <cell r="AO24">
            <v>239540.63</v>
          </cell>
          <cell r="AP24">
            <v>248800</v>
          </cell>
          <cell r="AQ24">
            <v>345700</v>
          </cell>
          <cell r="AR24">
            <v>338484.35</v>
          </cell>
          <cell r="AS24">
            <v>287456.78000000003</v>
          </cell>
          <cell r="AT24">
            <v>194760.36</v>
          </cell>
          <cell r="AU24">
            <v>289946.82</v>
          </cell>
          <cell r="AV24">
            <v>272858.84000000003</v>
          </cell>
          <cell r="AW24">
            <v>381788.82</v>
          </cell>
          <cell r="AX24">
            <v>319914.55</v>
          </cell>
          <cell r="AY24">
            <v>3514193.81</v>
          </cell>
          <cell r="AZ24">
            <v>2539631.6</v>
          </cell>
          <cell r="BA24">
            <v>1</v>
          </cell>
          <cell r="BB24">
            <v>270957.88</v>
          </cell>
          <cell r="BC24">
            <v>275790.35333333298</v>
          </cell>
          <cell r="BD24">
            <v>284191.38500000001</v>
          </cell>
          <cell r="BE24">
            <v>288201.191666667</v>
          </cell>
          <cell r="BF24">
            <v>294215.995</v>
          </cell>
        </row>
        <row r="25">
          <cell r="B25" t="str">
            <v>S413055</v>
          </cell>
          <cell r="C25" t="str">
            <v>黄骅市广亿汽车部件有限公司</v>
          </cell>
          <cell r="D25" t="str">
            <v>座椅</v>
          </cell>
          <cell r="E25" t="str">
            <v>座椅</v>
          </cell>
          <cell r="F25" t="str">
            <v>正常供货</v>
          </cell>
          <cell r="G25">
            <v>60</v>
          </cell>
          <cell r="H25" t="str">
            <v>是</v>
          </cell>
          <cell r="I25">
            <v>60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AC25">
            <v>0</v>
          </cell>
          <cell r="AD25">
            <v>0</v>
          </cell>
          <cell r="AE25">
            <v>74277.13</v>
          </cell>
          <cell r="AF25">
            <v>107572.74</v>
          </cell>
          <cell r="AG25">
            <v>68266.69</v>
          </cell>
          <cell r="AH25">
            <v>116205.33</v>
          </cell>
          <cell r="AI25">
            <v>0</v>
          </cell>
          <cell r="AJ25">
            <v>263153.7</v>
          </cell>
          <cell r="AK25">
            <v>0</v>
          </cell>
          <cell r="AL25">
            <v>286534.27</v>
          </cell>
          <cell r="AM25">
            <v>0</v>
          </cell>
          <cell r="AN25">
            <v>340626.58</v>
          </cell>
          <cell r="AO25">
            <v>124942.91</v>
          </cell>
          <cell r="AP25">
            <v>119400</v>
          </cell>
          <cell r="AQ25">
            <v>143900</v>
          </cell>
          <cell r="AR25">
            <v>169142.49</v>
          </cell>
          <cell r="AS25">
            <v>107954.59</v>
          </cell>
          <cell r="AT25">
            <v>82996.09</v>
          </cell>
          <cell r="AU25">
            <v>173999.58</v>
          </cell>
          <cell r="AV25">
            <v>104375.09</v>
          </cell>
          <cell r="AW25">
            <v>193512.89</v>
          </cell>
          <cell r="AX25">
            <v>165061.63</v>
          </cell>
          <cell r="AY25">
            <v>2641921.71</v>
          </cell>
          <cell r="AZ25">
            <v>2283347.19</v>
          </cell>
          <cell r="BA25">
            <v>0.8</v>
          </cell>
          <cell r="BB25">
            <v>167661.095</v>
          </cell>
          <cell r="BC25">
            <v>124722.68</v>
          </cell>
          <cell r="BD25">
            <v>132898.79166666701</v>
          </cell>
          <cell r="BE25">
            <v>130394.64</v>
          </cell>
          <cell r="BF25">
            <v>138663.45499999999</v>
          </cell>
        </row>
        <row r="26">
          <cell r="B26" t="str">
            <v>S443004</v>
          </cell>
          <cell r="C26" t="str">
            <v>湘乡简美新材料科技有限公司</v>
          </cell>
          <cell r="D26" t="str">
            <v>座椅</v>
          </cell>
          <cell r="E26" t="str">
            <v>座椅</v>
          </cell>
          <cell r="F26" t="str">
            <v>正常供货</v>
          </cell>
          <cell r="G26">
            <v>60</v>
          </cell>
          <cell r="H26" t="str">
            <v>否</v>
          </cell>
          <cell r="I26">
            <v>60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Z26">
            <v>0</v>
          </cell>
          <cell r="AA26">
            <v>0</v>
          </cell>
          <cell r="AB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P26">
            <v>279487.92</v>
          </cell>
          <cell r="AQ26">
            <v>687700</v>
          </cell>
          <cell r="AR26">
            <v>339685.97</v>
          </cell>
          <cell r="AS26">
            <v>783921.1</v>
          </cell>
          <cell r="AT26">
            <v>0</v>
          </cell>
          <cell r="AU26">
            <v>782083.94</v>
          </cell>
          <cell r="AV26">
            <v>252144.23</v>
          </cell>
          <cell r="AW26">
            <v>514912.6</v>
          </cell>
          <cell r="AX26">
            <v>274931.76</v>
          </cell>
          <cell r="AY26">
            <v>3914867.52</v>
          </cell>
          <cell r="AZ26">
            <v>3125023.16</v>
          </cell>
          <cell r="BA26">
            <v>0.8</v>
          </cell>
          <cell r="BB26">
            <v>348465.83166666701</v>
          </cell>
          <cell r="BC26">
            <v>348465.83166666701</v>
          </cell>
          <cell r="BD26">
            <v>478813.15500000003</v>
          </cell>
          <cell r="BE26">
            <v>474255.873333333</v>
          </cell>
          <cell r="BF26">
            <v>445457.97333333298</v>
          </cell>
        </row>
        <row r="27">
          <cell r="B27" t="str">
            <v>S432014</v>
          </cell>
          <cell r="C27" t="str">
            <v>江苏万金汽车零部件制造有限公司</v>
          </cell>
          <cell r="D27" t="str">
            <v>金属件</v>
          </cell>
          <cell r="E27" t="str">
            <v>金属件</v>
          </cell>
          <cell r="F27" t="str">
            <v>正常供货</v>
          </cell>
          <cell r="G27">
            <v>60</v>
          </cell>
          <cell r="H27" t="str">
            <v>是</v>
          </cell>
          <cell r="I27">
            <v>60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V27">
            <v>0</v>
          </cell>
          <cell r="AH27">
            <v>14403.5</v>
          </cell>
          <cell r="AI27">
            <v>58316.480000000003</v>
          </cell>
          <cell r="AJ27">
            <v>100608.43</v>
          </cell>
          <cell r="AK27">
            <v>115815.4</v>
          </cell>
          <cell r="AL27">
            <v>75399.59</v>
          </cell>
          <cell r="AM27">
            <v>83307.89</v>
          </cell>
          <cell r="AN27">
            <v>65175.17</v>
          </cell>
          <cell r="AO27">
            <v>61180.09</v>
          </cell>
          <cell r="AP27">
            <v>82000</v>
          </cell>
          <cell r="AQ27">
            <v>0</v>
          </cell>
          <cell r="AR27">
            <v>70593.25</v>
          </cell>
          <cell r="AS27">
            <v>72796.350000000006</v>
          </cell>
          <cell r="AT27">
            <v>107378.5</v>
          </cell>
          <cell r="AU27">
            <v>127594.58</v>
          </cell>
          <cell r="AV27">
            <v>207038.5</v>
          </cell>
          <cell r="AW27">
            <v>155235.85999999999</v>
          </cell>
          <cell r="AX27">
            <v>102653.88</v>
          </cell>
          <cell r="AY27">
            <v>1499497.47</v>
          </cell>
          <cell r="AZ27">
            <v>1241607.73</v>
          </cell>
          <cell r="BA27">
            <v>0.8</v>
          </cell>
          <cell r="BB27">
            <v>58624.143333333297</v>
          </cell>
          <cell r="BC27">
            <v>65658.031666666706</v>
          </cell>
          <cell r="BD27">
            <v>76727.113333333298</v>
          </cell>
          <cell r="BE27">
            <v>97566.863333333298</v>
          </cell>
          <cell r="BF27">
            <v>123439.506666667</v>
          </cell>
        </row>
        <row r="28">
          <cell r="B28" t="str">
            <v>S413033</v>
          </cell>
          <cell r="C28" t="str">
            <v>黄骅市再兴汽车配件有限公司</v>
          </cell>
          <cell r="D28" t="str">
            <v>金属件/后视镜</v>
          </cell>
          <cell r="E28" t="str">
            <v>金属件/后视镜</v>
          </cell>
          <cell r="F28" t="str">
            <v>正常供货</v>
          </cell>
          <cell r="G28">
            <v>60</v>
          </cell>
          <cell r="H28" t="str">
            <v>是</v>
          </cell>
          <cell r="I28">
            <v>60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50206.71</v>
          </cell>
          <cell r="AF28">
            <v>0</v>
          </cell>
          <cell r="AG28">
            <v>111717.87</v>
          </cell>
          <cell r="AH28">
            <v>0</v>
          </cell>
          <cell r="AI28">
            <v>134069.59</v>
          </cell>
          <cell r="AJ28">
            <v>177168.87</v>
          </cell>
          <cell r="AK28">
            <v>239953.1</v>
          </cell>
          <cell r="AL28">
            <v>123289.19</v>
          </cell>
          <cell r="AM28">
            <v>122638.49</v>
          </cell>
          <cell r="AN28">
            <v>55959.09</v>
          </cell>
          <cell r="AO28">
            <v>111910.16</v>
          </cell>
          <cell r="AP28">
            <v>139000</v>
          </cell>
          <cell r="AQ28">
            <v>141000</v>
          </cell>
          <cell r="AR28">
            <v>156563.19</v>
          </cell>
          <cell r="AS28">
            <v>126402.14</v>
          </cell>
          <cell r="AT28">
            <v>130455</v>
          </cell>
          <cell r="AU28">
            <v>276604.94</v>
          </cell>
          <cell r="AV28">
            <v>125390.28</v>
          </cell>
          <cell r="AW28">
            <v>104108</v>
          </cell>
          <cell r="AX28">
            <v>72315.960000000006</v>
          </cell>
          <cell r="AY28">
            <v>2398752.58</v>
          </cell>
          <cell r="AZ28">
            <v>2222328.62</v>
          </cell>
          <cell r="BA28">
            <v>0.8</v>
          </cell>
          <cell r="BB28">
            <v>121805.763333333</v>
          </cell>
          <cell r="BC28">
            <v>134221.748333333</v>
          </cell>
          <cell r="BD28">
            <v>161670.87833333301</v>
          </cell>
          <cell r="BE28">
            <v>159402.59166666699</v>
          </cell>
          <cell r="BF28">
            <v>153253.92499999999</v>
          </cell>
        </row>
        <row r="29">
          <cell r="B29" t="str">
            <v>S413047</v>
          </cell>
          <cell r="C29" t="str">
            <v>黄骅市正大纺织机械配件厂</v>
          </cell>
          <cell r="D29" t="str">
            <v>金属件/座椅/后视镜</v>
          </cell>
          <cell r="E29" t="str">
            <v>金属件/座椅/后视镜</v>
          </cell>
          <cell r="F29" t="str">
            <v>正常供货</v>
          </cell>
          <cell r="G29">
            <v>60</v>
          </cell>
          <cell r="H29" t="str">
            <v>是</v>
          </cell>
          <cell r="I29">
            <v>60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240786.47</v>
          </cell>
          <cell r="AK29">
            <v>0</v>
          </cell>
          <cell r="AL29">
            <v>0</v>
          </cell>
          <cell r="AM29">
            <v>187757.44</v>
          </cell>
          <cell r="AN29">
            <v>0</v>
          </cell>
          <cell r="AO29">
            <v>460641.37</v>
          </cell>
          <cell r="AP29">
            <v>615500</v>
          </cell>
          <cell r="AQ29">
            <v>0</v>
          </cell>
          <cell r="AR29">
            <v>160532.68</v>
          </cell>
          <cell r="AS29">
            <v>0</v>
          </cell>
          <cell r="AT29">
            <v>190575.44</v>
          </cell>
          <cell r="AU29">
            <v>0</v>
          </cell>
          <cell r="AV29">
            <v>0</v>
          </cell>
          <cell r="AW29">
            <v>9647.69</v>
          </cell>
          <cell r="AX29">
            <v>0</v>
          </cell>
          <cell r="AY29">
            <v>1865441.09</v>
          </cell>
          <cell r="AZ29">
            <v>1855793.4</v>
          </cell>
          <cell r="BA29">
            <v>0.8</v>
          </cell>
          <cell r="BB29">
            <v>206112.34166666699</v>
          </cell>
          <cell r="BC29">
            <v>237874.91500000001</v>
          </cell>
          <cell r="BD29">
            <v>161101.35333333301</v>
          </cell>
          <cell r="BE29">
            <v>58518.02</v>
          </cell>
          <cell r="BF29">
            <v>60125.968333333301</v>
          </cell>
        </row>
        <row r="30">
          <cell r="B30" t="str">
            <v>S437004</v>
          </cell>
          <cell r="C30" t="str">
            <v>青岛福基纺织有限公司</v>
          </cell>
          <cell r="D30" t="str">
            <v>座椅</v>
          </cell>
          <cell r="E30" t="str">
            <v>座椅</v>
          </cell>
          <cell r="F30" t="str">
            <v>正常供货</v>
          </cell>
          <cell r="G30">
            <v>60</v>
          </cell>
          <cell r="H30" t="str">
            <v>否</v>
          </cell>
          <cell r="I30">
            <v>60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13004.950000000101</v>
          </cell>
          <cell r="AS30">
            <v>501479.22</v>
          </cell>
          <cell r="AT30">
            <v>326573.95</v>
          </cell>
          <cell r="AU30">
            <v>367231.17</v>
          </cell>
          <cell r="AV30">
            <v>0</v>
          </cell>
          <cell r="AW30">
            <v>71190.61</v>
          </cell>
          <cell r="AX30">
            <v>105342.81</v>
          </cell>
          <cell r="AY30">
            <v>1384822.71</v>
          </cell>
          <cell r="AZ30">
            <v>1208289.29</v>
          </cell>
          <cell r="BA30">
            <v>1</v>
          </cell>
          <cell r="BB30">
            <v>85747.361666666693</v>
          </cell>
          <cell r="BC30">
            <v>140176.35333333301</v>
          </cell>
          <cell r="BD30">
            <v>201381.54833333299</v>
          </cell>
          <cell r="BE30">
            <v>201381.54833333299</v>
          </cell>
          <cell r="BF30">
            <v>213246.65</v>
          </cell>
        </row>
        <row r="31">
          <cell r="B31" t="str">
            <v>S413084</v>
          </cell>
          <cell r="C31" t="str">
            <v>黄骅市常郭镇街西纸箱厂</v>
          </cell>
          <cell r="D31" t="str">
            <v>金属件/座椅/后视镜</v>
          </cell>
          <cell r="E31" t="str">
            <v>金属件/座椅/后视镜</v>
          </cell>
          <cell r="F31" t="str">
            <v>正常供货</v>
          </cell>
          <cell r="G31">
            <v>60</v>
          </cell>
          <cell r="H31" t="str">
            <v>是</v>
          </cell>
          <cell r="I31">
            <v>60</v>
          </cell>
          <cell r="J31">
            <v>0</v>
          </cell>
          <cell r="K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95879.9</v>
          </cell>
          <cell r="V31">
            <v>126878.41</v>
          </cell>
          <cell r="W31">
            <v>0</v>
          </cell>
          <cell r="X31">
            <v>78582.9399999999</v>
          </cell>
          <cell r="Y31">
            <v>0</v>
          </cell>
          <cell r="Z31">
            <v>18137.96</v>
          </cell>
          <cell r="AA31">
            <v>109553.59</v>
          </cell>
          <cell r="AB31">
            <v>40359.409999999902</v>
          </cell>
          <cell r="AC31">
            <v>72716.78</v>
          </cell>
          <cell r="AD31">
            <v>104319.57</v>
          </cell>
          <cell r="AE31">
            <v>91228.98</v>
          </cell>
          <cell r="AF31">
            <v>24270.69</v>
          </cell>
          <cell r="AG31">
            <v>119988.44</v>
          </cell>
          <cell r="AH31">
            <v>50624.54</v>
          </cell>
          <cell r="AI31">
            <v>45882.35</v>
          </cell>
          <cell r="AJ31">
            <v>79661.13</v>
          </cell>
          <cell r="AK31">
            <v>90607.27</v>
          </cell>
          <cell r="AL31">
            <v>51611.47</v>
          </cell>
          <cell r="AM31">
            <v>47570.89</v>
          </cell>
          <cell r="AN31">
            <v>33607.06</v>
          </cell>
          <cell r="AO31">
            <v>37862.129999999997</v>
          </cell>
          <cell r="AP31">
            <v>36800</v>
          </cell>
          <cell r="AQ31">
            <v>37400</v>
          </cell>
          <cell r="AR31">
            <v>46036.4</v>
          </cell>
          <cell r="AS31">
            <v>36676.82</v>
          </cell>
          <cell r="AT31">
            <v>30501.73</v>
          </cell>
          <cell r="AU31">
            <v>49398.07</v>
          </cell>
          <cell r="AV31">
            <v>21560</v>
          </cell>
          <cell r="AW31">
            <v>86728.39</v>
          </cell>
          <cell r="AX31">
            <v>9599.58</v>
          </cell>
          <cell r="AY31">
            <v>1674044.5</v>
          </cell>
          <cell r="AZ31">
            <v>1577716.53</v>
          </cell>
          <cell r="BA31">
            <v>0.8</v>
          </cell>
          <cell r="BB31">
            <v>38063.735000000001</v>
          </cell>
          <cell r="BC31">
            <v>37546.18</v>
          </cell>
          <cell r="BD31">
            <v>39468.836666666699</v>
          </cell>
          <cell r="BE31">
            <v>36928.836666666699</v>
          </cell>
          <cell r="BF31">
            <v>45150.235000000001</v>
          </cell>
        </row>
        <row r="32">
          <cell r="B32" t="str">
            <v>S413078</v>
          </cell>
          <cell r="C32" t="str">
            <v>文安县德实汽车配件有限公司</v>
          </cell>
          <cell r="D32" t="str">
            <v>金属件/座椅</v>
          </cell>
          <cell r="E32" t="str">
            <v>金属件/座椅</v>
          </cell>
          <cell r="F32" t="str">
            <v>正常供货</v>
          </cell>
          <cell r="G32">
            <v>60</v>
          </cell>
          <cell r="H32" t="str">
            <v>是</v>
          </cell>
          <cell r="I32">
            <v>60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343013.72</v>
          </cell>
          <cell r="AP32">
            <v>352600</v>
          </cell>
          <cell r="AQ32">
            <v>352000</v>
          </cell>
          <cell r="AR32">
            <v>425266.94</v>
          </cell>
          <cell r="AS32">
            <v>345337.35</v>
          </cell>
          <cell r="AT32">
            <v>308833.87</v>
          </cell>
          <cell r="AU32">
            <v>406314.03</v>
          </cell>
          <cell r="AV32">
            <v>220273.69</v>
          </cell>
          <cell r="AW32">
            <v>365186.68</v>
          </cell>
          <cell r="AX32">
            <v>223782.45</v>
          </cell>
          <cell r="AY32">
            <v>3342608.73</v>
          </cell>
          <cell r="AZ32">
            <v>2753639.6</v>
          </cell>
          <cell r="BA32">
            <v>0.8</v>
          </cell>
          <cell r="BB32">
            <v>303036.33500000002</v>
          </cell>
          <cell r="BC32">
            <v>354508.64666666702</v>
          </cell>
          <cell r="BD32">
            <v>365058.69833333301</v>
          </cell>
          <cell r="BE32">
            <v>343004.313333333</v>
          </cell>
          <cell r="BF32">
            <v>345202.09333333297</v>
          </cell>
        </row>
        <row r="33">
          <cell r="B33" t="str">
            <v>S411017</v>
          </cell>
          <cell r="C33" t="str">
            <v>北京奇美玉隆商贸有限责任公司</v>
          </cell>
          <cell r="D33" t="str">
            <v>后视镜</v>
          </cell>
          <cell r="E33" t="str">
            <v>后视镜</v>
          </cell>
          <cell r="F33" t="str">
            <v>大宗物料</v>
          </cell>
          <cell r="G33">
            <v>30</v>
          </cell>
          <cell r="H33" t="str">
            <v>是</v>
          </cell>
          <cell r="I33">
            <v>30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465206.3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248200</v>
          </cell>
          <cell r="AQ33">
            <v>0</v>
          </cell>
          <cell r="AR33">
            <v>185500</v>
          </cell>
          <cell r="AS33">
            <v>342439.95</v>
          </cell>
          <cell r="AT33">
            <v>208897.43</v>
          </cell>
          <cell r="AU33">
            <v>132500</v>
          </cell>
          <cell r="AV33">
            <v>0</v>
          </cell>
          <cell r="AX33">
            <v>0</v>
          </cell>
          <cell r="AY33">
            <v>1582743.68</v>
          </cell>
          <cell r="AZ33">
            <v>1582743.68</v>
          </cell>
          <cell r="BA33">
            <v>0</v>
          </cell>
          <cell r="BB33">
            <v>129356.65833333301</v>
          </cell>
          <cell r="BC33">
            <v>164172.89666666699</v>
          </cell>
          <cell r="BD33">
            <v>186256.23</v>
          </cell>
          <cell r="BE33">
            <v>144889.563333333</v>
          </cell>
          <cell r="BF33">
            <v>144889.563333333</v>
          </cell>
        </row>
        <row r="34">
          <cell r="B34" t="str">
            <v>S413066</v>
          </cell>
          <cell r="C34" t="str">
            <v>河北新强力机械制造有限公司</v>
          </cell>
          <cell r="D34" t="str">
            <v>金属件/座椅</v>
          </cell>
          <cell r="E34" t="str">
            <v>金属件/座椅</v>
          </cell>
          <cell r="F34" t="str">
            <v>正常供货</v>
          </cell>
          <cell r="G34">
            <v>90</v>
          </cell>
          <cell r="H34" t="str">
            <v>是</v>
          </cell>
          <cell r="I34">
            <v>90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4939.03</v>
          </cell>
          <cell r="AF34">
            <v>125535.41</v>
          </cell>
          <cell r="AG34">
            <v>33983.589999999997</v>
          </cell>
          <cell r="AH34">
            <v>60726.86</v>
          </cell>
          <cell r="AI34">
            <v>112769.84</v>
          </cell>
          <cell r="AJ34">
            <v>122728.09</v>
          </cell>
          <cell r="AK34">
            <v>122905.29</v>
          </cell>
          <cell r="AL34">
            <v>0</v>
          </cell>
          <cell r="AM34">
            <v>94567.72</v>
          </cell>
          <cell r="AN34">
            <v>60816.82</v>
          </cell>
          <cell r="AO34">
            <v>34267.15</v>
          </cell>
          <cell r="AP34">
            <v>83500</v>
          </cell>
          <cell r="AQ34">
            <v>77000</v>
          </cell>
          <cell r="AR34">
            <v>77137.289999999994</v>
          </cell>
          <cell r="AS34">
            <v>67357.009999999995</v>
          </cell>
          <cell r="AT34">
            <v>0</v>
          </cell>
          <cell r="AU34">
            <v>52526.87</v>
          </cell>
          <cell r="AV34">
            <v>161997.79</v>
          </cell>
          <cell r="AW34">
            <v>135262.51999999999</v>
          </cell>
          <cell r="AX34">
            <v>0</v>
          </cell>
          <cell r="AY34">
            <v>1428021.28</v>
          </cell>
          <cell r="AZ34">
            <v>1130760.97</v>
          </cell>
          <cell r="BA34">
            <v>0.8</v>
          </cell>
          <cell r="BB34">
            <v>66679.711666666699</v>
          </cell>
          <cell r="BC34">
            <v>56543.574999999997</v>
          </cell>
          <cell r="BD34">
            <v>59586.8616666667</v>
          </cell>
          <cell r="BE34">
            <v>72669.826666666704</v>
          </cell>
          <cell r="BF34">
            <v>82380.246666666702</v>
          </cell>
        </row>
        <row r="35">
          <cell r="B35" t="str">
            <v>S413065</v>
          </cell>
          <cell r="C35" t="str">
            <v>河北锦泽丰泰国际贸易有限公司</v>
          </cell>
          <cell r="D35" t="str">
            <v>金属件</v>
          </cell>
          <cell r="E35" t="str">
            <v>金属件</v>
          </cell>
          <cell r="F35" t="str">
            <v>大宗物料</v>
          </cell>
          <cell r="G35">
            <v>0</v>
          </cell>
          <cell r="H35" t="str">
            <v>否</v>
          </cell>
          <cell r="I35">
            <v>30</v>
          </cell>
          <cell r="AD35">
            <v>0</v>
          </cell>
          <cell r="AE35">
            <v>0</v>
          </cell>
          <cell r="AF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523982.5</v>
          </cell>
          <cell r="AX35">
            <v>1289390.93</v>
          </cell>
          <cell r="AY35">
            <v>1813373.43</v>
          </cell>
          <cell r="AZ35">
            <v>1813373.43</v>
          </cell>
          <cell r="BA35">
            <v>1</v>
          </cell>
          <cell r="BB35">
            <v>0</v>
          </cell>
          <cell r="BC35">
            <v>0</v>
          </cell>
          <cell r="BD35">
            <v>0</v>
          </cell>
          <cell r="BE35">
            <v>87330.416666666701</v>
          </cell>
          <cell r="BF35">
            <v>87330.416666666701</v>
          </cell>
        </row>
        <row r="36">
          <cell r="B36" t="str">
            <v>S433001</v>
          </cell>
          <cell r="C36" t="str">
            <v>宁波精成车业有限公司</v>
          </cell>
          <cell r="D36" t="str">
            <v>后视镜</v>
          </cell>
          <cell r="E36" t="str">
            <v>后视镜</v>
          </cell>
          <cell r="F36" t="str">
            <v>正常供货</v>
          </cell>
          <cell r="G36">
            <v>60</v>
          </cell>
          <cell r="H36" t="str">
            <v>否</v>
          </cell>
          <cell r="I36">
            <v>60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Q36">
            <v>0</v>
          </cell>
          <cell r="AR36">
            <v>0</v>
          </cell>
          <cell r="AS36">
            <v>0</v>
          </cell>
          <cell r="AV36">
            <v>0</v>
          </cell>
          <cell r="AX36">
            <v>107884.53</v>
          </cell>
          <cell r="AY36">
            <v>107884.53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</row>
        <row r="37">
          <cell r="B37" t="str">
            <v>S432020</v>
          </cell>
          <cell r="C37" t="str">
            <v>恺博（常熟）座椅机械部件有限公司</v>
          </cell>
          <cell r="D37" t="str">
            <v>座椅</v>
          </cell>
          <cell r="E37" t="str">
            <v>座椅</v>
          </cell>
          <cell r="F37" t="str">
            <v>正常供货</v>
          </cell>
          <cell r="G37">
            <v>60</v>
          </cell>
          <cell r="H37" t="str">
            <v>是</v>
          </cell>
          <cell r="I37">
            <v>60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E37">
            <v>0</v>
          </cell>
          <cell r="AF37">
            <v>86262.8</v>
          </cell>
          <cell r="AG37">
            <v>0</v>
          </cell>
          <cell r="AH37">
            <v>201989.76000000001</v>
          </cell>
          <cell r="AI37">
            <v>50497.440000000002</v>
          </cell>
          <cell r="AJ37">
            <v>0</v>
          </cell>
          <cell r="AK37">
            <v>0</v>
          </cell>
          <cell r="AL37">
            <v>151492.32</v>
          </cell>
          <cell r="AM37">
            <v>353482.08</v>
          </cell>
          <cell r="AN37">
            <v>0</v>
          </cell>
          <cell r="AO37">
            <v>555471.84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100994.88</v>
          </cell>
          <cell r="AU37">
            <v>0</v>
          </cell>
          <cell r="AV37">
            <v>0</v>
          </cell>
          <cell r="AW37">
            <v>100994.88</v>
          </cell>
          <cell r="AX37">
            <v>504974.4</v>
          </cell>
          <cell r="AY37">
            <v>2106160.4</v>
          </cell>
          <cell r="AZ37">
            <v>1500191.12</v>
          </cell>
          <cell r="BA37">
            <v>1</v>
          </cell>
          <cell r="BB37">
            <v>92578.64</v>
          </cell>
          <cell r="BC37">
            <v>109411.12</v>
          </cell>
          <cell r="BD37">
            <v>16832.48</v>
          </cell>
          <cell r="BE37">
            <v>16832.48</v>
          </cell>
          <cell r="BF37">
            <v>33664.959999999999</v>
          </cell>
        </row>
        <row r="38">
          <cell r="B38" t="str">
            <v>S412001</v>
          </cell>
          <cell r="C38" t="str">
            <v>天津生隆纤维材料股份有限公司</v>
          </cell>
          <cell r="D38" t="str">
            <v>座椅</v>
          </cell>
          <cell r="E38" t="str">
            <v>座椅</v>
          </cell>
          <cell r="F38" t="str">
            <v>正常供货</v>
          </cell>
          <cell r="G38">
            <v>90</v>
          </cell>
          <cell r="H38" t="str">
            <v>是</v>
          </cell>
          <cell r="I38">
            <v>90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140435.82</v>
          </cell>
          <cell r="AM38">
            <v>0</v>
          </cell>
          <cell r="AN38">
            <v>311154.09000000003</v>
          </cell>
          <cell r="AO38">
            <v>144144</v>
          </cell>
          <cell r="AP38">
            <v>178600</v>
          </cell>
          <cell r="AQ38">
            <v>186200</v>
          </cell>
          <cell r="AR38">
            <v>0</v>
          </cell>
          <cell r="AS38">
            <v>386548.67</v>
          </cell>
          <cell r="AT38">
            <v>0</v>
          </cell>
          <cell r="AU38">
            <v>0</v>
          </cell>
          <cell r="AV38">
            <v>144815.85</v>
          </cell>
          <cell r="AW38">
            <v>75145.41</v>
          </cell>
          <cell r="AX38">
            <v>21060.84</v>
          </cell>
          <cell r="AY38">
            <v>1588104.68</v>
          </cell>
          <cell r="AZ38">
            <v>1347082.58</v>
          </cell>
          <cell r="BA38">
            <v>1</v>
          </cell>
          <cell r="BB38">
            <v>201107.79333333299</v>
          </cell>
          <cell r="BC38">
            <v>149248.778333333</v>
          </cell>
          <cell r="BD38">
            <v>125224.778333333</v>
          </cell>
          <cell r="BE38">
            <v>119594.086666667</v>
          </cell>
          <cell r="BF38">
            <v>101084.98833333301</v>
          </cell>
        </row>
        <row r="39">
          <cell r="B39" t="str">
            <v>S433003</v>
          </cell>
          <cell r="C39" t="str">
            <v>浙江松原汽车安全系统股份有限公司</v>
          </cell>
          <cell r="D39" t="str">
            <v>座椅</v>
          </cell>
          <cell r="E39" t="str">
            <v>座椅</v>
          </cell>
          <cell r="F39" t="str">
            <v>正常供货</v>
          </cell>
          <cell r="G39">
            <v>90</v>
          </cell>
          <cell r="H39" t="str">
            <v>否</v>
          </cell>
          <cell r="I39">
            <v>90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AJ39">
            <v>0</v>
          </cell>
          <cell r="AO39">
            <v>0</v>
          </cell>
          <cell r="AQ39">
            <v>6243.12</v>
          </cell>
          <cell r="AR39">
            <v>359530.55</v>
          </cell>
          <cell r="AS39">
            <v>269749.08</v>
          </cell>
          <cell r="AT39">
            <v>422823.47</v>
          </cell>
          <cell r="AU39">
            <v>0</v>
          </cell>
          <cell r="AV39">
            <v>285452.59999999998</v>
          </cell>
          <cell r="AX39">
            <v>32420.83</v>
          </cell>
          <cell r="AY39">
            <v>1376219.65</v>
          </cell>
          <cell r="AZ39">
            <v>1058346.22</v>
          </cell>
          <cell r="BA39">
            <v>1</v>
          </cell>
          <cell r="BB39">
            <v>105920.45833333299</v>
          </cell>
          <cell r="BC39">
            <v>176391.036666667</v>
          </cell>
          <cell r="BD39">
            <v>176391.036666667</v>
          </cell>
          <cell r="BE39">
            <v>223966.47</v>
          </cell>
          <cell r="BF39">
            <v>222925.95</v>
          </cell>
        </row>
        <row r="40">
          <cell r="B40" t="str">
            <v>S437023</v>
          </cell>
          <cell r="C40" t="str">
            <v>高唐强盛机械有限公司</v>
          </cell>
          <cell r="D40" t="str">
            <v>金属件</v>
          </cell>
          <cell r="E40" t="str">
            <v>金属件</v>
          </cell>
          <cell r="F40" t="str">
            <v>正常供货</v>
          </cell>
          <cell r="G40">
            <v>60</v>
          </cell>
          <cell r="H40" t="str">
            <v>是</v>
          </cell>
          <cell r="I40">
            <v>90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O40">
            <v>0</v>
          </cell>
          <cell r="P40">
            <v>0</v>
          </cell>
          <cell r="Q40">
            <v>172666.63</v>
          </cell>
          <cell r="R40">
            <v>295046.31</v>
          </cell>
          <cell r="S40">
            <v>0</v>
          </cell>
          <cell r="T40">
            <v>0</v>
          </cell>
          <cell r="U40">
            <v>158493.38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196661.45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33763.07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X40">
            <v>0</v>
          </cell>
          <cell r="AY40">
            <v>856630.84</v>
          </cell>
          <cell r="AZ40">
            <v>856630.84</v>
          </cell>
          <cell r="BA40">
            <v>0.8</v>
          </cell>
          <cell r="BB40">
            <v>5627.1783333333296</v>
          </cell>
          <cell r="BC40">
            <v>5627.1783333333296</v>
          </cell>
          <cell r="BD40">
            <v>0</v>
          </cell>
          <cell r="BE40">
            <v>0</v>
          </cell>
          <cell r="BF40">
            <v>0</v>
          </cell>
        </row>
        <row r="41">
          <cell r="B41" t="str">
            <v>S422002</v>
          </cell>
          <cell r="C41" t="str">
            <v>长春市天利得科技有限公司</v>
          </cell>
          <cell r="D41" t="str">
            <v>座椅</v>
          </cell>
          <cell r="E41" t="str">
            <v>座椅</v>
          </cell>
          <cell r="F41" t="str">
            <v>正常供货</v>
          </cell>
          <cell r="G41">
            <v>60</v>
          </cell>
          <cell r="H41" t="str">
            <v>否</v>
          </cell>
          <cell r="I41">
            <v>90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R41">
            <v>203514.6</v>
          </cell>
          <cell r="AS41">
            <v>158056.49</v>
          </cell>
          <cell r="AT41">
            <v>216321.56</v>
          </cell>
          <cell r="AU41">
            <v>206975.89</v>
          </cell>
          <cell r="AV41">
            <v>171745.31</v>
          </cell>
          <cell r="AW41">
            <v>213981.32</v>
          </cell>
          <cell r="AX41">
            <v>186978.84</v>
          </cell>
          <cell r="AY41">
            <v>1357574.01</v>
          </cell>
          <cell r="AZ41">
            <v>956613.85</v>
          </cell>
          <cell r="BA41">
            <v>0.8</v>
          </cell>
          <cell r="BB41">
            <v>60261.848333333299</v>
          </cell>
          <cell r="BC41">
            <v>96315.441666666695</v>
          </cell>
          <cell r="BD41">
            <v>130811.423333333</v>
          </cell>
          <cell r="BE41">
            <v>159435.64166666701</v>
          </cell>
          <cell r="BF41">
            <v>195099.19500000001</v>
          </cell>
        </row>
        <row r="42">
          <cell r="B42" t="str">
            <v>S437019</v>
          </cell>
          <cell r="C42" t="str">
            <v>日照浩利橡塑有限公司</v>
          </cell>
          <cell r="D42" t="str">
            <v>金属件/座椅</v>
          </cell>
          <cell r="E42" t="str">
            <v>金属件/座椅</v>
          </cell>
          <cell r="F42" t="str">
            <v>正常供货</v>
          </cell>
          <cell r="G42">
            <v>60</v>
          </cell>
          <cell r="H42" t="str">
            <v>是</v>
          </cell>
          <cell r="I42">
            <v>60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146534.48000000001</v>
          </cell>
          <cell r="AL42">
            <v>136767.29</v>
          </cell>
          <cell r="AM42">
            <v>16256.75</v>
          </cell>
          <cell r="AN42">
            <v>18718.650000000001</v>
          </cell>
          <cell r="AO42">
            <v>26337.4</v>
          </cell>
          <cell r="AP42">
            <v>83000</v>
          </cell>
          <cell r="AQ42">
            <v>166600</v>
          </cell>
          <cell r="AR42">
            <v>199098.38</v>
          </cell>
          <cell r="AS42">
            <v>170008.91</v>
          </cell>
          <cell r="AT42">
            <v>128935.26</v>
          </cell>
          <cell r="AU42">
            <v>600916.49</v>
          </cell>
          <cell r="AV42">
            <v>234670.04</v>
          </cell>
          <cell r="AW42">
            <v>520798.5</v>
          </cell>
          <cell r="AX42">
            <v>239833.74</v>
          </cell>
          <cell r="AY42">
            <v>2688475.89</v>
          </cell>
          <cell r="AZ42">
            <v>1927843.65</v>
          </cell>
          <cell r="BA42">
            <v>0.8</v>
          </cell>
          <cell r="BB42">
            <v>110627.22333333299</v>
          </cell>
          <cell r="BC42">
            <v>128996.65833333301</v>
          </cell>
          <cell r="BD42">
            <v>224759.84</v>
          </cell>
          <cell r="BE42">
            <v>250038.18</v>
          </cell>
          <cell r="BF42">
            <v>309071.26333333302</v>
          </cell>
        </row>
        <row r="43">
          <cell r="B43" t="str">
            <v>S413090</v>
          </cell>
          <cell r="C43" t="str">
            <v>黄骅市津华汽车部件有限公司</v>
          </cell>
          <cell r="D43" t="str">
            <v>金属件/座椅</v>
          </cell>
          <cell r="E43" t="str">
            <v>金属件/座椅</v>
          </cell>
          <cell r="F43" t="str">
            <v>更名创合</v>
          </cell>
          <cell r="G43">
            <v>60</v>
          </cell>
          <cell r="H43" t="str">
            <v>是</v>
          </cell>
          <cell r="I43">
            <v>90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149198.92000000001</v>
          </cell>
          <cell r="AA43">
            <v>0</v>
          </cell>
          <cell r="AB43">
            <v>0</v>
          </cell>
          <cell r="AD43">
            <v>378139.64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X43">
            <v>0</v>
          </cell>
          <cell r="AY43">
            <v>527338.56000000006</v>
          </cell>
          <cell r="AZ43">
            <v>527338.56000000006</v>
          </cell>
          <cell r="BA43">
            <v>0.8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</row>
        <row r="44">
          <cell r="B44" t="str">
            <v>S413051</v>
          </cell>
          <cell r="C44" t="str">
            <v>黄骅市京港机电设备有限公司</v>
          </cell>
          <cell r="D44" t="str">
            <v>座椅/后视镜</v>
          </cell>
          <cell r="E44" t="str">
            <v>座椅/后视镜</v>
          </cell>
          <cell r="F44" t="str">
            <v>正常供货</v>
          </cell>
          <cell r="G44">
            <v>60</v>
          </cell>
          <cell r="H44" t="str">
            <v>是</v>
          </cell>
          <cell r="I44">
            <v>60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56830.9</v>
          </cell>
          <cell r="T44">
            <v>0</v>
          </cell>
          <cell r="U44">
            <v>212817.59</v>
          </cell>
          <cell r="V44">
            <v>0</v>
          </cell>
          <cell r="W44">
            <v>98690.6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25457.29</v>
          </cell>
          <cell r="AI44">
            <v>102625.95</v>
          </cell>
          <cell r="AJ44">
            <v>61039.55</v>
          </cell>
          <cell r="AK44">
            <v>0</v>
          </cell>
          <cell r="AL44">
            <v>7579.72</v>
          </cell>
          <cell r="AM44">
            <v>187.99</v>
          </cell>
          <cell r="AN44">
            <v>123.67</v>
          </cell>
          <cell r="AO44">
            <v>7479.33</v>
          </cell>
          <cell r="AP44">
            <v>21400</v>
          </cell>
          <cell r="AQ44">
            <v>10500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X44">
            <v>0</v>
          </cell>
          <cell r="AY44">
            <v>604732.59</v>
          </cell>
          <cell r="AZ44">
            <v>604732.59</v>
          </cell>
          <cell r="BA44">
            <v>0.8</v>
          </cell>
          <cell r="BB44">
            <v>6583.8333333333303</v>
          </cell>
          <cell r="BC44">
            <v>6563.22166666667</v>
          </cell>
          <cell r="BD44">
            <v>5316.6666666666697</v>
          </cell>
          <cell r="BE44">
            <v>1750</v>
          </cell>
          <cell r="BF44">
            <v>0</v>
          </cell>
        </row>
        <row r="45">
          <cell r="B45" t="str">
            <v>S413132</v>
          </cell>
          <cell r="C45" t="str">
            <v>霸州市政锦五金制品有限公司</v>
          </cell>
          <cell r="D45" t="str">
            <v>金属件</v>
          </cell>
          <cell r="E45" t="str">
            <v>金属件</v>
          </cell>
          <cell r="F45" t="str">
            <v>正常供货</v>
          </cell>
          <cell r="G45">
            <v>90</v>
          </cell>
          <cell r="H45" t="str">
            <v>是</v>
          </cell>
          <cell r="I45">
            <v>90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M45">
            <v>1844.43</v>
          </cell>
          <cell r="AN45">
            <v>73420.39</v>
          </cell>
          <cell r="AO45">
            <v>105493.74</v>
          </cell>
          <cell r="AP45">
            <v>134900</v>
          </cell>
          <cell r="AQ45">
            <v>251000</v>
          </cell>
          <cell r="AR45">
            <v>194883.01</v>
          </cell>
          <cell r="AS45">
            <v>255354.44</v>
          </cell>
          <cell r="AT45">
            <v>0</v>
          </cell>
          <cell r="AU45">
            <v>302273.52</v>
          </cell>
          <cell r="AV45">
            <v>158299.70000000001</v>
          </cell>
          <cell r="AW45">
            <v>437642.97</v>
          </cell>
          <cell r="AX45">
            <v>278504.71999999997</v>
          </cell>
          <cell r="AY45">
            <v>2193616.92</v>
          </cell>
          <cell r="AZ45">
            <v>1319169.53</v>
          </cell>
          <cell r="BA45">
            <v>0.8</v>
          </cell>
          <cell r="BB45">
            <v>169175.26333333299</v>
          </cell>
          <cell r="BC45">
            <v>156938.531666667</v>
          </cell>
          <cell r="BD45">
            <v>189735.161666667</v>
          </cell>
          <cell r="BE45">
            <v>193635.11166666701</v>
          </cell>
          <cell r="BF45">
            <v>224742.273333333</v>
          </cell>
        </row>
        <row r="46">
          <cell r="B46" t="str">
            <v>S411010</v>
          </cell>
          <cell r="C46" t="str">
            <v>北京多宾城建筑机械有限公司</v>
          </cell>
          <cell r="D46" t="str">
            <v>后视镜</v>
          </cell>
          <cell r="E46" t="str">
            <v>后视镜</v>
          </cell>
          <cell r="F46" t="str">
            <v>正常供货</v>
          </cell>
          <cell r="G46">
            <v>60</v>
          </cell>
          <cell r="H46" t="str">
            <v>是</v>
          </cell>
          <cell r="I46">
            <v>90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121209.49</v>
          </cell>
          <cell r="AL46">
            <v>45180.06</v>
          </cell>
          <cell r="AM46">
            <v>102833.86</v>
          </cell>
          <cell r="AN46">
            <v>74741.320000000007</v>
          </cell>
          <cell r="AO46">
            <v>85589.88</v>
          </cell>
          <cell r="AP46">
            <v>93000</v>
          </cell>
          <cell r="AQ46">
            <v>47900</v>
          </cell>
          <cell r="AR46">
            <v>89492.64</v>
          </cell>
          <cell r="AS46">
            <v>86878.44</v>
          </cell>
          <cell r="AT46">
            <v>28025.03</v>
          </cell>
          <cell r="AU46">
            <v>12685.55</v>
          </cell>
          <cell r="AV46">
            <v>0</v>
          </cell>
          <cell r="AW46">
            <v>131554.62</v>
          </cell>
          <cell r="AX46">
            <v>104450.84</v>
          </cell>
          <cell r="AY46">
            <v>1023541.73</v>
          </cell>
          <cell r="AZ46">
            <v>787536.27</v>
          </cell>
          <cell r="BA46">
            <v>0</v>
          </cell>
          <cell r="BB46">
            <v>79600.38</v>
          </cell>
          <cell r="BC46">
            <v>71814.331666666694</v>
          </cell>
          <cell r="BD46">
            <v>59663.61</v>
          </cell>
          <cell r="BE46">
            <v>44163.61</v>
          </cell>
          <cell r="BF46">
            <v>58106.046666666698</v>
          </cell>
        </row>
        <row r="47">
          <cell r="B47" t="str">
            <v>S432021</v>
          </cell>
          <cell r="C47" t="str">
            <v>江苏艾文德悦达汽车内饰有限责任公司</v>
          </cell>
          <cell r="D47" t="str">
            <v>座椅</v>
          </cell>
          <cell r="E47" t="str">
            <v>座椅</v>
          </cell>
          <cell r="F47" t="str">
            <v>诉讼</v>
          </cell>
          <cell r="G47">
            <v>60</v>
          </cell>
          <cell r="H47" t="str">
            <v>否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0.8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</row>
        <row r="48">
          <cell r="B48" t="str">
            <v>S433010</v>
          </cell>
          <cell r="C48" t="str">
            <v>台州市黄岩佩雷希模具有限公司</v>
          </cell>
          <cell r="D48">
            <v>0</v>
          </cell>
          <cell r="E48">
            <v>0</v>
          </cell>
          <cell r="F48" t="str">
            <v>固定资产</v>
          </cell>
          <cell r="G48">
            <v>0</v>
          </cell>
          <cell r="H48" t="str">
            <v>是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F48">
            <v>0</v>
          </cell>
          <cell r="AG48">
            <v>37300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140000</v>
          </cell>
          <cell r="AT48">
            <v>0</v>
          </cell>
          <cell r="AU48">
            <v>0</v>
          </cell>
          <cell r="AV48">
            <v>0</v>
          </cell>
          <cell r="AX48">
            <v>0</v>
          </cell>
          <cell r="AY48">
            <v>177300</v>
          </cell>
          <cell r="AZ48">
            <v>177300</v>
          </cell>
          <cell r="BA48">
            <v>0</v>
          </cell>
          <cell r="BB48">
            <v>23333.333333333299</v>
          </cell>
          <cell r="BC48">
            <v>23333.333333333299</v>
          </cell>
          <cell r="BD48">
            <v>23333.333333333299</v>
          </cell>
          <cell r="BE48">
            <v>23333.333333333299</v>
          </cell>
          <cell r="BF48">
            <v>23333.333333333299</v>
          </cell>
        </row>
        <row r="49">
          <cell r="B49" t="str">
            <v>S413161</v>
          </cell>
          <cell r="C49" t="str">
            <v>河北利达金属制品集团有限公司</v>
          </cell>
          <cell r="D49" t="str">
            <v>金属件</v>
          </cell>
          <cell r="E49" t="str">
            <v>金属件</v>
          </cell>
          <cell r="F49" t="str">
            <v>正常供货</v>
          </cell>
          <cell r="G49">
            <v>90</v>
          </cell>
          <cell r="H49" t="str">
            <v>是</v>
          </cell>
          <cell r="I49">
            <v>90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I49">
            <v>0</v>
          </cell>
          <cell r="AJ49">
            <v>0</v>
          </cell>
          <cell r="AK49">
            <v>0</v>
          </cell>
          <cell r="AN49">
            <v>0</v>
          </cell>
          <cell r="AO49">
            <v>161986.92000000001</v>
          </cell>
          <cell r="AP49">
            <v>0</v>
          </cell>
          <cell r="AQ49">
            <v>0</v>
          </cell>
          <cell r="AR49">
            <v>2279773.31</v>
          </cell>
          <cell r="AS49">
            <v>759580.68</v>
          </cell>
          <cell r="AT49">
            <v>0</v>
          </cell>
          <cell r="AU49">
            <v>0</v>
          </cell>
          <cell r="AV49">
            <v>1943731.72</v>
          </cell>
          <cell r="AW49">
            <v>731857.32</v>
          </cell>
          <cell r="AX49">
            <v>424300.31</v>
          </cell>
          <cell r="AY49">
            <v>6301230.2599999998</v>
          </cell>
          <cell r="AZ49">
            <v>3201340.91</v>
          </cell>
          <cell r="BA49">
            <v>0.8</v>
          </cell>
          <cell r="BB49">
            <v>533556.81833333301</v>
          </cell>
          <cell r="BC49">
            <v>533556.81833333301</v>
          </cell>
          <cell r="BD49">
            <v>506558.998333333</v>
          </cell>
          <cell r="BE49">
            <v>830514.28500000003</v>
          </cell>
          <cell r="BF49">
            <v>952490.505</v>
          </cell>
        </row>
        <row r="50">
          <cell r="B50" t="str">
            <v>S412015</v>
          </cell>
          <cell r="C50" t="str">
            <v>天津亚铁科技有限公司</v>
          </cell>
          <cell r="D50" t="str">
            <v>金属件</v>
          </cell>
          <cell r="E50" t="str">
            <v>金属件</v>
          </cell>
          <cell r="F50" t="str">
            <v>老账</v>
          </cell>
          <cell r="G50">
            <v>0</v>
          </cell>
          <cell r="H50" t="str">
            <v>否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V50">
            <v>0</v>
          </cell>
          <cell r="W50">
            <v>0</v>
          </cell>
          <cell r="X50">
            <v>126094.65</v>
          </cell>
          <cell r="Y50">
            <v>0</v>
          </cell>
          <cell r="Z50">
            <v>0</v>
          </cell>
          <cell r="AA50">
            <v>0</v>
          </cell>
          <cell r="AB50">
            <v>74592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X50">
            <v>0</v>
          </cell>
          <cell r="AY50">
            <v>200686.65</v>
          </cell>
          <cell r="AZ50">
            <v>200686.65</v>
          </cell>
          <cell r="BA50">
            <v>0.8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</row>
        <row r="51">
          <cell r="B51" t="str">
            <v>S437015</v>
          </cell>
          <cell r="C51" t="str">
            <v>山东金达汽车部件制造股份有限公司</v>
          </cell>
          <cell r="D51" t="str">
            <v>座椅</v>
          </cell>
          <cell r="E51" t="str">
            <v>座椅</v>
          </cell>
          <cell r="F51" t="str">
            <v>正常供货</v>
          </cell>
          <cell r="G51">
            <v>60</v>
          </cell>
          <cell r="H51" t="str">
            <v>否</v>
          </cell>
          <cell r="I51">
            <v>90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P51">
            <v>0</v>
          </cell>
          <cell r="AQ51">
            <v>0</v>
          </cell>
          <cell r="AR51">
            <v>20980.81</v>
          </cell>
          <cell r="AS51">
            <v>461164.86</v>
          </cell>
          <cell r="AT51">
            <v>485505.14</v>
          </cell>
          <cell r="AU51">
            <v>900590.92</v>
          </cell>
          <cell r="AV51">
            <v>291316.14</v>
          </cell>
          <cell r="AW51">
            <v>689636.32</v>
          </cell>
          <cell r="AX51">
            <v>406031.42</v>
          </cell>
          <cell r="AY51">
            <v>3255225.61</v>
          </cell>
          <cell r="AZ51">
            <v>2159557.87</v>
          </cell>
          <cell r="BA51">
            <v>0.8</v>
          </cell>
          <cell r="BB51">
            <v>80357.611666666693</v>
          </cell>
          <cell r="BC51">
            <v>161275.13500000001</v>
          </cell>
          <cell r="BD51">
            <v>311373.62166666699</v>
          </cell>
          <cell r="BE51">
            <v>359926.311666667</v>
          </cell>
          <cell r="BF51">
            <v>474865.69833333301</v>
          </cell>
        </row>
        <row r="52">
          <cell r="B52" t="str">
            <v>S433027</v>
          </cell>
          <cell r="C52" t="str">
            <v>浙江泰极信汽车部件有限公司</v>
          </cell>
          <cell r="D52" t="str">
            <v>金属件</v>
          </cell>
          <cell r="E52" t="str">
            <v>金属件</v>
          </cell>
          <cell r="F52" t="str">
            <v>诉讼</v>
          </cell>
          <cell r="G52">
            <v>60</v>
          </cell>
          <cell r="H52" t="str">
            <v>否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T52">
            <v>0</v>
          </cell>
          <cell r="U52">
            <v>47521.08</v>
          </cell>
          <cell r="V52">
            <v>101074.44</v>
          </cell>
          <cell r="W52">
            <v>0</v>
          </cell>
          <cell r="X52">
            <v>101074.44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X52">
            <v>0</v>
          </cell>
          <cell r="AY52">
            <v>249669.96</v>
          </cell>
          <cell r="AZ52">
            <v>249669.96</v>
          </cell>
          <cell r="BA52">
            <v>0.8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</row>
        <row r="53">
          <cell r="B53" t="str">
            <v>S543001</v>
          </cell>
          <cell r="C53" t="str">
            <v>湖南精正设备制造有限公司</v>
          </cell>
          <cell r="D53" t="str">
            <v>座椅</v>
          </cell>
          <cell r="E53" t="str">
            <v>座椅</v>
          </cell>
          <cell r="F53" t="str">
            <v>固定资产</v>
          </cell>
          <cell r="G53" t="str">
            <v>预付</v>
          </cell>
          <cell r="H53" t="str">
            <v>否</v>
          </cell>
          <cell r="J53">
            <v>470027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X53">
            <v>0</v>
          </cell>
          <cell r="AY53">
            <v>470027</v>
          </cell>
          <cell r="AZ53">
            <v>470027</v>
          </cell>
          <cell r="BA53">
            <v>1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</row>
        <row r="54">
          <cell r="B54" t="str">
            <v>S433020</v>
          </cell>
          <cell r="C54" t="str">
            <v>宁波市北仑屹昌机械有限公司</v>
          </cell>
          <cell r="D54" t="str">
            <v>后视镜</v>
          </cell>
          <cell r="E54" t="str">
            <v>后视镜</v>
          </cell>
          <cell r="F54" t="str">
            <v>老账</v>
          </cell>
          <cell r="G54">
            <v>90</v>
          </cell>
          <cell r="H54" t="str">
            <v>是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58156.28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X54">
            <v>139274.43</v>
          </cell>
          <cell r="AY54">
            <v>197430.71</v>
          </cell>
          <cell r="AZ54">
            <v>58156.28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</row>
        <row r="55">
          <cell r="B55" t="str">
            <v>S432009</v>
          </cell>
          <cell r="C55" t="str">
            <v>江苏力乐汽车部件股份有限公司</v>
          </cell>
          <cell r="D55" t="str">
            <v>金属件/座椅</v>
          </cell>
          <cell r="E55" t="str">
            <v>金属件/座椅</v>
          </cell>
          <cell r="F55" t="str">
            <v>正常供货</v>
          </cell>
          <cell r="G55">
            <v>60</v>
          </cell>
          <cell r="H55" t="str">
            <v>否</v>
          </cell>
          <cell r="I55">
            <v>90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Q55">
            <v>0</v>
          </cell>
          <cell r="AR55">
            <v>904521.82</v>
          </cell>
          <cell r="AS55">
            <v>958499.08</v>
          </cell>
          <cell r="AT55">
            <v>973535.12</v>
          </cell>
          <cell r="AU55">
            <v>1890526.64</v>
          </cell>
          <cell r="AV55">
            <v>871702.16</v>
          </cell>
          <cell r="AW55">
            <v>1127828</v>
          </cell>
          <cell r="AX55">
            <v>509297.24</v>
          </cell>
          <cell r="AY55">
            <v>7235910.0599999996</v>
          </cell>
          <cell r="AZ55">
            <v>5598784.8200000003</v>
          </cell>
          <cell r="BA55">
            <v>0.8</v>
          </cell>
          <cell r="BB55">
            <v>310503.48333333299</v>
          </cell>
          <cell r="BC55">
            <v>472759.33666666702</v>
          </cell>
          <cell r="BD55">
            <v>787847.11</v>
          </cell>
          <cell r="BE55">
            <v>933130.80333333299</v>
          </cell>
          <cell r="BF55">
            <v>1121102.13666667</v>
          </cell>
        </row>
        <row r="56">
          <cell r="B56" t="str">
            <v>S432025</v>
          </cell>
          <cell r="C56" t="str">
            <v>苏州高登威科技股份有限公司</v>
          </cell>
          <cell r="D56">
            <v>0</v>
          </cell>
          <cell r="E56">
            <v>0</v>
          </cell>
          <cell r="F56" t="str">
            <v>固定资产</v>
          </cell>
          <cell r="G56">
            <v>0</v>
          </cell>
          <cell r="H56" t="str">
            <v>否</v>
          </cell>
          <cell r="J56">
            <v>526700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X56">
            <v>0</v>
          </cell>
          <cell r="AY56">
            <v>526700</v>
          </cell>
          <cell r="AZ56">
            <v>526700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</row>
        <row r="57">
          <cell r="B57" t="str">
            <v>S423001</v>
          </cell>
          <cell r="C57" t="str">
            <v>哈尔滨三迪工控工程有限公司</v>
          </cell>
          <cell r="D57" t="str">
            <v>座椅</v>
          </cell>
          <cell r="E57" t="str">
            <v>座椅</v>
          </cell>
          <cell r="F57" t="str">
            <v>固定资产-老账</v>
          </cell>
          <cell r="G57" t="str">
            <v>预付</v>
          </cell>
          <cell r="H57" t="str">
            <v>否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236900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X57">
            <v>0</v>
          </cell>
          <cell r="AY57">
            <v>236900</v>
          </cell>
          <cell r="AZ57">
            <v>236900</v>
          </cell>
          <cell r="BA57">
            <v>1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</row>
        <row r="58">
          <cell r="B58" t="str">
            <v>S432006</v>
          </cell>
          <cell r="C58" t="str">
            <v>江阴长青工艺品有限公司</v>
          </cell>
          <cell r="D58" t="str">
            <v>座椅</v>
          </cell>
          <cell r="E58" t="str">
            <v>座椅</v>
          </cell>
          <cell r="F58" t="str">
            <v>固定资产-老账</v>
          </cell>
          <cell r="G58" t="str">
            <v>预付</v>
          </cell>
          <cell r="H58" t="str">
            <v>是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264354.28000000003</v>
          </cell>
          <cell r="AM58">
            <v>213000</v>
          </cell>
          <cell r="AN58">
            <v>0</v>
          </cell>
          <cell r="AO58">
            <v>52500</v>
          </cell>
          <cell r="AP58">
            <v>0</v>
          </cell>
          <cell r="AQ58">
            <v>0</v>
          </cell>
          <cell r="AR58">
            <v>35000</v>
          </cell>
          <cell r="AS58">
            <v>67500</v>
          </cell>
          <cell r="AT58">
            <v>0</v>
          </cell>
          <cell r="AU58">
            <v>0</v>
          </cell>
          <cell r="AV58">
            <v>0</v>
          </cell>
          <cell r="AX58">
            <v>0</v>
          </cell>
          <cell r="AY58">
            <v>632354.28</v>
          </cell>
          <cell r="AZ58">
            <v>632354.28</v>
          </cell>
          <cell r="BA58">
            <v>1</v>
          </cell>
          <cell r="BB58">
            <v>25833.333333333299</v>
          </cell>
          <cell r="BC58">
            <v>25833.333333333299</v>
          </cell>
          <cell r="BD58">
            <v>17083.333333333299</v>
          </cell>
          <cell r="BE58">
            <v>17083.333333333299</v>
          </cell>
          <cell r="BF58">
            <v>17083.333333333299</v>
          </cell>
        </row>
        <row r="59">
          <cell r="B59" t="str">
            <v>S413056</v>
          </cell>
          <cell r="C59" t="str">
            <v>黄骅市瑞丰五金制品有限公司</v>
          </cell>
          <cell r="D59" t="str">
            <v>金属件/后视镜</v>
          </cell>
          <cell r="E59" t="str">
            <v>金属件/后视镜</v>
          </cell>
          <cell r="F59" t="str">
            <v>正常供货</v>
          </cell>
          <cell r="G59">
            <v>60</v>
          </cell>
          <cell r="H59" t="str">
            <v>是</v>
          </cell>
          <cell r="I59">
            <v>90</v>
          </cell>
          <cell r="J59">
            <v>0</v>
          </cell>
          <cell r="K59">
            <v>0</v>
          </cell>
          <cell r="L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D59">
            <v>163925.31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88742.37</v>
          </cell>
          <cell r="AJ59">
            <v>74722.740000000005</v>
          </cell>
          <cell r="AK59">
            <v>0</v>
          </cell>
          <cell r="AL59">
            <v>0</v>
          </cell>
          <cell r="AM59">
            <v>0</v>
          </cell>
          <cell r="AN59">
            <v>133483.42000000001</v>
          </cell>
          <cell r="AO59">
            <v>45058.73</v>
          </cell>
          <cell r="AP59">
            <v>0</v>
          </cell>
          <cell r="AQ59">
            <v>103500</v>
          </cell>
          <cell r="AR59">
            <v>52898.42</v>
          </cell>
          <cell r="AS59">
            <v>76633.02</v>
          </cell>
          <cell r="AT59">
            <v>23283.37</v>
          </cell>
          <cell r="AU59">
            <v>0</v>
          </cell>
          <cell r="AV59">
            <v>74609.929999999993</v>
          </cell>
          <cell r="AW59">
            <v>40908.050000000003</v>
          </cell>
          <cell r="AX59">
            <v>43787.68</v>
          </cell>
          <cell r="AY59">
            <v>921553.04</v>
          </cell>
          <cell r="AZ59">
            <v>836857.31</v>
          </cell>
          <cell r="BA59">
            <v>0.8</v>
          </cell>
          <cell r="BB59">
            <v>68595.598333333299</v>
          </cell>
          <cell r="BC59">
            <v>50228.923333333303</v>
          </cell>
          <cell r="BD59">
            <v>42719.135000000002</v>
          </cell>
          <cell r="BE59">
            <v>55154.1233333333</v>
          </cell>
          <cell r="BF59">
            <v>44722.131666666697</v>
          </cell>
        </row>
        <row r="60">
          <cell r="B60" t="str">
            <v>S413071</v>
          </cell>
          <cell r="C60" t="str">
            <v>黄骅市顺亿汽车部件有限公司</v>
          </cell>
          <cell r="D60" t="str">
            <v>金属件/座椅/后视镜</v>
          </cell>
          <cell r="E60" t="str">
            <v>金属件/座椅/后视镜</v>
          </cell>
          <cell r="F60" t="str">
            <v>正常供货</v>
          </cell>
          <cell r="G60">
            <v>90</v>
          </cell>
          <cell r="H60" t="str">
            <v>是</v>
          </cell>
          <cell r="I60">
            <v>90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30828.400000000001</v>
          </cell>
          <cell r="AE60">
            <v>40385.19</v>
          </cell>
          <cell r="AF60">
            <v>56596.68</v>
          </cell>
          <cell r="AG60">
            <v>27046.89</v>
          </cell>
          <cell r="AH60">
            <v>44354.57</v>
          </cell>
          <cell r="AI60">
            <v>45109.77</v>
          </cell>
          <cell r="AJ60">
            <v>56004.97</v>
          </cell>
          <cell r="AK60">
            <v>67923.960000000006</v>
          </cell>
          <cell r="AL60">
            <v>56994.879999999997</v>
          </cell>
          <cell r="AM60">
            <v>56144.639999999999</v>
          </cell>
          <cell r="AN60">
            <v>26984.55</v>
          </cell>
          <cell r="AO60">
            <v>31650.85</v>
          </cell>
          <cell r="AP60">
            <v>31400</v>
          </cell>
          <cell r="AQ60">
            <v>48000</v>
          </cell>
          <cell r="AR60">
            <v>43591.48</v>
          </cell>
          <cell r="AS60">
            <v>35027.19</v>
          </cell>
          <cell r="AT60">
            <v>25666.080000000002</v>
          </cell>
          <cell r="AU60">
            <v>0</v>
          </cell>
          <cell r="AV60">
            <v>42989.99</v>
          </cell>
          <cell r="AW60">
            <v>54605.88</v>
          </cell>
          <cell r="AX60">
            <v>0</v>
          </cell>
          <cell r="AY60">
            <v>821305.97</v>
          </cell>
          <cell r="AZ60">
            <v>723710.1</v>
          </cell>
          <cell r="BA60">
            <v>0.8</v>
          </cell>
          <cell r="BB60">
            <v>36109.011666666702</v>
          </cell>
          <cell r="BC60">
            <v>35889.266666666699</v>
          </cell>
          <cell r="BD60">
            <v>30614.125</v>
          </cell>
          <cell r="BE60">
            <v>32545.79</v>
          </cell>
          <cell r="BF60">
            <v>33646.769999999997</v>
          </cell>
        </row>
        <row r="61">
          <cell r="B61" t="str">
            <v>S432037</v>
          </cell>
          <cell r="C61" t="str">
            <v>苏世博(南京)减振系统有限公司</v>
          </cell>
          <cell r="D61" t="str">
            <v>金属件</v>
          </cell>
          <cell r="E61" t="str">
            <v>金属件</v>
          </cell>
          <cell r="F61" t="str">
            <v>正常供货</v>
          </cell>
          <cell r="G61">
            <v>60</v>
          </cell>
          <cell r="H61" t="str">
            <v>否</v>
          </cell>
          <cell r="I61">
            <v>90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7050.95</v>
          </cell>
          <cell r="AQ61">
            <v>150100</v>
          </cell>
          <cell r="AR61">
            <v>0</v>
          </cell>
          <cell r="AS61">
            <v>182671.28</v>
          </cell>
          <cell r="AT61">
            <v>0</v>
          </cell>
          <cell r="AU61">
            <v>0</v>
          </cell>
          <cell r="AV61">
            <v>885251.05</v>
          </cell>
          <cell r="AW61">
            <v>679356</v>
          </cell>
          <cell r="AX61">
            <v>676097.08</v>
          </cell>
          <cell r="AY61">
            <v>2580526.36</v>
          </cell>
          <cell r="AZ61">
            <v>1225073.28</v>
          </cell>
          <cell r="BA61">
            <v>0.8</v>
          </cell>
          <cell r="BB61">
            <v>56637.038333333301</v>
          </cell>
          <cell r="BC61">
            <v>56637.038333333301</v>
          </cell>
          <cell r="BD61">
            <v>56637.038333333301</v>
          </cell>
          <cell r="BE61">
            <v>203003.721666667</v>
          </cell>
          <cell r="BF61">
            <v>291213.05499999999</v>
          </cell>
        </row>
        <row r="62">
          <cell r="B62" t="str">
            <v>S412012</v>
          </cell>
          <cell r="C62" t="str">
            <v>天津琪安科技有限公司</v>
          </cell>
          <cell r="D62" t="str">
            <v>座椅</v>
          </cell>
          <cell r="E62" t="str">
            <v>座椅</v>
          </cell>
          <cell r="F62" t="str">
            <v>正常供货</v>
          </cell>
          <cell r="G62">
            <v>90</v>
          </cell>
          <cell r="H62" t="str">
            <v>是</v>
          </cell>
          <cell r="I62">
            <v>90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32705.5</v>
          </cell>
          <cell r="AF62">
            <v>85524.27</v>
          </cell>
          <cell r="AG62">
            <v>0</v>
          </cell>
          <cell r="AH62">
            <v>156100.04999999999</v>
          </cell>
          <cell r="AI62">
            <v>26790.04</v>
          </cell>
          <cell r="AJ62">
            <v>60885.41</v>
          </cell>
          <cell r="AK62">
            <v>165910.82999999999</v>
          </cell>
          <cell r="AL62">
            <v>33628.800000000003</v>
          </cell>
          <cell r="AM62">
            <v>84291.79</v>
          </cell>
          <cell r="AN62">
            <v>90649.77</v>
          </cell>
          <cell r="AO62">
            <v>28624.07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364412.38</v>
          </cell>
          <cell r="AU62">
            <v>97168.7</v>
          </cell>
          <cell r="AV62">
            <v>0</v>
          </cell>
          <cell r="AW62">
            <v>85355.12</v>
          </cell>
          <cell r="AX62">
            <v>63059.24</v>
          </cell>
          <cell r="AY62">
            <v>1375105.97</v>
          </cell>
          <cell r="AZ62">
            <v>1226691.6100000001</v>
          </cell>
          <cell r="BA62">
            <v>0.8</v>
          </cell>
          <cell r="BB62">
            <v>19878.973333333299</v>
          </cell>
          <cell r="BC62">
            <v>65506.074999999997</v>
          </cell>
          <cell r="BD62">
            <v>76930.179999999993</v>
          </cell>
          <cell r="BE62">
            <v>76930.179999999993</v>
          </cell>
          <cell r="BF62">
            <v>91156.033333333296</v>
          </cell>
        </row>
        <row r="63">
          <cell r="B63" t="str">
            <v>S432035</v>
          </cell>
          <cell r="C63" t="str">
            <v>江阴市宏丰塑业有限公司</v>
          </cell>
          <cell r="D63" t="str">
            <v>后视镜</v>
          </cell>
          <cell r="E63" t="str">
            <v>后视镜</v>
          </cell>
          <cell r="F63" t="str">
            <v>大宗物料</v>
          </cell>
          <cell r="G63">
            <v>90</v>
          </cell>
          <cell r="H63" t="str">
            <v>是</v>
          </cell>
          <cell r="I63">
            <v>90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30809.99</v>
          </cell>
          <cell r="AF63">
            <v>0</v>
          </cell>
          <cell r="AG63">
            <v>79100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X63">
            <v>0</v>
          </cell>
          <cell r="AY63">
            <v>109909.99</v>
          </cell>
          <cell r="AZ63">
            <v>109909.99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</row>
        <row r="64">
          <cell r="B64" t="str">
            <v>S511032</v>
          </cell>
          <cell r="C64" t="str">
            <v>中机科（北京）车辆检测工程研究院有限公司</v>
          </cell>
          <cell r="D64" t="str">
            <v>座椅</v>
          </cell>
          <cell r="E64" t="str">
            <v>座椅</v>
          </cell>
          <cell r="F64" t="str">
            <v>实验费-老帐</v>
          </cell>
          <cell r="G64">
            <v>0</v>
          </cell>
          <cell r="H64" t="str">
            <v>否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383520.5</v>
          </cell>
          <cell r="AQ64">
            <v>0</v>
          </cell>
          <cell r="AR64">
            <v>228201</v>
          </cell>
          <cell r="AS64">
            <v>4337.5</v>
          </cell>
          <cell r="AT64">
            <v>0</v>
          </cell>
          <cell r="AU64">
            <v>0</v>
          </cell>
          <cell r="AV64">
            <v>3905</v>
          </cell>
          <cell r="AX64">
            <v>0</v>
          </cell>
          <cell r="AY64">
            <v>619964</v>
          </cell>
          <cell r="AZ64">
            <v>619964</v>
          </cell>
          <cell r="BA64">
            <v>0.8</v>
          </cell>
          <cell r="BB64">
            <v>102676.5</v>
          </cell>
          <cell r="BC64">
            <v>102676.5</v>
          </cell>
          <cell r="BD64">
            <v>102676.5</v>
          </cell>
          <cell r="BE64">
            <v>39407.25</v>
          </cell>
          <cell r="BF64">
            <v>39407.25</v>
          </cell>
        </row>
        <row r="65">
          <cell r="B65" t="str">
            <v>S421002</v>
          </cell>
          <cell r="C65" t="str">
            <v>大连浩煜新材料科技有限公司</v>
          </cell>
          <cell r="D65" t="str">
            <v>座椅</v>
          </cell>
          <cell r="E65" t="str">
            <v>座椅</v>
          </cell>
          <cell r="F65" t="str">
            <v>大宗物料</v>
          </cell>
          <cell r="G65">
            <v>60</v>
          </cell>
          <cell r="H65" t="str">
            <v>否</v>
          </cell>
          <cell r="I65">
            <v>60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AL65">
            <v>0</v>
          </cell>
          <cell r="AM65">
            <v>0</v>
          </cell>
          <cell r="AN65">
            <v>0</v>
          </cell>
          <cell r="AP65">
            <v>0</v>
          </cell>
          <cell r="AQ65">
            <v>0</v>
          </cell>
          <cell r="AR65">
            <v>103409.82</v>
          </cell>
          <cell r="AS65">
            <v>688800</v>
          </cell>
          <cell r="AT65">
            <v>1019760</v>
          </cell>
          <cell r="AU65">
            <v>678240</v>
          </cell>
          <cell r="AV65">
            <v>962640</v>
          </cell>
          <cell r="AW65">
            <v>869760</v>
          </cell>
          <cell r="AX65">
            <v>659400</v>
          </cell>
          <cell r="AY65">
            <v>4982009.82</v>
          </cell>
          <cell r="AZ65">
            <v>3452849.82</v>
          </cell>
          <cell r="BA65">
            <v>1</v>
          </cell>
          <cell r="BB65">
            <v>132034.97</v>
          </cell>
          <cell r="BC65">
            <v>301994.96999999997</v>
          </cell>
          <cell r="BD65">
            <v>415034.97</v>
          </cell>
          <cell r="BE65">
            <v>575474.97</v>
          </cell>
          <cell r="BF65">
            <v>720434.97</v>
          </cell>
        </row>
        <row r="66">
          <cell r="B66" t="str">
            <v>S413168</v>
          </cell>
          <cell r="C66" t="str">
            <v>黄骅市旗锐塑料制品有限公司</v>
          </cell>
          <cell r="D66" t="str">
            <v>座椅/后视镜</v>
          </cell>
          <cell r="E66" t="str">
            <v>座椅/后视镜</v>
          </cell>
          <cell r="F66" t="str">
            <v>正常供货</v>
          </cell>
          <cell r="G66">
            <v>60</v>
          </cell>
          <cell r="H66" t="str">
            <v>否</v>
          </cell>
          <cell r="I66">
            <v>90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32059.31</v>
          </cell>
          <cell r="AT66">
            <v>46536.05</v>
          </cell>
          <cell r="AU66">
            <v>66484.39</v>
          </cell>
          <cell r="AV66">
            <v>28145.33</v>
          </cell>
          <cell r="AW66">
            <v>87002.92</v>
          </cell>
          <cell r="AX66">
            <v>77516.59</v>
          </cell>
          <cell r="AY66">
            <v>337744.59</v>
          </cell>
          <cell r="AZ66">
            <v>173225.08</v>
          </cell>
          <cell r="BA66">
            <v>0.8</v>
          </cell>
          <cell r="BB66">
            <v>5343.2183333333296</v>
          </cell>
          <cell r="BC66">
            <v>13099.2266666667</v>
          </cell>
          <cell r="BD66">
            <v>24179.958333333299</v>
          </cell>
          <cell r="BE66">
            <v>28870.846666666701</v>
          </cell>
          <cell r="BF66">
            <v>43371.333333333299</v>
          </cell>
        </row>
        <row r="67">
          <cell r="B67" t="str">
            <v>S535001</v>
          </cell>
          <cell r="C67" t="str">
            <v>厦门市三友和机械有限公司</v>
          </cell>
          <cell r="D67" t="str">
            <v>座椅</v>
          </cell>
          <cell r="E67" t="str">
            <v>座椅</v>
          </cell>
          <cell r="F67" t="str">
            <v>固定资产-老账</v>
          </cell>
          <cell r="G67" t="str">
            <v>预付</v>
          </cell>
          <cell r="H67" t="str">
            <v>否</v>
          </cell>
          <cell r="J67">
            <v>222035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60000</v>
          </cell>
          <cell r="Z67">
            <v>0</v>
          </cell>
          <cell r="AA67">
            <v>0</v>
          </cell>
          <cell r="AB67">
            <v>11965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X67">
            <v>0</v>
          </cell>
          <cell r="AY67">
            <v>294000</v>
          </cell>
          <cell r="AZ67">
            <v>294000</v>
          </cell>
          <cell r="BA67">
            <v>0.8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</row>
        <row r="68">
          <cell r="B68" t="str">
            <v>S433009</v>
          </cell>
          <cell r="C68" t="str">
            <v>浙江路得坦摩汽车部件股份有限公司</v>
          </cell>
          <cell r="D68" t="str">
            <v>金属件</v>
          </cell>
          <cell r="E68" t="str">
            <v>金属件</v>
          </cell>
          <cell r="F68" t="str">
            <v>正常供货</v>
          </cell>
          <cell r="G68">
            <v>60</v>
          </cell>
          <cell r="H68" t="str">
            <v>否</v>
          </cell>
          <cell r="I68">
            <v>60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811996.06</v>
          </cell>
          <cell r="AT68">
            <v>281423.25</v>
          </cell>
          <cell r="AU68">
            <v>991550.26</v>
          </cell>
          <cell r="AV68">
            <v>156597.75</v>
          </cell>
          <cell r="AW68">
            <v>855585.49</v>
          </cell>
          <cell r="AX68">
            <v>560550.06000000006</v>
          </cell>
          <cell r="AY68">
            <v>3657702.87</v>
          </cell>
          <cell r="AZ68">
            <v>2241567.3199999998</v>
          </cell>
          <cell r="BA68">
            <v>0.8</v>
          </cell>
          <cell r="BB68">
            <v>135332.67666666699</v>
          </cell>
          <cell r="BC68">
            <v>182236.55166666699</v>
          </cell>
          <cell r="BD68">
            <v>347494.92833333299</v>
          </cell>
          <cell r="BE68">
            <v>373594.55333333299</v>
          </cell>
          <cell r="BF68">
            <v>516192.13500000001</v>
          </cell>
        </row>
        <row r="69">
          <cell r="B69" t="str">
            <v>S434002</v>
          </cell>
          <cell r="C69" t="str">
            <v>芜湖星火软轴控制索制造有限公司</v>
          </cell>
          <cell r="D69" t="str">
            <v>金属件/座椅</v>
          </cell>
          <cell r="E69" t="str">
            <v>金属件/座椅</v>
          </cell>
          <cell r="F69" t="str">
            <v>正常供货</v>
          </cell>
          <cell r="G69">
            <v>60</v>
          </cell>
          <cell r="H69" t="str">
            <v>是</v>
          </cell>
          <cell r="I69">
            <v>60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W69">
            <v>0</v>
          </cell>
          <cell r="Y69">
            <v>0</v>
          </cell>
          <cell r="AK69">
            <v>0</v>
          </cell>
          <cell r="AL69">
            <v>0</v>
          </cell>
          <cell r="AM69">
            <v>86101.19</v>
          </cell>
          <cell r="AN69">
            <v>110872.52</v>
          </cell>
          <cell r="AO69">
            <v>64759.78</v>
          </cell>
          <cell r="AP69">
            <v>28900</v>
          </cell>
          <cell r="AQ69">
            <v>14400</v>
          </cell>
          <cell r="AR69">
            <v>0</v>
          </cell>
          <cell r="AS69">
            <v>673.35</v>
          </cell>
          <cell r="AT69">
            <v>16414.490000000002</v>
          </cell>
          <cell r="AU69">
            <v>0</v>
          </cell>
          <cell r="AV69">
            <v>0</v>
          </cell>
          <cell r="AX69">
            <v>4096.37</v>
          </cell>
          <cell r="AY69">
            <v>326217.7</v>
          </cell>
          <cell r="AZ69">
            <v>322121.33</v>
          </cell>
          <cell r="BA69">
            <v>0.8</v>
          </cell>
          <cell r="BB69">
            <v>36600.941666666702</v>
          </cell>
          <cell r="BC69">
            <v>20857.936666666701</v>
          </cell>
          <cell r="BD69">
            <v>10064.64</v>
          </cell>
          <cell r="BE69">
            <v>5247.9733333333297</v>
          </cell>
          <cell r="BF69">
            <v>2847.9733333333302</v>
          </cell>
        </row>
        <row r="70">
          <cell r="B70" t="str">
            <v>S413053</v>
          </cell>
          <cell r="C70" t="str">
            <v>黄骅市益海五金制造有限公司</v>
          </cell>
          <cell r="D70" t="str">
            <v>座椅</v>
          </cell>
          <cell r="E70" t="str">
            <v>座椅</v>
          </cell>
          <cell r="F70" t="str">
            <v>正常供货</v>
          </cell>
          <cell r="G70">
            <v>90</v>
          </cell>
          <cell r="H70" t="str">
            <v>是</v>
          </cell>
          <cell r="I70">
            <v>90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F70">
            <v>0</v>
          </cell>
          <cell r="AG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64665.94</v>
          </cell>
          <cell r="AN70">
            <v>0</v>
          </cell>
          <cell r="AO70">
            <v>112570.89</v>
          </cell>
          <cell r="AP70">
            <v>7500</v>
          </cell>
          <cell r="AQ70">
            <v>17600</v>
          </cell>
          <cell r="AR70">
            <v>24286.2</v>
          </cell>
          <cell r="AS70">
            <v>31266.25</v>
          </cell>
          <cell r="AT70">
            <v>28633.119999999999</v>
          </cell>
          <cell r="AU70">
            <v>20920.740000000002</v>
          </cell>
          <cell r="AV70">
            <v>0</v>
          </cell>
          <cell r="AW70">
            <v>65364.24</v>
          </cell>
          <cell r="AX70">
            <v>0</v>
          </cell>
          <cell r="AY70">
            <v>372807.38</v>
          </cell>
          <cell r="AZ70">
            <v>307443.14</v>
          </cell>
          <cell r="BA70">
            <v>0.8</v>
          </cell>
          <cell r="BB70">
            <v>32203.89</v>
          </cell>
          <cell r="BC70">
            <v>36976.076666666697</v>
          </cell>
          <cell r="BD70">
            <v>21701.051666666699</v>
          </cell>
          <cell r="BE70">
            <v>20451.051666666699</v>
          </cell>
          <cell r="BF70">
            <v>28411.758333333299</v>
          </cell>
        </row>
        <row r="71">
          <cell r="B71" t="str">
            <v>S411037</v>
          </cell>
          <cell r="C71" t="str">
            <v>北京博路荣国际贸易有限公司</v>
          </cell>
          <cell r="D71" t="str">
            <v>后视镜</v>
          </cell>
          <cell r="E71" t="str">
            <v>后视镜</v>
          </cell>
          <cell r="F71" t="str">
            <v>大宗物料</v>
          </cell>
          <cell r="G71">
            <v>90</v>
          </cell>
          <cell r="H71" t="str">
            <v>是</v>
          </cell>
          <cell r="I71">
            <v>90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46705.599999999999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X71">
            <v>0</v>
          </cell>
          <cell r="AY71">
            <v>46705.599999999999</v>
          </cell>
          <cell r="AZ71">
            <v>46705.599999999999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</row>
        <row r="72">
          <cell r="B72" t="str">
            <v>S413042</v>
          </cell>
          <cell r="C72" t="str">
            <v>黄骅市祯祥金属制品有限责任公司</v>
          </cell>
          <cell r="D72" t="str">
            <v>金属件</v>
          </cell>
          <cell r="E72" t="str">
            <v>金属件</v>
          </cell>
          <cell r="G72">
            <v>0</v>
          </cell>
          <cell r="H72" t="str">
            <v>否</v>
          </cell>
          <cell r="I72">
            <v>30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W72">
            <v>141746.47</v>
          </cell>
          <cell r="AX72">
            <v>350004.35</v>
          </cell>
          <cell r="AY72">
            <v>491750.82</v>
          </cell>
          <cell r="AZ72">
            <v>491750.82</v>
          </cell>
          <cell r="BA72">
            <v>1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23624.4116666667</v>
          </cell>
        </row>
        <row r="73">
          <cell r="B73" t="str">
            <v>S413021</v>
          </cell>
          <cell r="C73" t="str">
            <v>河北锐翰汽车零部件有限公司</v>
          </cell>
          <cell r="D73" t="str">
            <v>金属件</v>
          </cell>
          <cell r="E73" t="str">
            <v>金属件</v>
          </cell>
          <cell r="F73" t="str">
            <v>正常供货</v>
          </cell>
          <cell r="G73">
            <v>60</v>
          </cell>
          <cell r="H73" t="str">
            <v>是</v>
          </cell>
          <cell r="I73">
            <v>90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Z73">
            <v>0</v>
          </cell>
          <cell r="AA73">
            <v>0</v>
          </cell>
          <cell r="AD73">
            <v>7278.33</v>
          </cell>
          <cell r="AE73">
            <v>16896</v>
          </cell>
          <cell r="AF73">
            <v>0</v>
          </cell>
          <cell r="AG73">
            <v>56615.9</v>
          </cell>
          <cell r="AH73">
            <v>24527.94</v>
          </cell>
          <cell r="AI73">
            <v>39551.94</v>
          </cell>
          <cell r="AJ73">
            <v>25151.95</v>
          </cell>
          <cell r="AK73">
            <v>58223.89</v>
          </cell>
          <cell r="AL73">
            <v>27767.94</v>
          </cell>
          <cell r="AM73">
            <v>36863.949999999997</v>
          </cell>
          <cell r="AN73">
            <v>26735.96</v>
          </cell>
          <cell r="AO73">
            <v>42047.93</v>
          </cell>
          <cell r="AP73">
            <v>32300</v>
          </cell>
          <cell r="AQ73">
            <v>33100</v>
          </cell>
          <cell r="AR73">
            <v>33839.94</v>
          </cell>
          <cell r="AS73">
            <v>42527.94</v>
          </cell>
          <cell r="AT73">
            <v>28175.95</v>
          </cell>
          <cell r="AU73">
            <v>50999.9</v>
          </cell>
          <cell r="AV73">
            <v>36719.93</v>
          </cell>
          <cell r="AW73">
            <v>17255.97</v>
          </cell>
          <cell r="AX73">
            <v>14495.98</v>
          </cell>
          <cell r="AY73">
            <v>651077.34</v>
          </cell>
          <cell r="AZ73">
            <v>619325.39</v>
          </cell>
          <cell r="BA73">
            <v>0.8</v>
          </cell>
          <cell r="BB73">
            <v>35091.961666666699</v>
          </cell>
          <cell r="BC73">
            <v>35331.96</v>
          </cell>
          <cell r="BD73">
            <v>36823.955000000002</v>
          </cell>
          <cell r="BE73">
            <v>37560.61</v>
          </cell>
          <cell r="BF73">
            <v>34919.938333333303</v>
          </cell>
        </row>
        <row r="74">
          <cell r="B74" t="str">
            <v>S411021</v>
          </cell>
          <cell r="C74" t="str">
            <v>北京鹏宇兴业精密模具制造有限公司</v>
          </cell>
          <cell r="D74">
            <v>0</v>
          </cell>
          <cell r="E74" t="str">
            <v>座椅/金属件/后视镜</v>
          </cell>
          <cell r="F74" t="str">
            <v>固定资产-老账</v>
          </cell>
          <cell r="G74">
            <v>0</v>
          </cell>
          <cell r="H74" t="str">
            <v>否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40459.99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X74">
            <v>0</v>
          </cell>
          <cell r="AY74">
            <v>40459.99</v>
          </cell>
          <cell r="AZ74">
            <v>40459.99</v>
          </cell>
          <cell r="BA74">
            <v>0.8</v>
          </cell>
          <cell r="BB74">
            <v>6743.3316666666697</v>
          </cell>
          <cell r="BC74">
            <v>6743.3316666666697</v>
          </cell>
          <cell r="BD74">
            <v>6743.3316666666697</v>
          </cell>
          <cell r="BE74">
            <v>6743.3316666666697</v>
          </cell>
          <cell r="BF74">
            <v>0</v>
          </cell>
        </row>
        <row r="75">
          <cell r="B75" t="str">
            <v>S435004</v>
          </cell>
          <cell r="C75" t="str">
            <v>厦门市鑫荣飞工贸有限公司</v>
          </cell>
          <cell r="D75" t="str">
            <v>金属件</v>
          </cell>
          <cell r="E75" t="str">
            <v>金属件</v>
          </cell>
          <cell r="F75" t="str">
            <v>正常供货</v>
          </cell>
          <cell r="G75">
            <v>90</v>
          </cell>
          <cell r="H75" t="str">
            <v>是</v>
          </cell>
          <cell r="I75">
            <v>90</v>
          </cell>
          <cell r="AJ75">
            <v>0</v>
          </cell>
          <cell r="AK75">
            <v>0</v>
          </cell>
          <cell r="AL75">
            <v>0</v>
          </cell>
          <cell r="AM75">
            <v>30476.37</v>
          </cell>
          <cell r="AN75">
            <v>60131.82</v>
          </cell>
          <cell r="AO75">
            <v>78616.36</v>
          </cell>
          <cell r="AP75">
            <v>117000</v>
          </cell>
          <cell r="AQ75">
            <v>131100</v>
          </cell>
          <cell r="AR75">
            <v>109169.3</v>
          </cell>
          <cell r="AS75">
            <v>129850.56</v>
          </cell>
          <cell r="AT75">
            <v>0</v>
          </cell>
          <cell r="AU75">
            <v>57024.32</v>
          </cell>
          <cell r="AV75">
            <v>117158.39999999999</v>
          </cell>
          <cell r="AW75">
            <v>460969.94</v>
          </cell>
          <cell r="AX75">
            <v>0</v>
          </cell>
          <cell r="AY75">
            <v>1291497.07</v>
          </cell>
          <cell r="AZ75">
            <v>713368.73</v>
          </cell>
          <cell r="BA75">
            <v>0.8</v>
          </cell>
          <cell r="BB75">
            <v>104311.34</v>
          </cell>
          <cell r="BC75">
            <v>94289.37</v>
          </cell>
          <cell r="BD75">
            <v>90690.696666666699</v>
          </cell>
          <cell r="BE75">
            <v>90717.096666666694</v>
          </cell>
          <cell r="BF75">
            <v>145695.42000000001</v>
          </cell>
        </row>
        <row r="76">
          <cell r="B76" t="str">
            <v>S444012</v>
          </cell>
          <cell r="C76" t="str">
            <v>东莞皓永汽车配件有限公司</v>
          </cell>
          <cell r="D76" t="str">
            <v>后视镜</v>
          </cell>
          <cell r="E76" t="str">
            <v>后视镜</v>
          </cell>
          <cell r="F76" t="str">
            <v>正常供货</v>
          </cell>
          <cell r="G76">
            <v>30</v>
          </cell>
          <cell r="H76" t="str">
            <v>是</v>
          </cell>
          <cell r="I76">
            <v>30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B76">
            <v>0</v>
          </cell>
          <cell r="AD76">
            <v>0</v>
          </cell>
          <cell r="AE76">
            <v>0</v>
          </cell>
          <cell r="AF76">
            <v>0</v>
          </cell>
          <cell r="AI76">
            <v>0</v>
          </cell>
          <cell r="AJ76">
            <v>232592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X76">
            <v>0</v>
          </cell>
          <cell r="AY76">
            <v>232592</v>
          </cell>
          <cell r="AZ76">
            <v>232592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</row>
        <row r="77">
          <cell r="B77" t="str">
            <v>S431001</v>
          </cell>
          <cell r="C77" t="str">
            <v>纳新塑化（上海）有限公司</v>
          </cell>
          <cell r="D77" t="str">
            <v>后视镜</v>
          </cell>
          <cell r="E77" t="str">
            <v>后视镜</v>
          </cell>
          <cell r="F77" t="str">
            <v>大宗物料</v>
          </cell>
          <cell r="G77">
            <v>60</v>
          </cell>
          <cell r="H77" t="str">
            <v>否</v>
          </cell>
          <cell r="I77">
            <v>60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41700</v>
          </cell>
          <cell r="AR77">
            <v>61020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X77">
            <v>0</v>
          </cell>
          <cell r="AY77">
            <v>102720</v>
          </cell>
          <cell r="AZ77">
            <v>102720</v>
          </cell>
          <cell r="BA77">
            <v>0</v>
          </cell>
          <cell r="BB77">
            <v>17120</v>
          </cell>
          <cell r="BC77">
            <v>17120</v>
          </cell>
          <cell r="BD77">
            <v>17120</v>
          </cell>
          <cell r="BE77">
            <v>17120</v>
          </cell>
          <cell r="BF77">
            <v>10170</v>
          </cell>
        </row>
        <row r="78">
          <cell r="B78" t="str">
            <v>S434003</v>
          </cell>
          <cell r="C78" t="str">
            <v>芜湖市卓人汽车配件有限责任公司</v>
          </cell>
          <cell r="D78" t="str">
            <v>座椅/后视镜</v>
          </cell>
          <cell r="E78" t="str">
            <v>座椅/后视镜</v>
          </cell>
          <cell r="F78" t="str">
            <v>正常供货</v>
          </cell>
          <cell r="G78">
            <v>90</v>
          </cell>
          <cell r="H78" t="str">
            <v>否</v>
          </cell>
          <cell r="I78">
            <v>90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AD78">
            <v>0</v>
          </cell>
          <cell r="AE78">
            <v>0</v>
          </cell>
          <cell r="AF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4688.1400000000003</v>
          </cell>
          <cell r="AW78">
            <v>14056.84</v>
          </cell>
          <cell r="AX78">
            <v>84607.95</v>
          </cell>
          <cell r="AY78">
            <v>103352.93</v>
          </cell>
          <cell r="AZ78">
            <v>0</v>
          </cell>
          <cell r="BA78">
            <v>0.8</v>
          </cell>
          <cell r="BB78">
            <v>0</v>
          </cell>
          <cell r="BC78">
            <v>0</v>
          </cell>
          <cell r="BD78">
            <v>0</v>
          </cell>
          <cell r="BE78">
            <v>781.35666666666702</v>
          </cell>
          <cell r="BF78">
            <v>3124.1633333333298</v>
          </cell>
        </row>
        <row r="79">
          <cell r="B79" t="str">
            <v>S434001</v>
          </cell>
          <cell r="C79" t="str">
            <v>合肥光码科技有限公司</v>
          </cell>
          <cell r="D79" t="str">
            <v>后视镜</v>
          </cell>
          <cell r="E79" t="str">
            <v>后视镜</v>
          </cell>
          <cell r="F79" t="str">
            <v>正常供货</v>
          </cell>
          <cell r="G79">
            <v>60</v>
          </cell>
          <cell r="H79" t="str">
            <v>是</v>
          </cell>
          <cell r="I79">
            <v>60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W79">
            <v>0</v>
          </cell>
          <cell r="X79">
            <v>0</v>
          </cell>
          <cell r="Y79">
            <v>0</v>
          </cell>
          <cell r="Z79">
            <v>42403.21</v>
          </cell>
          <cell r="AA79">
            <v>0</v>
          </cell>
          <cell r="AB79">
            <v>0</v>
          </cell>
          <cell r="AD79">
            <v>0</v>
          </cell>
          <cell r="AE79">
            <v>0</v>
          </cell>
          <cell r="AF79">
            <v>9282.9599999999991</v>
          </cell>
          <cell r="AG79">
            <v>2488.41</v>
          </cell>
          <cell r="AH79">
            <v>10579.78</v>
          </cell>
          <cell r="AI79">
            <v>18862.96</v>
          </cell>
          <cell r="AJ79">
            <v>0</v>
          </cell>
          <cell r="AK79">
            <v>21414.7</v>
          </cell>
          <cell r="AL79">
            <v>0</v>
          </cell>
          <cell r="AM79">
            <v>25002.26</v>
          </cell>
          <cell r="AN79">
            <v>0</v>
          </cell>
          <cell r="AO79">
            <v>23556.33</v>
          </cell>
          <cell r="AP79">
            <v>0</v>
          </cell>
          <cell r="AQ79">
            <v>55500</v>
          </cell>
          <cell r="AR79">
            <v>0</v>
          </cell>
          <cell r="AS79">
            <v>36477.82</v>
          </cell>
          <cell r="AT79">
            <v>8752.09</v>
          </cell>
          <cell r="AU79">
            <v>0</v>
          </cell>
          <cell r="AV79">
            <v>6458.4</v>
          </cell>
          <cell r="AX79">
            <v>0</v>
          </cell>
          <cell r="AY79">
            <v>260778.92</v>
          </cell>
          <cell r="AZ79">
            <v>260778.92</v>
          </cell>
          <cell r="BA79">
            <v>0</v>
          </cell>
          <cell r="BB79">
            <v>19255.691666666698</v>
          </cell>
          <cell r="BC79">
            <v>20714.3733333333</v>
          </cell>
          <cell r="BD79">
            <v>16788.3183333333</v>
          </cell>
          <cell r="BE79">
            <v>17864.718333333301</v>
          </cell>
          <cell r="BF79">
            <v>8614.7183333333305</v>
          </cell>
        </row>
        <row r="80">
          <cell r="B80" t="str">
            <v>S413061</v>
          </cell>
          <cell r="C80" t="str">
            <v>黄骅市氦普气体销售有限公司</v>
          </cell>
          <cell r="D80" t="str">
            <v>金属件</v>
          </cell>
          <cell r="E80" t="str">
            <v>金属件</v>
          </cell>
          <cell r="F80" t="str">
            <v>正常供货</v>
          </cell>
          <cell r="G80">
            <v>90</v>
          </cell>
          <cell r="H80" t="str">
            <v>是</v>
          </cell>
          <cell r="I80">
            <v>90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AA80">
            <v>0</v>
          </cell>
          <cell r="AB80">
            <v>0</v>
          </cell>
          <cell r="AD80">
            <v>0</v>
          </cell>
          <cell r="AE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97094.38</v>
          </cell>
          <cell r="AO80">
            <v>207948.25</v>
          </cell>
          <cell r="AP80">
            <v>0</v>
          </cell>
          <cell r="AQ80">
            <v>0</v>
          </cell>
          <cell r="AR80">
            <v>119714.71</v>
          </cell>
          <cell r="AS80">
            <v>0</v>
          </cell>
          <cell r="AT80">
            <v>147635.45000000001</v>
          </cell>
          <cell r="AU80">
            <v>175374.06</v>
          </cell>
          <cell r="AV80">
            <v>0</v>
          </cell>
          <cell r="AX80">
            <v>0</v>
          </cell>
          <cell r="AY80">
            <v>747766.85</v>
          </cell>
          <cell r="AZ80">
            <v>747766.85</v>
          </cell>
          <cell r="BA80">
            <v>0.8</v>
          </cell>
          <cell r="BB80">
            <v>70792.89</v>
          </cell>
          <cell r="BC80">
            <v>79216.401666666701</v>
          </cell>
          <cell r="BD80">
            <v>73787.37</v>
          </cell>
          <cell r="BE80">
            <v>73787.37</v>
          </cell>
          <cell r="BF80">
            <v>73787.37</v>
          </cell>
        </row>
        <row r="81">
          <cell r="B81" t="str">
            <v>S413067</v>
          </cell>
          <cell r="C81" t="str">
            <v>沧州庆方汽车部件有限公司</v>
          </cell>
          <cell r="D81" t="str">
            <v>座椅</v>
          </cell>
          <cell r="E81" t="str">
            <v>座椅</v>
          </cell>
          <cell r="F81" t="str">
            <v>正常供货</v>
          </cell>
          <cell r="G81">
            <v>60</v>
          </cell>
          <cell r="H81" t="str">
            <v>是</v>
          </cell>
          <cell r="I81">
            <v>60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43285.3</v>
          </cell>
          <cell r="AP81">
            <v>8000</v>
          </cell>
          <cell r="AQ81">
            <v>21300</v>
          </cell>
          <cell r="AR81">
            <v>34175.29</v>
          </cell>
          <cell r="AS81">
            <v>40827.839999999997</v>
          </cell>
          <cell r="AT81">
            <v>37579.050000000003</v>
          </cell>
          <cell r="AU81">
            <v>30551.27</v>
          </cell>
          <cell r="AV81">
            <v>8419.33</v>
          </cell>
          <cell r="AW81">
            <v>21651.16</v>
          </cell>
          <cell r="AX81">
            <v>47236.26</v>
          </cell>
          <cell r="AY81">
            <v>293025.5</v>
          </cell>
          <cell r="AZ81">
            <v>224138.08</v>
          </cell>
          <cell r="BA81">
            <v>0.8</v>
          </cell>
          <cell r="BB81">
            <v>24598.071666666699</v>
          </cell>
          <cell r="BC81">
            <v>30861.246666666699</v>
          </cell>
          <cell r="BD81">
            <v>28738.9083333333</v>
          </cell>
          <cell r="BE81">
            <v>28808.796666666702</v>
          </cell>
          <cell r="BF81">
            <v>28867.323333333301</v>
          </cell>
        </row>
        <row r="82">
          <cell r="B82" t="str">
            <v>S431026</v>
          </cell>
          <cell r="C82" t="str">
            <v>上海桓毅实业发展有限公司</v>
          </cell>
          <cell r="D82" t="str">
            <v>后视镜</v>
          </cell>
          <cell r="E82" t="str">
            <v>后视镜</v>
          </cell>
          <cell r="F82" t="str">
            <v>正常供货</v>
          </cell>
          <cell r="G82">
            <v>60</v>
          </cell>
          <cell r="H82" t="str">
            <v>是</v>
          </cell>
          <cell r="I82">
            <v>60</v>
          </cell>
          <cell r="AD82">
            <v>37490.120000000003</v>
          </cell>
          <cell r="AE82">
            <v>29301.8</v>
          </cell>
          <cell r="AF82">
            <v>0</v>
          </cell>
          <cell r="AG82">
            <v>118314.62</v>
          </cell>
          <cell r="AH82">
            <v>8542.7999999999993</v>
          </cell>
          <cell r="AI82">
            <v>0</v>
          </cell>
          <cell r="AJ82">
            <v>0</v>
          </cell>
          <cell r="AK82">
            <v>83088.899999999994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X82">
            <v>0</v>
          </cell>
          <cell r="AY82">
            <v>276738.24</v>
          </cell>
          <cell r="AZ82">
            <v>276738.24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</row>
        <row r="83">
          <cell r="B83" t="str">
            <v>S431024</v>
          </cell>
          <cell r="C83" t="str">
            <v>上海霏济科技有限公司</v>
          </cell>
          <cell r="D83" t="str">
            <v>金属件</v>
          </cell>
          <cell r="E83" t="str">
            <v>金属件</v>
          </cell>
          <cell r="F83" t="str">
            <v>电泳漆</v>
          </cell>
          <cell r="G83">
            <v>0</v>
          </cell>
          <cell r="H83" t="str">
            <v>否</v>
          </cell>
          <cell r="I83">
            <v>30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S83">
            <v>0</v>
          </cell>
          <cell r="AT83">
            <v>0</v>
          </cell>
          <cell r="AU83">
            <v>183188.65</v>
          </cell>
          <cell r="AV83">
            <v>0</v>
          </cell>
          <cell r="AW83">
            <v>125769</v>
          </cell>
          <cell r="AX83">
            <v>0</v>
          </cell>
          <cell r="AY83">
            <v>308957.65000000002</v>
          </cell>
          <cell r="AZ83">
            <v>308957.65000000002</v>
          </cell>
          <cell r="BA83">
            <v>0.8</v>
          </cell>
          <cell r="BB83">
            <v>0</v>
          </cell>
          <cell r="BC83">
            <v>0</v>
          </cell>
          <cell r="BD83">
            <v>30531.441666666698</v>
          </cell>
          <cell r="BE83">
            <v>30531.441666666698</v>
          </cell>
          <cell r="BF83">
            <v>51492.941666666702</v>
          </cell>
        </row>
        <row r="84">
          <cell r="B84" t="str">
            <v>S444004</v>
          </cell>
          <cell r="C84" t="str">
            <v>佛山市顺德区聚达汽车部件有限公司</v>
          </cell>
          <cell r="D84" t="str">
            <v>后视镜</v>
          </cell>
          <cell r="E84" t="str">
            <v>后视镜</v>
          </cell>
          <cell r="F84" t="str">
            <v>老账</v>
          </cell>
          <cell r="G84">
            <v>60</v>
          </cell>
          <cell r="H84" t="str">
            <v>否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29047.96</v>
          </cell>
          <cell r="X84">
            <v>0</v>
          </cell>
          <cell r="Y84">
            <v>98700.98</v>
          </cell>
          <cell r="Z84">
            <v>0</v>
          </cell>
          <cell r="AA84">
            <v>0</v>
          </cell>
          <cell r="AB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X84">
            <v>4251.0600000000004</v>
          </cell>
          <cell r="AY84">
            <v>132000</v>
          </cell>
          <cell r="AZ84">
            <v>127748.94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</row>
        <row r="85">
          <cell r="B85" t="str">
            <v>S413007</v>
          </cell>
          <cell r="C85" t="str">
            <v>雄县华增汽车饰件有限公司</v>
          </cell>
          <cell r="D85" t="str">
            <v>金属件/座椅</v>
          </cell>
          <cell r="E85" t="str">
            <v>金属件/座椅</v>
          </cell>
          <cell r="F85" t="str">
            <v>正常供货</v>
          </cell>
          <cell r="G85">
            <v>60</v>
          </cell>
          <cell r="H85" t="str">
            <v>是</v>
          </cell>
          <cell r="I85">
            <v>60</v>
          </cell>
          <cell r="J85">
            <v>0</v>
          </cell>
          <cell r="K85">
            <v>0</v>
          </cell>
          <cell r="L85">
            <v>0</v>
          </cell>
          <cell r="O85">
            <v>0</v>
          </cell>
          <cell r="P85">
            <v>0</v>
          </cell>
          <cell r="Q85">
            <v>8383.6</v>
          </cell>
          <cell r="R85">
            <v>6784.0900000000101</v>
          </cell>
          <cell r="S85">
            <v>8528.5700000000106</v>
          </cell>
          <cell r="T85">
            <v>9497.4500000000098</v>
          </cell>
          <cell r="U85">
            <v>11995.55</v>
          </cell>
          <cell r="V85">
            <v>0</v>
          </cell>
          <cell r="W85">
            <v>35938.32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33094.61</v>
          </cell>
          <cell r="AD85">
            <v>0</v>
          </cell>
          <cell r="AE85">
            <v>24584.46</v>
          </cell>
          <cell r="AF85">
            <v>9690.07</v>
          </cell>
          <cell r="AG85">
            <v>7739.09</v>
          </cell>
          <cell r="AH85">
            <v>0</v>
          </cell>
          <cell r="AI85">
            <v>13711.46</v>
          </cell>
          <cell r="AJ85">
            <v>21353.47</v>
          </cell>
          <cell r="AK85">
            <v>31916.12</v>
          </cell>
          <cell r="AL85">
            <v>8333.5300000000007</v>
          </cell>
          <cell r="AM85">
            <v>15572.25</v>
          </cell>
          <cell r="AN85">
            <v>9576.61</v>
          </cell>
          <cell r="AO85">
            <v>15004.33</v>
          </cell>
          <cell r="AP85">
            <v>16800</v>
          </cell>
          <cell r="AQ85">
            <v>21100</v>
          </cell>
          <cell r="AR85">
            <v>23873.91</v>
          </cell>
          <cell r="AS85">
            <v>20626.8</v>
          </cell>
          <cell r="AT85">
            <v>10799.45</v>
          </cell>
          <cell r="AU85">
            <v>16941.96</v>
          </cell>
          <cell r="AV85">
            <v>16400.310000000001</v>
          </cell>
          <cell r="AW85">
            <v>20258.849999999999</v>
          </cell>
          <cell r="AX85">
            <v>12390.03</v>
          </cell>
          <cell r="AY85">
            <v>430894.89</v>
          </cell>
          <cell r="AZ85">
            <v>398246.01</v>
          </cell>
          <cell r="BA85">
            <v>0.8</v>
          </cell>
          <cell r="BB85">
            <v>17830.275000000001</v>
          </cell>
          <cell r="BC85">
            <v>18034.081666666701</v>
          </cell>
          <cell r="BD85">
            <v>18357.02</v>
          </cell>
          <cell r="BE85">
            <v>18290.404999999999</v>
          </cell>
          <cell r="BF85">
            <v>18150.2133333333</v>
          </cell>
        </row>
        <row r="86">
          <cell r="B86" t="str">
            <v>S432007</v>
          </cell>
          <cell r="C86" t="str">
            <v>江阴市信佳科贸有限公司</v>
          </cell>
          <cell r="D86" t="str">
            <v>座椅</v>
          </cell>
          <cell r="E86" t="str">
            <v>座椅</v>
          </cell>
          <cell r="F86" t="str">
            <v>诉讼-7月底付清货款</v>
          </cell>
          <cell r="G86">
            <v>60</v>
          </cell>
          <cell r="H86" t="str">
            <v>否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0.8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</row>
        <row r="87">
          <cell r="B87" t="str">
            <v>S412017</v>
          </cell>
          <cell r="C87" t="str">
            <v>天津博容包装制品有限公司</v>
          </cell>
          <cell r="D87" t="str">
            <v>座椅</v>
          </cell>
          <cell r="E87" t="str">
            <v>座椅</v>
          </cell>
          <cell r="F87" t="str">
            <v>诉讼</v>
          </cell>
          <cell r="G87" t="str">
            <v>预付/60</v>
          </cell>
          <cell r="H87" t="str">
            <v>否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0.8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</row>
        <row r="88">
          <cell r="B88" t="str">
            <v>S413060</v>
          </cell>
          <cell r="C88" t="str">
            <v>黄骅市正祥车辆部件有限公司</v>
          </cell>
          <cell r="D88" t="str">
            <v>金属件</v>
          </cell>
          <cell r="E88" t="str">
            <v>金属件</v>
          </cell>
          <cell r="F88" t="str">
            <v>正常供货</v>
          </cell>
          <cell r="G88">
            <v>60</v>
          </cell>
          <cell r="H88" t="str">
            <v>是</v>
          </cell>
          <cell r="I88">
            <v>60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26325.65</v>
          </cell>
          <cell r="AA88">
            <v>0</v>
          </cell>
          <cell r="AB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204220.19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9000</v>
          </cell>
          <cell r="AR88">
            <v>0</v>
          </cell>
          <cell r="AS88">
            <v>358521.59999999998</v>
          </cell>
          <cell r="AT88">
            <v>0</v>
          </cell>
          <cell r="AU88">
            <v>0</v>
          </cell>
          <cell r="AV88">
            <v>0</v>
          </cell>
          <cell r="AX88">
            <v>0</v>
          </cell>
          <cell r="AY88">
            <v>598067.43999999994</v>
          </cell>
          <cell r="AZ88">
            <v>598067.43999999994</v>
          </cell>
          <cell r="BA88">
            <v>0.8</v>
          </cell>
          <cell r="BB88">
            <v>61253.599999999999</v>
          </cell>
          <cell r="BC88">
            <v>61253.599999999999</v>
          </cell>
          <cell r="BD88">
            <v>61253.599999999999</v>
          </cell>
          <cell r="BE88">
            <v>61253.599999999999</v>
          </cell>
          <cell r="BF88">
            <v>59753.599999999999</v>
          </cell>
        </row>
        <row r="89">
          <cell r="B89" t="str">
            <v>S413101</v>
          </cell>
          <cell r="C89" t="str">
            <v>黄骅市海生五金模具厂</v>
          </cell>
          <cell r="D89">
            <v>0</v>
          </cell>
          <cell r="E89">
            <v>0</v>
          </cell>
          <cell r="F89" t="str">
            <v>老账</v>
          </cell>
          <cell r="G89">
            <v>0</v>
          </cell>
          <cell r="H89" t="str">
            <v>否</v>
          </cell>
          <cell r="J89">
            <v>48042.77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X89">
            <v>0</v>
          </cell>
          <cell r="AY89">
            <v>48042.77</v>
          </cell>
          <cell r="AZ89">
            <v>48042.77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</row>
        <row r="90">
          <cell r="B90" t="str">
            <v>S437005</v>
          </cell>
          <cell r="C90" t="str">
            <v>青岛盛有电子科技有限公司</v>
          </cell>
          <cell r="D90" t="str">
            <v>后视镜</v>
          </cell>
          <cell r="E90" t="str">
            <v>后视镜</v>
          </cell>
          <cell r="F90" t="str">
            <v>大宗物料</v>
          </cell>
          <cell r="G90">
            <v>30</v>
          </cell>
          <cell r="H90" t="str">
            <v>否</v>
          </cell>
          <cell r="I90">
            <v>30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3625.92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X90">
            <v>0</v>
          </cell>
          <cell r="AY90">
            <v>3625.92</v>
          </cell>
          <cell r="AZ90">
            <v>3625.92</v>
          </cell>
          <cell r="BA90">
            <v>0</v>
          </cell>
          <cell r="BB90">
            <v>604.32000000000005</v>
          </cell>
          <cell r="BC90">
            <v>604.32000000000005</v>
          </cell>
          <cell r="BD90">
            <v>604.32000000000005</v>
          </cell>
          <cell r="BE90">
            <v>604.32000000000005</v>
          </cell>
          <cell r="BF90">
            <v>604.32000000000005</v>
          </cell>
        </row>
        <row r="91">
          <cell r="B91" t="str">
            <v>S413063</v>
          </cell>
          <cell r="C91" t="str">
            <v>黄骅市洁霸汽车零部件制造有限公司</v>
          </cell>
          <cell r="D91" t="str">
            <v>金属件/座椅</v>
          </cell>
          <cell r="E91" t="str">
            <v>金属件/座椅</v>
          </cell>
          <cell r="F91" t="str">
            <v>老账</v>
          </cell>
          <cell r="G91">
            <v>60</v>
          </cell>
          <cell r="H91" t="str">
            <v>否</v>
          </cell>
          <cell r="J91">
            <v>31381.81</v>
          </cell>
          <cell r="K91">
            <v>0</v>
          </cell>
          <cell r="L91">
            <v>147426.87</v>
          </cell>
          <cell r="M91">
            <v>0</v>
          </cell>
          <cell r="N91">
            <v>67211.7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X91">
            <v>0</v>
          </cell>
          <cell r="AY91">
            <v>246020.38</v>
          </cell>
          <cell r="AZ91">
            <v>246020.38</v>
          </cell>
          <cell r="BA91">
            <v>0.8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</row>
        <row r="92">
          <cell r="B92" t="str">
            <v>S435001</v>
          </cell>
          <cell r="C92" t="str">
            <v>厦门凯平化工有限公司</v>
          </cell>
          <cell r="D92" t="str">
            <v>座椅</v>
          </cell>
          <cell r="E92" t="str">
            <v>座椅</v>
          </cell>
          <cell r="F92" t="str">
            <v>大宗物料</v>
          </cell>
          <cell r="G92">
            <v>30</v>
          </cell>
          <cell r="H92" t="str">
            <v>否</v>
          </cell>
          <cell r="I92">
            <v>60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AJ92">
            <v>0</v>
          </cell>
          <cell r="AK92">
            <v>0</v>
          </cell>
          <cell r="AL92">
            <v>0</v>
          </cell>
          <cell r="AN92">
            <v>0</v>
          </cell>
          <cell r="AO92">
            <v>0</v>
          </cell>
          <cell r="AP92">
            <v>0</v>
          </cell>
          <cell r="AR92">
            <v>80545.009999999995</v>
          </cell>
          <cell r="AS92">
            <v>0</v>
          </cell>
          <cell r="AT92">
            <v>312232.90000000002</v>
          </cell>
          <cell r="AU92">
            <v>0</v>
          </cell>
          <cell r="AV92">
            <v>212326.06</v>
          </cell>
          <cell r="AW92">
            <v>130768.59</v>
          </cell>
          <cell r="AX92">
            <v>85509.77</v>
          </cell>
          <cell r="AY92">
            <v>821382.33</v>
          </cell>
          <cell r="AZ92">
            <v>906892.1</v>
          </cell>
          <cell r="BA92">
            <v>1</v>
          </cell>
          <cell r="BB92">
            <v>13424.1683333333</v>
          </cell>
          <cell r="BC92">
            <v>65462.985000000001</v>
          </cell>
          <cell r="BD92">
            <v>65462.985000000001</v>
          </cell>
          <cell r="BE92">
            <v>100850.661666667</v>
          </cell>
          <cell r="BF92">
            <v>122645.426666667</v>
          </cell>
        </row>
        <row r="93">
          <cell r="B93" t="str">
            <v>S551001</v>
          </cell>
          <cell r="C93" t="str">
            <v>四川共享物流有限公司</v>
          </cell>
          <cell r="D93" t="str">
            <v>后视镜</v>
          </cell>
          <cell r="E93" t="str">
            <v>后视镜</v>
          </cell>
          <cell r="F93" t="str">
            <v>老账</v>
          </cell>
          <cell r="G93">
            <v>90</v>
          </cell>
          <cell r="H93" t="str">
            <v>是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52140.57</v>
          </cell>
          <cell r="AF93">
            <v>2400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X93">
            <v>0</v>
          </cell>
          <cell r="AY93">
            <v>54540.57</v>
          </cell>
          <cell r="AZ93">
            <v>54540.57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</row>
        <row r="94">
          <cell r="B94" t="str">
            <v>S537029</v>
          </cell>
          <cell r="C94" t="str">
            <v>青岛华瑞利工贸有限公司</v>
          </cell>
          <cell r="D94" t="str">
            <v>座椅</v>
          </cell>
          <cell r="E94" t="str">
            <v>座椅</v>
          </cell>
          <cell r="F94" t="str">
            <v>销售（三方库）</v>
          </cell>
          <cell r="G94">
            <v>90</v>
          </cell>
          <cell r="H94" t="str">
            <v>是</v>
          </cell>
          <cell r="I94">
            <v>90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139448.35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X94">
            <v>0</v>
          </cell>
          <cell r="AY94">
            <v>139448.35</v>
          </cell>
          <cell r="AZ94">
            <v>139448.35</v>
          </cell>
          <cell r="BA94">
            <v>0.8</v>
          </cell>
          <cell r="BB94">
            <v>23241.391666666699</v>
          </cell>
          <cell r="BC94">
            <v>23241.391666666699</v>
          </cell>
          <cell r="BD94">
            <v>0</v>
          </cell>
          <cell r="BE94">
            <v>0</v>
          </cell>
          <cell r="BF94">
            <v>0</v>
          </cell>
        </row>
        <row r="95">
          <cell r="B95" t="str">
            <v>S413015</v>
          </cell>
          <cell r="C95" t="str">
            <v>沧州鑫亿源纸制品有限公司</v>
          </cell>
          <cell r="D95" t="str">
            <v>后视镜</v>
          </cell>
          <cell r="E95" t="str">
            <v>后视镜</v>
          </cell>
          <cell r="F95" t="str">
            <v>老账</v>
          </cell>
          <cell r="G95">
            <v>60</v>
          </cell>
          <cell r="H95" t="str">
            <v>是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C95">
            <v>2082.13</v>
          </cell>
          <cell r="AD95">
            <v>28574.47</v>
          </cell>
          <cell r="AE95">
            <v>14575.68</v>
          </cell>
          <cell r="AF95">
            <v>14211.92</v>
          </cell>
          <cell r="AG95">
            <v>0</v>
          </cell>
          <cell r="AH95">
            <v>9273.6</v>
          </cell>
          <cell r="AI95">
            <v>17939.13</v>
          </cell>
          <cell r="AJ95">
            <v>0</v>
          </cell>
          <cell r="AK95">
            <v>35792.04</v>
          </cell>
          <cell r="AL95">
            <v>0</v>
          </cell>
          <cell r="AM95">
            <v>20538.689999999999</v>
          </cell>
          <cell r="AN95">
            <v>0</v>
          </cell>
          <cell r="AO95">
            <v>11307.11</v>
          </cell>
          <cell r="AP95">
            <v>5900</v>
          </cell>
          <cell r="AQ95">
            <v>6000</v>
          </cell>
          <cell r="AR95">
            <v>6275.12</v>
          </cell>
          <cell r="AS95">
            <v>4386.99</v>
          </cell>
          <cell r="AT95">
            <v>1683.48</v>
          </cell>
          <cell r="AU95">
            <v>12318.44</v>
          </cell>
          <cell r="AV95">
            <v>7247.58</v>
          </cell>
          <cell r="AW95">
            <v>11919.23</v>
          </cell>
          <cell r="AX95">
            <v>7656.65</v>
          </cell>
          <cell r="AY95">
            <v>217682.26</v>
          </cell>
          <cell r="AZ95">
            <v>198106.38</v>
          </cell>
          <cell r="BA95">
            <v>0</v>
          </cell>
          <cell r="BB95">
            <v>5644.87</v>
          </cell>
          <cell r="BC95">
            <v>5925.45</v>
          </cell>
          <cell r="BD95">
            <v>6094.0050000000001</v>
          </cell>
          <cell r="BE95">
            <v>6318.6016666666701</v>
          </cell>
          <cell r="BF95">
            <v>7305.14</v>
          </cell>
        </row>
        <row r="96">
          <cell r="B96" t="str">
            <v>S513066</v>
          </cell>
          <cell r="C96" t="str">
            <v>荣昌一次性供应商</v>
          </cell>
          <cell r="D96">
            <v>0</v>
          </cell>
          <cell r="E96">
            <v>0</v>
          </cell>
          <cell r="F96" t="str">
            <v>老账</v>
          </cell>
          <cell r="G96">
            <v>0</v>
          </cell>
          <cell r="H96" t="str">
            <v>否</v>
          </cell>
          <cell r="J96">
            <v>215008.44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X96">
            <v>0</v>
          </cell>
          <cell r="AY96">
            <v>215008.44</v>
          </cell>
          <cell r="AZ96">
            <v>215008.44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</row>
        <row r="97">
          <cell r="B97" t="str">
            <v>S413001</v>
          </cell>
          <cell r="C97" t="str">
            <v>北京吉信气弹簧制品有限公司</v>
          </cell>
          <cell r="D97" t="str">
            <v>座椅</v>
          </cell>
          <cell r="E97" t="str">
            <v>座椅</v>
          </cell>
          <cell r="F97" t="str">
            <v>正常供货</v>
          </cell>
          <cell r="G97">
            <v>90</v>
          </cell>
          <cell r="H97" t="str">
            <v>是</v>
          </cell>
          <cell r="I97">
            <v>90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41534.019999999997</v>
          </cell>
          <cell r="AL97">
            <v>0</v>
          </cell>
          <cell r="AM97">
            <v>61593.82</v>
          </cell>
          <cell r="AN97">
            <v>134237.70000000001</v>
          </cell>
          <cell r="AO97">
            <v>0</v>
          </cell>
          <cell r="AP97">
            <v>116100</v>
          </cell>
          <cell r="AQ97">
            <v>0</v>
          </cell>
          <cell r="AR97">
            <v>144574.97</v>
          </cell>
          <cell r="AS97">
            <v>109636.93</v>
          </cell>
          <cell r="AT97">
            <v>0</v>
          </cell>
          <cell r="AU97">
            <v>39472.26</v>
          </cell>
          <cell r="AV97">
            <v>0</v>
          </cell>
          <cell r="AW97">
            <v>49291.4</v>
          </cell>
          <cell r="AX97">
            <v>0</v>
          </cell>
          <cell r="AY97">
            <v>696441.1</v>
          </cell>
          <cell r="AZ97">
            <v>647149.69999999995</v>
          </cell>
          <cell r="BA97">
            <v>0.8</v>
          </cell>
          <cell r="BB97">
            <v>84091.6</v>
          </cell>
          <cell r="BC97">
            <v>61718.65</v>
          </cell>
          <cell r="BD97">
            <v>68297.36</v>
          </cell>
          <cell r="BE97">
            <v>48947.360000000001</v>
          </cell>
          <cell r="BF97">
            <v>57162.593333333301</v>
          </cell>
        </row>
        <row r="98">
          <cell r="B98" t="str">
            <v>S413040</v>
          </cell>
          <cell r="C98" t="str">
            <v>河北辰丰制管有限公司</v>
          </cell>
          <cell r="D98" t="str">
            <v>金属件</v>
          </cell>
          <cell r="E98" t="str">
            <v>金属件</v>
          </cell>
          <cell r="F98" t="str">
            <v>老账</v>
          </cell>
          <cell r="G98">
            <v>0</v>
          </cell>
          <cell r="H98" t="str">
            <v>否</v>
          </cell>
          <cell r="J98">
            <v>6192.3999999999896</v>
          </cell>
          <cell r="K98">
            <v>0</v>
          </cell>
          <cell r="L98">
            <v>118591.25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87300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X98">
            <v>0</v>
          </cell>
          <cell r="AY98">
            <v>212083.65</v>
          </cell>
          <cell r="AZ98">
            <v>212083.65</v>
          </cell>
          <cell r="BA98">
            <v>0.8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</row>
        <row r="99">
          <cell r="B99" t="str">
            <v>S412009</v>
          </cell>
          <cell r="C99" t="str">
            <v>天津市元辉昌钢铁贸易有限公司</v>
          </cell>
          <cell r="D99" t="str">
            <v>金属件</v>
          </cell>
          <cell r="E99" t="str">
            <v>金属件</v>
          </cell>
          <cell r="F99" t="str">
            <v>大宗物料</v>
          </cell>
          <cell r="G99">
            <v>0</v>
          </cell>
          <cell r="H99" t="str">
            <v>否</v>
          </cell>
          <cell r="I99">
            <v>30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W99">
            <v>73320.960000000006</v>
          </cell>
          <cell r="AX99">
            <v>86185.44</v>
          </cell>
          <cell r="AY99">
            <v>159506.4</v>
          </cell>
          <cell r="AZ99">
            <v>159506.4</v>
          </cell>
          <cell r="BA99">
            <v>1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12220.16</v>
          </cell>
        </row>
        <row r="100">
          <cell r="B100" t="str">
            <v>S413069</v>
          </cell>
          <cell r="C100" t="str">
            <v>黄骅市峰霞科技有限公司</v>
          </cell>
          <cell r="D100" t="str">
            <v>金属件</v>
          </cell>
          <cell r="E100" t="str">
            <v>金属件</v>
          </cell>
          <cell r="F100" t="str">
            <v>老账</v>
          </cell>
          <cell r="G100">
            <v>90</v>
          </cell>
          <cell r="H100" t="str">
            <v>否</v>
          </cell>
          <cell r="J100">
            <v>-21480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X100">
            <v>0</v>
          </cell>
          <cell r="AY100">
            <v>-21480</v>
          </cell>
          <cell r="AZ100">
            <v>-21480</v>
          </cell>
          <cell r="BA100">
            <v>0.8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</row>
        <row r="101">
          <cell r="B101" t="str">
            <v>S511004</v>
          </cell>
          <cell r="C101" t="str">
            <v>北鸿科（天津）科技有限公司</v>
          </cell>
          <cell r="D101" t="str">
            <v>后视镜</v>
          </cell>
          <cell r="E101" t="str">
            <v>后视镜</v>
          </cell>
          <cell r="F101" t="str">
            <v>大宗物料</v>
          </cell>
          <cell r="G101">
            <v>30</v>
          </cell>
          <cell r="H101" t="str">
            <v>否</v>
          </cell>
          <cell r="I101">
            <v>30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</row>
        <row r="102">
          <cell r="B102" t="str">
            <v>S432038</v>
          </cell>
          <cell r="C102" t="str">
            <v>常州市正力制镜有限公司</v>
          </cell>
          <cell r="D102" t="str">
            <v>后视镜</v>
          </cell>
          <cell r="E102" t="str">
            <v>后视镜</v>
          </cell>
          <cell r="F102" t="str">
            <v>正常供货</v>
          </cell>
          <cell r="G102">
            <v>60</v>
          </cell>
          <cell r="H102" t="str">
            <v>是</v>
          </cell>
          <cell r="I102">
            <v>60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G102">
            <v>0</v>
          </cell>
          <cell r="AH102">
            <v>47164</v>
          </cell>
          <cell r="AI102">
            <v>0</v>
          </cell>
          <cell r="AJ102">
            <v>34995.4</v>
          </cell>
          <cell r="AK102">
            <v>0</v>
          </cell>
          <cell r="AL102">
            <v>0</v>
          </cell>
          <cell r="AM102">
            <v>0</v>
          </cell>
          <cell r="AN102">
            <v>16500</v>
          </cell>
          <cell r="AO102">
            <v>0</v>
          </cell>
          <cell r="AP102">
            <v>0</v>
          </cell>
          <cell r="AQ102">
            <v>0</v>
          </cell>
          <cell r="AR102">
            <v>47477.26</v>
          </cell>
          <cell r="AS102">
            <v>52461.19</v>
          </cell>
          <cell r="AT102">
            <v>65665.3</v>
          </cell>
          <cell r="AU102">
            <v>83881.7</v>
          </cell>
          <cell r="AV102">
            <v>0</v>
          </cell>
          <cell r="AW102">
            <v>42122.16</v>
          </cell>
          <cell r="AX102">
            <v>41211.49</v>
          </cell>
          <cell r="AY102">
            <v>431478.5</v>
          </cell>
          <cell r="AZ102">
            <v>348144.85</v>
          </cell>
          <cell r="BA102">
            <v>0</v>
          </cell>
          <cell r="BB102">
            <v>19406.4083333333</v>
          </cell>
          <cell r="BC102">
            <v>27600.625</v>
          </cell>
          <cell r="BD102">
            <v>41580.908333333296</v>
          </cell>
          <cell r="BE102">
            <v>41580.908333333296</v>
          </cell>
          <cell r="BF102">
            <v>48601.268333333297</v>
          </cell>
        </row>
        <row r="103">
          <cell r="B103" t="str">
            <v>S437033</v>
          </cell>
          <cell r="C103" t="str">
            <v>日照联成工程机械有限公司</v>
          </cell>
          <cell r="D103" t="str">
            <v>座椅</v>
          </cell>
          <cell r="E103" t="str">
            <v>座椅</v>
          </cell>
          <cell r="F103" t="str">
            <v>正常供货</v>
          </cell>
          <cell r="G103">
            <v>60</v>
          </cell>
          <cell r="H103" t="str">
            <v>否</v>
          </cell>
          <cell r="I103">
            <v>60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U103">
            <v>0</v>
          </cell>
          <cell r="AV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0.8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</row>
        <row r="104">
          <cell r="B104" t="str">
            <v>S433023</v>
          </cell>
          <cell r="C104" t="str">
            <v>浙江万里安全器材制造有限公司</v>
          </cell>
          <cell r="D104" t="str">
            <v>座椅</v>
          </cell>
          <cell r="E104" t="str">
            <v>座椅</v>
          </cell>
          <cell r="F104" t="str">
            <v>老账</v>
          </cell>
          <cell r="G104">
            <v>90</v>
          </cell>
          <cell r="H104" t="str">
            <v>是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Z104">
            <v>0</v>
          </cell>
          <cell r="AA104">
            <v>0</v>
          </cell>
          <cell r="AB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57595.72</v>
          </cell>
          <cell r="AM104">
            <v>0</v>
          </cell>
          <cell r="AN104">
            <v>0</v>
          </cell>
          <cell r="AO104">
            <v>0</v>
          </cell>
          <cell r="AP104">
            <v>44700</v>
          </cell>
          <cell r="AQ104">
            <v>0</v>
          </cell>
          <cell r="AR104">
            <v>75334.81</v>
          </cell>
          <cell r="AS104">
            <v>16842.77</v>
          </cell>
          <cell r="AT104">
            <v>0</v>
          </cell>
          <cell r="AU104">
            <v>80414.820000000007</v>
          </cell>
          <cell r="AV104">
            <v>15820</v>
          </cell>
          <cell r="AW104">
            <v>53633.81</v>
          </cell>
          <cell r="AX104">
            <v>0</v>
          </cell>
          <cell r="AY104">
            <v>344341.93</v>
          </cell>
          <cell r="AZ104">
            <v>274888.12</v>
          </cell>
          <cell r="BA104">
            <v>0.8</v>
          </cell>
          <cell r="BB104">
            <v>22812.93</v>
          </cell>
          <cell r="BC104">
            <v>22812.93</v>
          </cell>
          <cell r="BD104">
            <v>36215.4</v>
          </cell>
          <cell r="BE104">
            <v>31402.066666666698</v>
          </cell>
          <cell r="BF104">
            <v>40341.035000000003</v>
          </cell>
        </row>
        <row r="105">
          <cell r="B105" t="str">
            <v>S412010</v>
          </cell>
          <cell r="C105" t="str">
            <v>天津欧尔派斯环保科技发展有限公司</v>
          </cell>
          <cell r="D105" t="str">
            <v>金属件</v>
          </cell>
          <cell r="E105" t="str">
            <v>金属件</v>
          </cell>
          <cell r="F105" t="str">
            <v>老账</v>
          </cell>
          <cell r="G105">
            <v>90</v>
          </cell>
          <cell r="H105" t="str">
            <v>否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4106.5799999999899</v>
          </cell>
          <cell r="O105">
            <v>62299.61</v>
          </cell>
          <cell r="P105">
            <v>69887.929999999993</v>
          </cell>
          <cell r="Q105">
            <v>0</v>
          </cell>
          <cell r="R105">
            <v>0</v>
          </cell>
          <cell r="S105">
            <v>40410.29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X105">
            <v>0</v>
          </cell>
          <cell r="AY105">
            <v>176704.41</v>
          </cell>
          <cell r="AZ105">
            <v>176704.41</v>
          </cell>
          <cell r="BA105">
            <v>0.8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</row>
        <row r="106">
          <cell r="B106" t="str">
            <v>S413004</v>
          </cell>
          <cell r="C106" t="str">
            <v>保定兆龙通用电器塑业有限公司</v>
          </cell>
          <cell r="D106" t="str">
            <v>金属件/座椅</v>
          </cell>
          <cell r="E106" t="str">
            <v>金属件/座椅</v>
          </cell>
          <cell r="F106" t="str">
            <v>正常供货</v>
          </cell>
          <cell r="G106">
            <v>90</v>
          </cell>
          <cell r="H106" t="str">
            <v>否</v>
          </cell>
          <cell r="I106">
            <v>90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T106">
            <v>24786.94</v>
          </cell>
          <cell r="AU106">
            <v>25285.18</v>
          </cell>
          <cell r="AV106">
            <v>10815.62</v>
          </cell>
          <cell r="AW106">
            <v>49240.03</v>
          </cell>
          <cell r="AX106">
            <v>61620.18</v>
          </cell>
          <cell r="AY106">
            <v>171747.95</v>
          </cell>
          <cell r="AZ106">
            <v>50072.12</v>
          </cell>
          <cell r="BA106">
            <v>0.8</v>
          </cell>
          <cell r="BB106">
            <v>0</v>
          </cell>
          <cell r="BC106">
            <v>4131.1566666666704</v>
          </cell>
          <cell r="BD106">
            <v>8345.3533333333307</v>
          </cell>
          <cell r="BE106">
            <v>10147.9566666667</v>
          </cell>
          <cell r="BF106">
            <v>18354.628333333301</v>
          </cell>
        </row>
        <row r="107">
          <cell r="B107" t="str">
            <v>S513016</v>
          </cell>
          <cell r="C107" t="str">
            <v>黄骅市辉煌建筑队</v>
          </cell>
          <cell r="D107" t="str">
            <v>金属件/座椅/后视镜</v>
          </cell>
          <cell r="E107" t="str">
            <v>金属件/座椅/后视镜</v>
          </cell>
          <cell r="F107" t="str">
            <v>基建维修-老账</v>
          </cell>
          <cell r="G107">
            <v>0</v>
          </cell>
          <cell r="H107" t="str">
            <v>是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16761.400000000001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D107">
            <v>0</v>
          </cell>
          <cell r="AE107">
            <v>2550</v>
          </cell>
          <cell r="AF107">
            <v>0</v>
          </cell>
          <cell r="AG107">
            <v>78000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5700</v>
          </cell>
          <cell r="AM107">
            <v>9646</v>
          </cell>
          <cell r="AN107">
            <v>34930</v>
          </cell>
          <cell r="AO107">
            <v>27840.9</v>
          </cell>
          <cell r="AP107">
            <v>1900</v>
          </cell>
          <cell r="AQ107">
            <v>18400</v>
          </cell>
          <cell r="AR107">
            <v>2029</v>
          </cell>
          <cell r="AS107">
            <v>32082</v>
          </cell>
          <cell r="AT107">
            <v>1411</v>
          </cell>
          <cell r="AU107">
            <v>0</v>
          </cell>
          <cell r="AV107">
            <v>0</v>
          </cell>
          <cell r="AW107">
            <v>5400</v>
          </cell>
          <cell r="AX107">
            <v>0</v>
          </cell>
          <cell r="AY107">
            <v>236650.3</v>
          </cell>
          <cell r="AZ107">
            <v>236650.3</v>
          </cell>
          <cell r="BA107">
            <v>1</v>
          </cell>
          <cell r="BB107">
            <v>19530.316666666698</v>
          </cell>
          <cell r="BC107">
            <v>13943.8166666667</v>
          </cell>
          <cell r="BD107">
            <v>9303.6666666666697</v>
          </cell>
          <cell r="BE107">
            <v>8987</v>
          </cell>
          <cell r="BF107">
            <v>6820.3333333333303</v>
          </cell>
        </row>
        <row r="108">
          <cell r="B108" t="str">
            <v>S412005</v>
          </cell>
          <cell r="C108" t="str">
            <v>天津市国际铁工焊接装备有限公司</v>
          </cell>
          <cell r="D108" t="str">
            <v>金属件</v>
          </cell>
          <cell r="E108" t="str">
            <v>金属件</v>
          </cell>
          <cell r="F108" t="str">
            <v>固定资产-老账</v>
          </cell>
          <cell r="G108">
            <v>0</v>
          </cell>
          <cell r="H108" t="str">
            <v>是</v>
          </cell>
          <cell r="I108" t="str">
            <v>固定资产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148132.6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12600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X108">
            <v>0</v>
          </cell>
          <cell r="AY108">
            <v>160732.6</v>
          </cell>
          <cell r="AZ108">
            <v>160732.6</v>
          </cell>
          <cell r="BA108">
            <v>1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</row>
        <row r="109">
          <cell r="B109" t="str">
            <v>S444008</v>
          </cell>
          <cell r="C109" t="str">
            <v>中山市华胜汽车部件有限公司</v>
          </cell>
          <cell r="D109" t="str">
            <v>后视镜</v>
          </cell>
          <cell r="E109" t="str">
            <v>后视镜</v>
          </cell>
          <cell r="F109" t="str">
            <v>老账</v>
          </cell>
          <cell r="G109">
            <v>60</v>
          </cell>
          <cell r="H109" t="str">
            <v>是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48762.06</v>
          </cell>
          <cell r="AH109">
            <v>46937.94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32842.32</v>
          </cell>
          <cell r="AW109">
            <v>42334.32</v>
          </cell>
          <cell r="AX109">
            <v>0</v>
          </cell>
          <cell r="AY109">
            <v>170876.64</v>
          </cell>
          <cell r="AZ109">
            <v>128542.32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5473.72</v>
          </cell>
          <cell r="BF109">
            <v>12529.44</v>
          </cell>
        </row>
        <row r="110">
          <cell r="B110" t="str">
            <v>S413073</v>
          </cell>
          <cell r="C110" t="str">
            <v>黄骅市兴岳金属制品有限公司</v>
          </cell>
          <cell r="D110" t="str">
            <v>金属件</v>
          </cell>
          <cell r="E110" t="str">
            <v>金属件</v>
          </cell>
          <cell r="F110" t="str">
            <v>正常供货</v>
          </cell>
          <cell r="G110">
            <v>60</v>
          </cell>
          <cell r="H110" t="str">
            <v>否</v>
          </cell>
          <cell r="I110">
            <v>60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L110">
            <v>0</v>
          </cell>
          <cell r="AM110">
            <v>0</v>
          </cell>
          <cell r="AP110">
            <v>4887.7700000000004</v>
          </cell>
          <cell r="AQ110">
            <v>109100</v>
          </cell>
          <cell r="AR110">
            <v>138852.24</v>
          </cell>
          <cell r="AS110">
            <v>82142.48</v>
          </cell>
          <cell r="AT110">
            <v>135618.25</v>
          </cell>
          <cell r="AU110">
            <v>99977.49</v>
          </cell>
          <cell r="AV110">
            <v>74387.990000000005</v>
          </cell>
          <cell r="AW110">
            <v>91730.83</v>
          </cell>
          <cell r="AX110">
            <v>94427.35</v>
          </cell>
          <cell r="AY110">
            <v>831124.4</v>
          </cell>
          <cell r="AZ110">
            <v>644966.22</v>
          </cell>
          <cell r="BA110">
            <v>0.8</v>
          </cell>
          <cell r="BB110">
            <v>55830.415000000001</v>
          </cell>
          <cell r="BC110">
            <v>78433.456666666694</v>
          </cell>
          <cell r="BD110">
            <v>95096.371666666702</v>
          </cell>
          <cell r="BE110">
            <v>106679.741666667</v>
          </cell>
          <cell r="BF110">
            <v>103784.88</v>
          </cell>
        </row>
        <row r="111">
          <cell r="B111" t="str">
            <v>S413075</v>
          </cell>
          <cell r="C111" t="str">
            <v>沃尔瓦格涂料（廊坊）有限公司</v>
          </cell>
          <cell r="D111" t="str">
            <v>后视镜</v>
          </cell>
          <cell r="E111" t="str">
            <v>后视镜</v>
          </cell>
          <cell r="F111" t="str">
            <v>大宗物料</v>
          </cell>
          <cell r="G111">
            <v>30</v>
          </cell>
          <cell r="H111" t="str">
            <v>否</v>
          </cell>
          <cell r="I111">
            <v>30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</row>
        <row r="112">
          <cell r="B112" t="str">
            <v>S413072</v>
          </cell>
          <cell r="C112" t="str">
            <v>黄骅市润晨五金制品有限公司</v>
          </cell>
          <cell r="D112" t="str">
            <v>金属件</v>
          </cell>
          <cell r="E112" t="str">
            <v>金属件</v>
          </cell>
          <cell r="F112" t="str">
            <v>正常供货</v>
          </cell>
          <cell r="G112">
            <v>60</v>
          </cell>
          <cell r="H112" t="str">
            <v>是</v>
          </cell>
          <cell r="I112">
            <v>60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AF112">
            <v>0</v>
          </cell>
          <cell r="AG112">
            <v>357.64</v>
          </cell>
          <cell r="AH112">
            <v>0</v>
          </cell>
          <cell r="AI112">
            <v>54923.41</v>
          </cell>
          <cell r="AJ112">
            <v>0</v>
          </cell>
          <cell r="AK112">
            <v>86521.26</v>
          </cell>
          <cell r="AL112">
            <v>0</v>
          </cell>
          <cell r="AM112">
            <v>0</v>
          </cell>
          <cell r="AN112">
            <v>84301.58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X112">
            <v>0</v>
          </cell>
          <cell r="AY112">
            <v>226103.89</v>
          </cell>
          <cell r="AZ112">
            <v>226103.89</v>
          </cell>
          <cell r="BA112">
            <v>0.8</v>
          </cell>
          <cell r="BB112">
            <v>14050.2633333333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</row>
        <row r="113">
          <cell r="B113" t="str">
            <v>S413171</v>
          </cell>
          <cell r="C113" t="str">
            <v>廊坊东尚金属制品有限公司</v>
          </cell>
          <cell r="D113" t="str">
            <v>后视镜</v>
          </cell>
          <cell r="E113" t="str">
            <v>后视镜</v>
          </cell>
          <cell r="F113" t="str">
            <v>正常供货</v>
          </cell>
          <cell r="G113">
            <v>0</v>
          </cell>
          <cell r="H113" t="str">
            <v>否</v>
          </cell>
          <cell r="I113">
            <v>90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50547.3</v>
          </cell>
          <cell r="AT113">
            <v>0</v>
          </cell>
          <cell r="AU113">
            <v>0</v>
          </cell>
          <cell r="AV113">
            <v>0</v>
          </cell>
          <cell r="AX113">
            <v>0</v>
          </cell>
          <cell r="AY113">
            <v>50547.3</v>
          </cell>
          <cell r="AZ113">
            <v>50547.3</v>
          </cell>
          <cell r="BA113">
            <v>0</v>
          </cell>
          <cell r="BB113">
            <v>8424.5499999999993</v>
          </cell>
          <cell r="BC113">
            <v>8424.5499999999993</v>
          </cell>
          <cell r="BD113">
            <v>8424.5499999999993</v>
          </cell>
          <cell r="BE113">
            <v>8424.5499999999993</v>
          </cell>
          <cell r="BF113">
            <v>8424.5499999999993</v>
          </cell>
        </row>
        <row r="114">
          <cell r="B114" t="str">
            <v>S421003</v>
          </cell>
          <cell r="C114" t="str">
            <v>辽宁德威纤维制品有限公司</v>
          </cell>
          <cell r="D114" t="str">
            <v>座椅</v>
          </cell>
          <cell r="E114" t="str">
            <v>座椅</v>
          </cell>
          <cell r="F114" t="str">
            <v>老账</v>
          </cell>
          <cell r="G114">
            <v>0</v>
          </cell>
          <cell r="H114" t="str">
            <v>是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28855.72</v>
          </cell>
          <cell r="AB114">
            <v>0</v>
          </cell>
          <cell r="AD114">
            <v>0</v>
          </cell>
          <cell r="AE114">
            <v>36706.78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X114">
            <v>0</v>
          </cell>
          <cell r="AY114">
            <v>65562.5</v>
          </cell>
          <cell r="AZ114">
            <v>65562.5</v>
          </cell>
          <cell r="BA114">
            <v>0.8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</row>
        <row r="115">
          <cell r="B115" t="str">
            <v>S437018</v>
          </cell>
          <cell r="C115" t="str">
            <v>文登太成电子有限公司</v>
          </cell>
          <cell r="D115" t="str">
            <v>后视镜</v>
          </cell>
          <cell r="E115" t="str">
            <v>后视镜</v>
          </cell>
          <cell r="F115" t="str">
            <v>正常供货</v>
          </cell>
          <cell r="G115">
            <v>60</v>
          </cell>
          <cell r="H115" t="str">
            <v>否</v>
          </cell>
          <cell r="I115">
            <v>60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O115">
            <v>0</v>
          </cell>
          <cell r="AP115">
            <v>6822.34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7861.64</v>
          </cell>
          <cell r="AV115">
            <v>7861.64</v>
          </cell>
          <cell r="AW115">
            <v>16006.29</v>
          </cell>
          <cell r="AX115">
            <v>64030.98</v>
          </cell>
          <cell r="AY115">
            <v>102582.89</v>
          </cell>
          <cell r="AZ115">
            <v>22545.62</v>
          </cell>
          <cell r="BA115">
            <v>0</v>
          </cell>
          <cell r="BB115">
            <v>1137.05666666667</v>
          </cell>
          <cell r="BC115">
            <v>1137.05666666667</v>
          </cell>
          <cell r="BD115">
            <v>2447.33</v>
          </cell>
          <cell r="BE115">
            <v>2620.5466666666698</v>
          </cell>
          <cell r="BF115">
            <v>5288.26166666667</v>
          </cell>
        </row>
        <row r="116">
          <cell r="B116" t="str">
            <v>S432012</v>
          </cell>
          <cell r="C116" t="str">
            <v>常州市武进创新模具注塑有限公司</v>
          </cell>
          <cell r="D116" t="str">
            <v>座椅</v>
          </cell>
          <cell r="E116" t="str">
            <v>座椅</v>
          </cell>
          <cell r="F116" t="str">
            <v>老账</v>
          </cell>
          <cell r="G116">
            <v>60</v>
          </cell>
          <cell r="H116" t="str">
            <v>否</v>
          </cell>
          <cell r="J116">
            <v>0</v>
          </cell>
          <cell r="K116">
            <v>0</v>
          </cell>
          <cell r="L116">
            <v>0</v>
          </cell>
          <cell r="M116">
            <v>1571.64</v>
          </cell>
          <cell r="N116">
            <v>96738.65</v>
          </cell>
          <cell r="O116">
            <v>18373.64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X116">
            <v>0</v>
          </cell>
          <cell r="AY116">
            <v>116683.93</v>
          </cell>
          <cell r="AZ116">
            <v>116683.93</v>
          </cell>
          <cell r="BA116">
            <v>0.8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</row>
        <row r="117">
          <cell r="B117" t="str">
            <v>S413058</v>
          </cell>
          <cell r="C117" t="str">
            <v>黄骅市俊隆五金包装有限公司</v>
          </cell>
          <cell r="D117" t="str">
            <v>金属件/后视镜</v>
          </cell>
          <cell r="E117" t="str">
            <v>金属件/后视镜</v>
          </cell>
          <cell r="F117" t="str">
            <v>正常供货</v>
          </cell>
          <cell r="G117">
            <v>60</v>
          </cell>
          <cell r="H117" t="str">
            <v>是</v>
          </cell>
          <cell r="I117">
            <v>60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3076.02</v>
          </cell>
          <cell r="AH117">
            <v>0</v>
          </cell>
          <cell r="AI117">
            <v>17251.650000000001</v>
          </cell>
          <cell r="AJ117">
            <v>32420.55</v>
          </cell>
          <cell r="AK117">
            <v>0</v>
          </cell>
          <cell r="AL117">
            <v>21753.24</v>
          </cell>
          <cell r="AM117">
            <v>22040.33</v>
          </cell>
          <cell r="AN117">
            <v>9721.0499999999993</v>
          </cell>
          <cell r="AO117">
            <v>11142.98</v>
          </cell>
          <cell r="AP117">
            <v>0</v>
          </cell>
          <cell r="AQ117">
            <v>28800</v>
          </cell>
          <cell r="AR117">
            <v>0</v>
          </cell>
          <cell r="AS117">
            <v>33869.4</v>
          </cell>
          <cell r="AT117">
            <v>16023.13</v>
          </cell>
          <cell r="AU117">
            <v>0</v>
          </cell>
          <cell r="AV117">
            <v>28653.91</v>
          </cell>
          <cell r="AW117">
            <v>18879.89</v>
          </cell>
          <cell r="AX117">
            <v>26177.51</v>
          </cell>
          <cell r="AY117">
            <v>269809.65999999997</v>
          </cell>
          <cell r="AZ117">
            <v>224752.26</v>
          </cell>
          <cell r="BA117">
            <v>0.8</v>
          </cell>
          <cell r="BB117">
            <v>13922.2383333333</v>
          </cell>
          <cell r="BC117">
            <v>14972.584999999999</v>
          </cell>
          <cell r="BD117">
            <v>13115.4216666667</v>
          </cell>
          <cell r="BE117">
            <v>17891.073333333301</v>
          </cell>
          <cell r="BF117">
            <v>16237.721666666699</v>
          </cell>
        </row>
        <row r="118">
          <cell r="B118" t="str">
            <v>S432036</v>
          </cell>
          <cell r="C118" t="str">
            <v>常州立天汽车零部件有限公司</v>
          </cell>
          <cell r="D118" t="str">
            <v>座椅</v>
          </cell>
          <cell r="E118" t="str">
            <v>座椅</v>
          </cell>
          <cell r="F118" t="str">
            <v>正常供货</v>
          </cell>
          <cell r="G118">
            <v>60</v>
          </cell>
          <cell r="H118" t="str">
            <v>否</v>
          </cell>
          <cell r="I118">
            <v>60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AM118">
            <v>0</v>
          </cell>
          <cell r="AN118">
            <v>0</v>
          </cell>
          <cell r="AQ118">
            <v>0</v>
          </cell>
          <cell r="AT118">
            <v>134947.43</v>
          </cell>
          <cell r="AU118">
            <v>0</v>
          </cell>
          <cell r="AV118">
            <v>157960.44</v>
          </cell>
          <cell r="AW118">
            <v>136345.79999999999</v>
          </cell>
          <cell r="AX118">
            <v>68172.899999999994</v>
          </cell>
          <cell r="AY118">
            <v>497426.57</v>
          </cell>
          <cell r="AZ118">
            <v>292907.87</v>
          </cell>
          <cell r="BA118">
            <v>0.8</v>
          </cell>
          <cell r="BB118">
            <v>0</v>
          </cell>
          <cell r="BC118">
            <v>22491.238333333298</v>
          </cell>
          <cell r="BD118">
            <v>22491.238333333298</v>
          </cell>
          <cell r="BE118">
            <v>48817.978333333303</v>
          </cell>
          <cell r="BF118">
            <v>71542.278333333306</v>
          </cell>
        </row>
        <row r="119">
          <cell r="B119" t="str">
            <v>S413026</v>
          </cell>
          <cell r="C119" t="str">
            <v>沧州临港明康汽车配件有限公司</v>
          </cell>
          <cell r="D119" t="str">
            <v>金属件</v>
          </cell>
          <cell r="E119" t="str">
            <v>金属件</v>
          </cell>
          <cell r="F119" t="str">
            <v>正常供货</v>
          </cell>
          <cell r="G119">
            <v>90</v>
          </cell>
          <cell r="H119" t="str">
            <v>是</v>
          </cell>
          <cell r="I119">
            <v>90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AF119">
            <v>0</v>
          </cell>
          <cell r="AJ119">
            <v>0</v>
          </cell>
          <cell r="AK119">
            <v>0</v>
          </cell>
          <cell r="AM119">
            <v>1250.0899999999999</v>
          </cell>
          <cell r="AN119">
            <v>17035.88</v>
          </cell>
          <cell r="AO119">
            <v>15332.3</v>
          </cell>
          <cell r="AP119">
            <v>8100</v>
          </cell>
          <cell r="AQ119">
            <v>0</v>
          </cell>
          <cell r="AR119">
            <v>33219.96</v>
          </cell>
          <cell r="AS119">
            <v>17887.68</v>
          </cell>
          <cell r="AT119">
            <v>18739.46</v>
          </cell>
          <cell r="AU119">
            <v>25553.82</v>
          </cell>
          <cell r="AV119">
            <v>0</v>
          </cell>
          <cell r="AW119">
            <v>34923.56</v>
          </cell>
          <cell r="AX119">
            <v>33228.42</v>
          </cell>
          <cell r="AY119">
            <v>205271.17</v>
          </cell>
          <cell r="AZ119">
            <v>137119.19</v>
          </cell>
          <cell r="BA119">
            <v>0.8</v>
          </cell>
          <cell r="BB119">
            <v>15262.6366666667</v>
          </cell>
          <cell r="BC119">
            <v>15546.5666666667</v>
          </cell>
          <cell r="BD119">
            <v>17250.153333333299</v>
          </cell>
          <cell r="BE119">
            <v>15900.153333333301</v>
          </cell>
          <cell r="BF119">
            <v>21720.746666666699</v>
          </cell>
        </row>
        <row r="120">
          <cell r="B120" t="str">
            <v>S412022</v>
          </cell>
          <cell r="C120" t="str">
            <v>天津市宝坻区维华五金厂</v>
          </cell>
          <cell r="D120" t="str">
            <v>金属件</v>
          </cell>
          <cell r="E120" t="str">
            <v>金属件</v>
          </cell>
          <cell r="F120" t="str">
            <v>正常供货</v>
          </cell>
          <cell r="G120">
            <v>60</v>
          </cell>
          <cell r="H120" t="str">
            <v>是</v>
          </cell>
          <cell r="I120">
            <v>60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T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D120">
            <v>0</v>
          </cell>
          <cell r="AE120">
            <v>12422.37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21601.08</v>
          </cell>
          <cell r="AK120">
            <v>28801.439999999999</v>
          </cell>
          <cell r="AL120">
            <v>0</v>
          </cell>
          <cell r="AM120">
            <v>7200.36</v>
          </cell>
          <cell r="AN120">
            <v>7200.36</v>
          </cell>
          <cell r="AO120">
            <v>10800.54</v>
          </cell>
          <cell r="AP120">
            <v>10800</v>
          </cell>
          <cell r="AQ120">
            <v>7200</v>
          </cell>
          <cell r="AR120">
            <v>10800.54</v>
          </cell>
          <cell r="AS120">
            <v>18000.900000000001</v>
          </cell>
          <cell r="AT120">
            <v>6915.6</v>
          </cell>
          <cell r="AU120">
            <v>24204.6</v>
          </cell>
          <cell r="AV120">
            <v>27662.400000000001</v>
          </cell>
          <cell r="AW120">
            <v>34578</v>
          </cell>
          <cell r="AX120">
            <v>0</v>
          </cell>
          <cell r="AY120">
            <v>228188.19</v>
          </cell>
          <cell r="AZ120">
            <v>193610.19</v>
          </cell>
          <cell r="BA120">
            <v>0.8</v>
          </cell>
          <cell r="BB120">
            <v>10800.39</v>
          </cell>
          <cell r="BC120">
            <v>10752.93</v>
          </cell>
          <cell r="BD120">
            <v>12986.94</v>
          </cell>
          <cell r="BE120">
            <v>15797.34</v>
          </cell>
          <cell r="BF120">
            <v>20360.34</v>
          </cell>
        </row>
        <row r="121">
          <cell r="B121" t="str">
            <v>S413038</v>
          </cell>
          <cell r="C121" t="str">
            <v>黄骅市万昌五金制品有限公司</v>
          </cell>
          <cell r="D121" t="str">
            <v>金属件</v>
          </cell>
          <cell r="E121" t="str">
            <v>金属件</v>
          </cell>
          <cell r="F121" t="str">
            <v>正常供货</v>
          </cell>
          <cell r="G121">
            <v>60</v>
          </cell>
          <cell r="H121" t="str">
            <v>否</v>
          </cell>
          <cell r="I121">
            <v>60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0.8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</row>
        <row r="122">
          <cell r="B122" t="str">
            <v>S413124</v>
          </cell>
          <cell r="C122" t="str">
            <v>东光县福晨镜业有限公司</v>
          </cell>
          <cell r="D122" t="str">
            <v>后视镜</v>
          </cell>
          <cell r="E122" t="str">
            <v>后视镜</v>
          </cell>
          <cell r="F122" t="str">
            <v>正常供货</v>
          </cell>
          <cell r="G122">
            <v>60</v>
          </cell>
          <cell r="H122" t="str">
            <v>是</v>
          </cell>
          <cell r="I122">
            <v>60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34480.78</v>
          </cell>
          <cell r="AO122">
            <v>0</v>
          </cell>
          <cell r="AP122">
            <v>29400</v>
          </cell>
          <cell r="AQ122">
            <v>0</v>
          </cell>
          <cell r="AR122">
            <v>14241.9</v>
          </cell>
          <cell r="AS122">
            <v>23019.55</v>
          </cell>
          <cell r="AT122">
            <v>0</v>
          </cell>
          <cell r="AU122">
            <v>0</v>
          </cell>
          <cell r="AV122">
            <v>18392.86</v>
          </cell>
          <cell r="AW122">
            <v>20621.810000000001</v>
          </cell>
          <cell r="AX122">
            <v>14443.71</v>
          </cell>
          <cell r="AY122">
            <v>154600.60999999999</v>
          </cell>
          <cell r="AZ122">
            <v>119535.09</v>
          </cell>
          <cell r="BA122">
            <v>0</v>
          </cell>
          <cell r="BB122">
            <v>16857.038333333301</v>
          </cell>
          <cell r="BC122">
            <v>11110.2416666667</v>
          </cell>
          <cell r="BD122">
            <v>11110.2416666667</v>
          </cell>
          <cell r="BE122">
            <v>9275.7183333333305</v>
          </cell>
          <cell r="BF122">
            <v>12712.686666666699</v>
          </cell>
        </row>
        <row r="123">
          <cell r="B123" t="str">
            <v>S413054</v>
          </cell>
          <cell r="C123" t="str">
            <v>黄骅市保俊成复合彩印厂</v>
          </cell>
          <cell r="D123" t="str">
            <v>金属件/后视镜</v>
          </cell>
          <cell r="E123" t="str">
            <v>金属件/后视镜</v>
          </cell>
          <cell r="F123" t="str">
            <v>正常供货</v>
          </cell>
          <cell r="G123">
            <v>60</v>
          </cell>
          <cell r="H123" t="str">
            <v>否</v>
          </cell>
          <cell r="I123">
            <v>60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AF123">
            <v>0</v>
          </cell>
          <cell r="AG123">
            <v>0</v>
          </cell>
          <cell r="AH123">
            <v>0</v>
          </cell>
          <cell r="AK123">
            <v>0</v>
          </cell>
          <cell r="AP123">
            <v>4048.48</v>
          </cell>
          <cell r="AQ123">
            <v>14900</v>
          </cell>
          <cell r="AR123">
            <v>20461.330000000002</v>
          </cell>
          <cell r="AS123">
            <v>20496.34</v>
          </cell>
          <cell r="AT123">
            <v>22250.82</v>
          </cell>
          <cell r="AU123">
            <v>25284.73</v>
          </cell>
          <cell r="AV123">
            <v>6938.45</v>
          </cell>
          <cell r="AW123">
            <v>28009.35</v>
          </cell>
          <cell r="AX123">
            <v>0</v>
          </cell>
          <cell r="AY123">
            <v>142389.5</v>
          </cell>
          <cell r="AZ123">
            <v>114380.15</v>
          </cell>
          <cell r="BA123">
            <v>0.8</v>
          </cell>
          <cell r="BB123">
            <v>9984.3583333333299</v>
          </cell>
          <cell r="BC123">
            <v>13692.8283333333</v>
          </cell>
          <cell r="BD123">
            <v>17906.95</v>
          </cell>
          <cell r="BE123">
            <v>18388.6116666667</v>
          </cell>
          <cell r="BF123">
            <v>20573.503333333301</v>
          </cell>
        </row>
        <row r="124">
          <cell r="B124" t="str">
            <v>S513036</v>
          </cell>
          <cell r="C124" t="str">
            <v>沧州昊大燃化工程有限公司</v>
          </cell>
          <cell r="D124">
            <v>0</v>
          </cell>
          <cell r="E124">
            <v>0</v>
          </cell>
          <cell r="F124" t="str">
            <v>老账</v>
          </cell>
          <cell r="G124">
            <v>0</v>
          </cell>
          <cell r="H124" t="str">
            <v>否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40800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X124">
            <v>0</v>
          </cell>
          <cell r="AY124">
            <v>40800</v>
          </cell>
          <cell r="AZ124">
            <v>40800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</row>
        <row r="125">
          <cell r="B125" t="str">
            <v>S433007</v>
          </cell>
          <cell r="C125" t="str">
            <v>瑞安市精艺标准件有限公司</v>
          </cell>
          <cell r="D125" t="str">
            <v>金属件/座椅</v>
          </cell>
          <cell r="E125" t="str">
            <v>金属件/座椅</v>
          </cell>
          <cell r="F125" t="str">
            <v>正常供货</v>
          </cell>
          <cell r="G125">
            <v>60</v>
          </cell>
          <cell r="H125" t="str">
            <v>否</v>
          </cell>
          <cell r="I125">
            <v>60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0.03</v>
          </cell>
          <cell r="AS125">
            <v>5856.75</v>
          </cell>
          <cell r="AT125">
            <v>0</v>
          </cell>
          <cell r="AU125">
            <v>0</v>
          </cell>
          <cell r="AV125">
            <v>0</v>
          </cell>
          <cell r="AX125">
            <v>0</v>
          </cell>
          <cell r="AY125">
            <v>5856.78</v>
          </cell>
          <cell r="AZ125">
            <v>5856.78</v>
          </cell>
          <cell r="BA125">
            <v>0.8</v>
          </cell>
          <cell r="BB125">
            <v>976.13</v>
          </cell>
          <cell r="BC125">
            <v>976.13</v>
          </cell>
          <cell r="BD125">
            <v>976.13</v>
          </cell>
          <cell r="BE125">
            <v>976.13</v>
          </cell>
          <cell r="BF125">
            <v>976.13</v>
          </cell>
        </row>
        <row r="126">
          <cell r="B126" t="str">
            <v>S431017</v>
          </cell>
          <cell r="C126" t="str">
            <v>上海典亚模具有限公司</v>
          </cell>
          <cell r="D126" t="str">
            <v>座椅</v>
          </cell>
          <cell r="E126" t="str">
            <v>座椅</v>
          </cell>
          <cell r="F126" t="str">
            <v>老账</v>
          </cell>
          <cell r="G126" t="str">
            <v>预付</v>
          </cell>
          <cell r="H126" t="str">
            <v>否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44000</v>
          </cell>
          <cell r="AU126">
            <v>0</v>
          </cell>
          <cell r="AV126">
            <v>0</v>
          </cell>
          <cell r="AX126">
            <v>0</v>
          </cell>
          <cell r="AY126">
            <v>44000</v>
          </cell>
          <cell r="AZ126">
            <v>44000</v>
          </cell>
          <cell r="BA126">
            <v>0.8</v>
          </cell>
          <cell r="BB126">
            <v>0</v>
          </cell>
          <cell r="BC126">
            <v>7333.3333333333303</v>
          </cell>
          <cell r="BD126">
            <v>7333.3333333333303</v>
          </cell>
          <cell r="BE126">
            <v>7333.3333333333303</v>
          </cell>
          <cell r="BF126">
            <v>7333.3333333333303</v>
          </cell>
        </row>
        <row r="127">
          <cell r="B127" t="str">
            <v>S431009</v>
          </cell>
          <cell r="C127" t="str">
            <v>上海奔德汽车零部件有限公司</v>
          </cell>
          <cell r="D127" t="str">
            <v>后视镜</v>
          </cell>
          <cell r="E127" t="str">
            <v>后视镜</v>
          </cell>
          <cell r="F127" t="str">
            <v>老账-更名上海恒毅</v>
          </cell>
          <cell r="G127">
            <v>60</v>
          </cell>
          <cell r="H127" t="str">
            <v>否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</row>
        <row r="128">
          <cell r="B128" t="str">
            <v>S413070</v>
          </cell>
          <cell r="C128" t="str">
            <v>黄骅市创合五金制品有限公司</v>
          </cell>
          <cell r="D128" t="str">
            <v>金属件/座椅</v>
          </cell>
          <cell r="E128" t="str">
            <v>金属件/座椅</v>
          </cell>
          <cell r="F128" t="str">
            <v>正常供货</v>
          </cell>
          <cell r="G128">
            <v>60</v>
          </cell>
          <cell r="H128" t="str">
            <v>是</v>
          </cell>
          <cell r="I128">
            <v>60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81623.06</v>
          </cell>
          <cell r="AP128">
            <v>0</v>
          </cell>
          <cell r="AQ128">
            <v>679400</v>
          </cell>
          <cell r="AR128">
            <v>552993.11</v>
          </cell>
          <cell r="AS128">
            <v>563602.74</v>
          </cell>
          <cell r="AT128">
            <v>382108.15</v>
          </cell>
          <cell r="AU128">
            <v>0</v>
          </cell>
          <cell r="AV128">
            <v>446772.98</v>
          </cell>
          <cell r="AW128">
            <v>241111.92</v>
          </cell>
          <cell r="AX128">
            <v>197100.75</v>
          </cell>
          <cell r="AY128">
            <v>3144712.71</v>
          </cell>
          <cell r="AZ128">
            <v>2706500.04</v>
          </cell>
          <cell r="BA128">
            <v>0.8</v>
          </cell>
          <cell r="BB128">
            <v>312936.48499999999</v>
          </cell>
          <cell r="BC128">
            <v>376621.17666666699</v>
          </cell>
          <cell r="BD128">
            <v>363017.33333333302</v>
          </cell>
          <cell r="BE128">
            <v>437479.49666666699</v>
          </cell>
          <cell r="BF128">
            <v>364431.48333333299</v>
          </cell>
        </row>
        <row r="129">
          <cell r="B129" t="str">
            <v>S437031</v>
          </cell>
          <cell r="C129" t="str">
            <v>山东万澳汽车附件科技有限公司</v>
          </cell>
          <cell r="D129" t="str">
            <v>座椅</v>
          </cell>
          <cell r="E129" t="str">
            <v>座椅</v>
          </cell>
          <cell r="F129" t="str">
            <v>正常供货</v>
          </cell>
          <cell r="G129">
            <v>60</v>
          </cell>
          <cell r="H129" t="str">
            <v>是</v>
          </cell>
          <cell r="I129">
            <v>60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E129">
            <v>0</v>
          </cell>
          <cell r="AF129">
            <v>0</v>
          </cell>
          <cell r="AG129">
            <v>0</v>
          </cell>
          <cell r="AJ129">
            <v>0</v>
          </cell>
          <cell r="AK129">
            <v>0</v>
          </cell>
          <cell r="AL129">
            <v>6876.86</v>
          </cell>
          <cell r="AM129">
            <v>8507.44</v>
          </cell>
          <cell r="AN129">
            <v>8180.91</v>
          </cell>
          <cell r="AO129">
            <v>9885.0300000000007</v>
          </cell>
          <cell r="AP129">
            <v>12600</v>
          </cell>
          <cell r="AQ129">
            <v>6900</v>
          </cell>
          <cell r="AR129">
            <v>9256.98</v>
          </cell>
          <cell r="AS129">
            <v>6659.9</v>
          </cell>
          <cell r="AT129">
            <v>4720.2</v>
          </cell>
          <cell r="AU129">
            <v>9200.7099999999991</v>
          </cell>
          <cell r="AV129">
            <v>7985.05</v>
          </cell>
          <cell r="AX129">
            <v>25863.4</v>
          </cell>
          <cell r="AY129">
            <v>116636.48</v>
          </cell>
          <cell r="AZ129">
            <v>90773.08</v>
          </cell>
          <cell r="BA129">
            <v>0.8</v>
          </cell>
          <cell r="BB129">
            <v>8913.8033333333296</v>
          </cell>
          <cell r="BC129">
            <v>8337.0183333333298</v>
          </cell>
          <cell r="BD129">
            <v>8222.9650000000001</v>
          </cell>
          <cell r="BE129">
            <v>7453.80666666667</v>
          </cell>
          <cell r="BF129">
            <v>6303.80666666667</v>
          </cell>
        </row>
        <row r="130">
          <cell r="B130" t="str">
            <v>S513006</v>
          </cell>
          <cell r="C130" t="str">
            <v>黄骅市双得金属制品销售有限公司</v>
          </cell>
          <cell r="D130">
            <v>0</v>
          </cell>
          <cell r="E130" t="str">
            <v>金属件</v>
          </cell>
          <cell r="F130" t="str">
            <v>零采</v>
          </cell>
          <cell r="G130">
            <v>0</v>
          </cell>
          <cell r="H130" t="str">
            <v>否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AL130">
            <v>0</v>
          </cell>
          <cell r="AM130">
            <v>0</v>
          </cell>
          <cell r="AN130">
            <v>0</v>
          </cell>
          <cell r="AP130">
            <v>0</v>
          </cell>
          <cell r="AQ130">
            <v>0</v>
          </cell>
          <cell r="AR130">
            <v>6890.57</v>
          </cell>
          <cell r="AS130">
            <v>0</v>
          </cell>
          <cell r="AT130">
            <v>33007.300000000003</v>
          </cell>
          <cell r="AU130">
            <v>0</v>
          </cell>
          <cell r="AV130">
            <v>0</v>
          </cell>
          <cell r="AX130">
            <v>69941.100000000006</v>
          </cell>
          <cell r="AY130">
            <v>109838.97</v>
          </cell>
          <cell r="AZ130">
            <v>109838.97</v>
          </cell>
          <cell r="BA130">
            <v>0</v>
          </cell>
          <cell r="BB130">
            <v>1148.4283333333301</v>
          </cell>
          <cell r="BC130">
            <v>6649.6450000000004</v>
          </cell>
          <cell r="BD130">
            <v>6649.6450000000004</v>
          </cell>
          <cell r="BE130">
            <v>6649.6450000000004</v>
          </cell>
          <cell r="BF130">
            <v>6649.6450000000004</v>
          </cell>
        </row>
        <row r="131">
          <cell r="B131" t="str">
            <v>S431007</v>
          </cell>
          <cell r="C131" t="str">
            <v>上海庆利机械设备有限公司</v>
          </cell>
          <cell r="D131" t="str">
            <v>座椅</v>
          </cell>
          <cell r="E131" t="str">
            <v>座椅</v>
          </cell>
          <cell r="F131" t="str">
            <v>固定资产-老账</v>
          </cell>
          <cell r="G131" t="str">
            <v>预付</v>
          </cell>
          <cell r="H131" t="str">
            <v>是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D131">
            <v>0</v>
          </cell>
          <cell r="AE131">
            <v>0</v>
          </cell>
          <cell r="AF131">
            <v>51500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35000</v>
          </cell>
          <cell r="AX131">
            <v>0</v>
          </cell>
          <cell r="AY131">
            <v>86500</v>
          </cell>
          <cell r="AZ131">
            <v>86500</v>
          </cell>
          <cell r="BA131">
            <v>1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5833.3333333333303</v>
          </cell>
        </row>
        <row r="132">
          <cell r="B132" t="str">
            <v>S413100</v>
          </cell>
          <cell r="C132" t="str">
            <v>河北圣洁环境生物科技工程有限公司</v>
          </cell>
          <cell r="D132">
            <v>0</v>
          </cell>
          <cell r="E132">
            <v>0</v>
          </cell>
          <cell r="F132" t="str">
            <v>管理</v>
          </cell>
          <cell r="G132">
            <v>0</v>
          </cell>
          <cell r="H132" t="str">
            <v>否</v>
          </cell>
          <cell r="J132">
            <v>50000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X132">
            <v>0</v>
          </cell>
          <cell r="AY132">
            <v>50000</v>
          </cell>
          <cell r="AZ132">
            <v>50000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</row>
        <row r="133">
          <cell r="B133" t="str">
            <v>S513148</v>
          </cell>
          <cell r="C133" t="str">
            <v>泊头市新峰模具有限公司</v>
          </cell>
          <cell r="D133">
            <v>0</v>
          </cell>
          <cell r="E133" t="str">
            <v>金属件</v>
          </cell>
          <cell r="F133" t="str">
            <v>零采</v>
          </cell>
          <cell r="G133">
            <v>0</v>
          </cell>
          <cell r="H133" t="str">
            <v>是</v>
          </cell>
          <cell r="AF133">
            <v>35962</v>
          </cell>
          <cell r="AG133">
            <v>0</v>
          </cell>
          <cell r="AH133">
            <v>46230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X133">
            <v>0</v>
          </cell>
          <cell r="AY133">
            <v>82192</v>
          </cell>
          <cell r="AZ133">
            <v>82192</v>
          </cell>
          <cell r="BA133">
            <v>1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</row>
        <row r="134">
          <cell r="B134" t="str">
            <v>S411006</v>
          </cell>
          <cell r="C134" t="str">
            <v>北京中万盛贸易有限责任公司</v>
          </cell>
          <cell r="D134" t="str">
            <v>座椅</v>
          </cell>
          <cell r="E134" t="str">
            <v>座椅</v>
          </cell>
          <cell r="F134" t="str">
            <v>大宗物料</v>
          </cell>
          <cell r="G134">
            <v>30</v>
          </cell>
          <cell r="H134" t="str">
            <v>否</v>
          </cell>
          <cell r="I134">
            <v>30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104706.31</v>
          </cell>
          <cell r="AV134">
            <v>137198.71</v>
          </cell>
          <cell r="AW134">
            <v>46846.94</v>
          </cell>
          <cell r="AX134">
            <v>92914.35</v>
          </cell>
          <cell r="AY134">
            <v>381666.31</v>
          </cell>
          <cell r="AZ134">
            <v>474580.66</v>
          </cell>
          <cell r="BA134">
            <v>1</v>
          </cell>
          <cell r="BB134">
            <v>0</v>
          </cell>
          <cell r="BC134">
            <v>0</v>
          </cell>
          <cell r="BD134">
            <v>17451.051666666699</v>
          </cell>
          <cell r="BE134">
            <v>40317.503333333298</v>
          </cell>
          <cell r="BF134">
            <v>48125.326666666697</v>
          </cell>
        </row>
        <row r="135">
          <cell r="B135" t="str">
            <v>S437043</v>
          </cell>
          <cell r="C135" t="str">
            <v>烟台美龙汽车部件有限公司</v>
          </cell>
          <cell r="D135" t="str">
            <v>后视镜</v>
          </cell>
          <cell r="E135" t="str">
            <v>后视镜</v>
          </cell>
          <cell r="F135" t="str">
            <v>老账</v>
          </cell>
          <cell r="G135">
            <v>90</v>
          </cell>
          <cell r="H135" t="str">
            <v>是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E135">
            <v>0</v>
          </cell>
          <cell r="AF135">
            <v>0</v>
          </cell>
          <cell r="AG135">
            <v>14582.59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10757.6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X135">
            <v>0</v>
          </cell>
          <cell r="AY135">
            <v>25340.19</v>
          </cell>
          <cell r="AZ135">
            <v>25340.19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</row>
        <row r="136">
          <cell r="B136" t="str">
            <v>S513007</v>
          </cell>
          <cell r="C136" t="str">
            <v>人民电器集团黄骅销售有限公司</v>
          </cell>
          <cell r="D136">
            <v>0</v>
          </cell>
          <cell r="E136" t="str">
            <v>金属件</v>
          </cell>
          <cell r="F136" t="str">
            <v>零采</v>
          </cell>
          <cell r="G136">
            <v>0</v>
          </cell>
          <cell r="H136" t="str">
            <v>是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AG136">
            <v>25898.5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18166</v>
          </cell>
          <cell r="AT136">
            <v>0</v>
          </cell>
          <cell r="AU136">
            <v>0</v>
          </cell>
          <cell r="AV136">
            <v>0</v>
          </cell>
          <cell r="AX136">
            <v>0</v>
          </cell>
          <cell r="AY136">
            <v>44064.5</v>
          </cell>
          <cell r="AZ136">
            <v>44064.5</v>
          </cell>
          <cell r="BA136">
            <v>1</v>
          </cell>
          <cell r="BB136">
            <v>3027.6666666666702</v>
          </cell>
          <cell r="BC136">
            <v>3027.6666666666702</v>
          </cell>
          <cell r="BD136">
            <v>3027.6666666666702</v>
          </cell>
          <cell r="BE136">
            <v>3027.6666666666702</v>
          </cell>
          <cell r="BF136">
            <v>3027.6666666666702</v>
          </cell>
        </row>
        <row r="137">
          <cell r="B137" t="str">
            <v>S413092</v>
          </cell>
          <cell r="C137" t="str">
            <v>黄骅市荣丰塑料模具有限公司</v>
          </cell>
          <cell r="D137">
            <v>0</v>
          </cell>
          <cell r="E137">
            <v>0</v>
          </cell>
          <cell r="F137" t="str">
            <v>老账</v>
          </cell>
          <cell r="G137">
            <v>0</v>
          </cell>
          <cell r="H137" t="str">
            <v>否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75884.62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X137">
            <v>0</v>
          </cell>
          <cell r="AY137">
            <v>75884.62</v>
          </cell>
          <cell r="AZ137">
            <v>75884.62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</row>
        <row r="138">
          <cell r="B138" t="str">
            <v>S413039</v>
          </cell>
          <cell r="C138" t="str">
            <v>黄骅市佳祥五金制品有限公司</v>
          </cell>
          <cell r="D138" t="str">
            <v>金属件/后视镜</v>
          </cell>
          <cell r="E138" t="str">
            <v>金属件/后视镜</v>
          </cell>
          <cell r="F138" t="str">
            <v>正常供货</v>
          </cell>
          <cell r="G138">
            <v>60</v>
          </cell>
          <cell r="H138" t="str">
            <v>是</v>
          </cell>
          <cell r="I138">
            <v>60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8635.74</v>
          </cell>
          <cell r="AN138">
            <v>14918.84</v>
          </cell>
          <cell r="AO138">
            <v>17900.400000000001</v>
          </cell>
          <cell r="AP138">
            <v>14500</v>
          </cell>
          <cell r="AQ138">
            <v>17300</v>
          </cell>
          <cell r="AR138">
            <v>18949.7</v>
          </cell>
          <cell r="AS138">
            <v>0</v>
          </cell>
          <cell r="AT138">
            <v>12222.53</v>
          </cell>
          <cell r="AU138">
            <v>30920.47</v>
          </cell>
          <cell r="AV138">
            <v>2964.38</v>
          </cell>
          <cell r="AW138">
            <v>22857.48</v>
          </cell>
          <cell r="AX138">
            <v>0</v>
          </cell>
          <cell r="AY138">
            <v>161169.54</v>
          </cell>
          <cell r="AZ138">
            <v>138312.06</v>
          </cell>
          <cell r="BA138">
            <v>0.8</v>
          </cell>
          <cell r="BB138">
            <v>13928.1566666667</v>
          </cell>
          <cell r="BC138">
            <v>13478.7716666667</v>
          </cell>
          <cell r="BD138">
            <v>15648.7833333333</v>
          </cell>
          <cell r="BE138">
            <v>13726.18</v>
          </cell>
          <cell r="BF138">
            <v>14652.426666666701</v>
          </cell>
        </row>
        <row r="139">
          <cell r="B139" t="str">
            <v>S413023</v>
          </cell>
          <cell r="C139" t="str">
            <v>南皮县利辉五金接插件厂</v>
          </cell>
          <cell r="D139" t="str">
            <v>金属件</v>
          </cell>
          <cell r="E139" t="str">
            <v>金属件</v>
          </cell>
          <cell r="F139" t="str">
            <v>正常供货</v>
          </cell>
          <cell r="G139">
            <v>90</v>
          </cell>
          <cell r="H139" t="str">
            <v>否</v>
          </cell>
          <cell r="I139">
            <v>90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38128.730000000003</v>
          </cell>
          <cell r="AT139">
            <v>2205.7600000000002</v>
          </cell>
          <cell r="AU139">
            <v>13786</v>
          </cell>
          <cell r="AV139">
            <v>20679</v>
          </cell>
          <cell r="AW139">
            <v>41146.69</v>
          </cell>
          <cell r="AX139">
            <v>0</v>
          </cell>
          <cell r="AY139">
            <v>115946.18</v>
          </cell>
          <cell r="AZ139">
            <v>54120.49</v>
          </cell>
          <cell r="BA139">
            <v>0.8</v>
          </cell>
          <cell r="BB139">
            <v>6354.7883333333302</v>
          </cell>
          <cell r="BC139">
            <v>6722.415</v>
          </cell>
          <cell r="BD139">
            <v>9020.0816666666706</v>
          </cell>
          <cell r="BE139">
            <v>12466.5816666667</v>
          </cell>
          <cell r="BF139">
            <v>19324.363333333298</v>
          </cell>
        </row>
        <row r="140">
          <cell r="B140" t="str">
            <v>S413131</v>
          </cell>
          <cell r="C140" t="str">
            <v>北京赛诺高科净化设备有限公司</v>
          </cell>
          <cell r="D140" t="str">
            <v>后视镜</v>
          </cell>
          <cell r="E140" t="str">
            <v>后视镜</v>
          </cell>
          <cell r="F140" t="str">
            <v>固定资产-喷涂环保设备</v>
          </cell>
          <cell r="G140">
            <v>30</v>
          </cell>
          <cell r="H140" t="str">
            <v>是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9130</v>
          </cell>
          <cell r="U140">
            <v>0</v>
          </cell>
          <cell r="V140">
            <v>33660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D140">
            <v>0</v>
          </cell>
          <cell r="AE140">
            <v>11250</v>
          </cell>
          <cell r="AF140">
            <v>0</v>
          </cell>
          <cell r="AG140">
            <v>15500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19590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X140">
            <v>0</v>
          </cell>
          <cell r="AY140">
            <v>89130</v>
          </cell>
          <cell r="AZ140">
            <v>89130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</row>
        <row r="141">
          <cell r="B141" t="str">
            <v>S413014</v>
          </cell>
          <cell r="C141" t="str">
            <v>沧州市奥睿机械设备有限公司</v>
          </cell>
          <cell r="D141" t="str">
            <v>金属件</v>
          </cell>
          <cell r="E141" t="str">
            <v>金属件</v>
          </cell>
          <cell r="F141" t="str">
            <v>大宗物料</v>
          </cell>
          <cell r="G141">
            <v>0</v>
          </cell>
          <cell r="H141" t="str">
            <v>否</v>
          </cell>
          <cell r="I141">
            <v>30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17136</v>
          </cell>
          <cell r="AX141">
            <v>41136</v>
          </cell>
          <cell r="AY141">
            <v>58272</v>
          </cell>
          <cell r="AZ141">
            <v>58272</v>
          </cell>
          <cell r="BA141">
            <v>1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2856</v>
          </cell>
        </row>
        <row r="142">
          <cell r="B142" t="str">
            <v>S413031</v>
          </cell>
          <cell r="C142" t="str">
            <v>黄骅市致远摩托车配件有限公司</v>
          </cell>
          <cell r="D142" t="str">
            <v>座椅</v>
          </cell>
          <cell r="E142" t="str">
            <v>座椅/金属件</v>
          </cell>
          <cell r="F142" t="str">
            <v>正常供货</v>
          </cell>
          <cell r="G142">
            <v>0</v>
          </cell>
          <cell r="H142" t="str">
            <v>是</v>
          </cell>
          <cell r="I142">
            <v>30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4399.9399999999996</v>
          </cell>
          <cell r="AP142">
            <v>0</v>
          </cell>
          <cell r="AQ142">
            <v>33100</v>
          </cell>
          <cell r="AR142">
            <v>25049.87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54340.73</v>
          </cell>
          <cell r="AX142">
            <v>41309.26</v>
          </cell>
          <cell r="AY142">
            <v>158199.79999999999</v>
          </cell>
          <cell r="AZ142">
            <v>158199.79999999999</v>
          </cell>
          <cell r="BA142">
            <v>0.8</v>
          </cell>
          <cell r="BB142">
            <v>10424.9683333333</v>
          </cell>
          <cell r="BC142">
            <v>10424.9683333333</v>
          </cell>
          <cell r="BD142">
            <v>9691.6450000000004</v>
          </cell>
          <cell r="BE142">
            <v>9691.6450000000004</v>
          </cell>
          <cell r="BF142">
            <v>13231.766666666699</v>
          </cell>
        </row>
        <row r="143">
          <cell r="B143" t="str">
            <v>S413025</v>
          </cell>
          <cell r="C143" t="str">
            <v>沧州宇诺五金制造有限公司</v>
          </cell>
          <cell r="D143" t="str">
            <v>金属件</v>
          </cell>
          <cell r="E143" t="str">
            <v>金属件</v>
          </cell>
          <cell r="F143" t="str">
            <v>正常供货</v>
          </cell>
          <cell r="G143">
            <v>60</v>
          </cell>
          <cell r="H143" t="str">
            <v>是</v>
          </cell>
          <cell r="I143">
            <v>60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149499.67000000001</v>
          </cell>
          <cell r="AO143">
            <v>173843.37</v>
          </cell>
          <cell r="AP143">
            <v>87100</v>
          </cell>
          <cell r="AQ143">
            <v>123800</v>
          </cell>
          <cell r="AR143">
            <v>147379.10999999999</v>
          </cell>
          <cell r="AS143">
            <v>171391.02</v>
          </cell>
          <cell r="AT143">
            <v>193970.62</v>
          </cell>
          <cell r="AU143">
            <v>155432.99</v>
          </cell>
          <cell r="AV143">
            <v>50311.82</v>
          </cell>
          <cell r="AW143">
            <v>268000.53999999998</v>
          </cell>
          <cell r="AX143">
            <v>199166.89</v>
          </cell>
          <cell r="AY143">
            <v>1719896.03</v>
          </cell>
          <cell r="AZ143">
            <v>1252728.6000000001</v>
          </cell>
          <cell r="BA143">
            <v>0.8</v>
          </cell>
          <cell r="BB143">
            <v>142168.86166666701</v>
          </cell>
          <cell r="BC143">
            <v>149580.686666667</v>
          </cell>
          <cell r="BD143">
            <v>146512.29</v>
          </cell>
          <cell r="BE143">
            <v>140380.92666666699</v>
          </cell>
          <cell r="BF143">
            <v>164414.35</v>
          </cell>
        </row>
        <row r="144">
          <cell r="B144" t="str">
            <v>S432011</v>
          </cell>
          <cell r="C144" t="str">
            <v>旷达汽车饰件系统有限公司</v>
          </cell>
          <cell r="D144" t="str">
            <v>座椅</v>
          </cell>
          <cell r="E144" t="str">
            <v>座椅</v>
          </cell>
          <cell r="F144" t="str">
            <v>正常供货</v>
          </cell>
          <cell r="G144">
            <v>60</v>
          </cell>
          <cell r="H144" t="str">
            <v>否</v>
          </cell>
          <cell r="I144">
            <v>60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O144">
            <v>0</v>
          </cell>
          <cell r="AP144">
            <v>0</v>
          </cell>
          <cell r="AQ144">
            <v>1812.87</v>
          </cell>
          <cell r="AR144">
            <v>234424.34</v>
          </cell>
          <cell r="AS144">
            <v>115771.16</v>
          </cell>
          <cell r="AT144">
            <v>42905.08</v>
          </cell>
          <cell r="AU144">
            <v>176570.65</v>
          </cell>
          <cell r="AV144">
            <v>100329.43</v>
          </cell>
          <cell r="AW144">
            <v>191335.1</v>
          </cell>
          <cell r="AX144">
            <v>0</v>
          </cell>
          <cell r="AY144">
            <v>863148.63</v>
          </cell>
          <cell r="AZ144">
            <v>671813.53</v>
          </cell>
          <cell r="BA144">
            <v>0.8</v>
          </cell>
          <cell r="BB144">
            <v>58668.061666666697</v>
          </cell>
          <cell r="BC144">
            <v>65818.908333333296</v>
          </cell>
          <cell r="BD144">
            <v>95247.35</v>
          </cell>
          <cell r="BE144">
            <v>111968.921666667</v>
          </cell>
          <cell r="BF144">
            <v>143555.96</v>
          </cell>
        </row>
        <row r="145">
          <cell r="B145" t="str">
            <v>S444018</v>
          </cell>
          <cell r="C145" t="str">
            <v>佛山市顺德区赛朗斯汽车部件实业有限公司</v>
          </cell>
          <cell r="D145">
            <v>0</v>
          </cell>
          <cell r="E145">
            <v>0</v>
          </cell>
          <cell r="F145" t="str">
            <v>老账</v>
          </cell>
          <cell r="G145">
            <v>0</v>
          </cell>
          <cell r="H145" t="str">
            <v>否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448416.98</v>
          </cell>
          <cell r="AT145">
            <v>0</v>
          </cell>
          <cell r="AU145">
            <v>548873.91</v>
          </cell>
          <cell r="AV145">
            <v>770414.99</v>
          </cell>
          <cell r="AW145">
            <v>43529.17</v>
          </cell>
          <cell r="AX145">
            <v>33798.26</v>
          </cell>
          <cell r="AY145">
            <v>1845033.31</v>
          </cell>
          <cell r="AZ145">
            <v>1845033.31</v>
          </cell>
          <cell r="BA145">
            <v>0</v>
          </cell>
          <cell r="BB145">
            <v>74736.163333333301</v>
          </cell>
          <cell r="BC145">
            <v>74736.163333333301</v>
          </cell>
          <cell r="BD145">
            <v>166215.148333333</v>
          </cell>
          <cell r="BE145">
            <v>294617.64666666702</v>
          </cell>
          <cell r="BF145">
            <v>301872.50833333301</v>
          </cell>
        </row>
        <row r="146">
          <cell r="B146" t="str">
            <v>S413077</v>
          </cell>
          <cell r="C146" t="str">
            <v>文安县万达汽车配件制造有限公司</v>
          </cell>
          <cell r="D146" t="str">
            <v>金属件</v>
          </cell>
          <cell r="E146" t="str">
            <v>金属件</v>
          </cell>
          <cell r="F146" t="str">
            <v>正常供货</v>
          </cell>
          <cell r="G146">
            <v>60</v>
          </cell>
          <cell r="H146" t="str">
            <v>是</v>
          </cell>
          <cell r="I146">
            <v>60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124923.02</v>
          </cell>
          <cell r="AP146">
            <v>115500</v>
          </cell>
          <cell r="AQ146">
            <v>200300</v>
          </cell>
          <cell r="AR146">
            <v>216064.01</v>
          </cell>
          <cell r="AS146">
            <v>199642.43</v>
          </cell>
          <cell r="AT146">
            <v>0</v>
          </cell>
          <cell r="AU146">
            <v>472764.2</v>
          </cell>
          <cell r="AV146">
            <v>191333.54</v>
          </cell>
          <cell r="AW146">
            <v>178344.26</v>
          </cell>
          <cell r="AX146">
            <v>121727.74</v>
          </cell>
          <cell r="AY146">
            <v>1820599.2</v>
          </cell>
          <cell r="AZ146">
            <v>1520527.2</v>
          </cell>
          <cell r="BA146">
            <v>0.8</v>
          </cell>
          <cell r="BB146">
            <v>142738.243333333</v>
          </cell>
          <cell r="BC146">
            <v>142738.243333333</v>
          </cell>
          <cell r="BD146">
            <v>200711.773333333</v>
          </cell>
          <cell r="BE146">
            <v>213350.69666666701</v>
          </cell>
          <cell r="BF146">
            <v>209691.406666667</v>
          </cell>
        </row>
        <row r="147">
          <cell r="B147" t="str">
            <v>S433021</v>
          </cell>
          <cell r="C147" t="str">
            <v>慈溪市维克多自控元件有限公司</v>
          </cell>
          <cell r="D147" t="str">
            <v>座椅</v>
          </cell>
          <cell r="E147" t="str">
            <v>座椅</v>
          </cell>
          <cell r="F147" t="str">
            <v>正常供货</v>
          </cell>
          <cell r="G147">
            <v>60</v>
          </cell>
          <cell r="H147" t="str">
            <v>否</v>
          </cell>
          <cell r="I147">
            <v>60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33225.14</v>
          </cell>
          <cell r="AQ147">
            <v>101800</v>
          </cell>
          <cell r="AR147">
            <v>101826.56</v>
          </cell>
          <cell r="AS147">
            <v>169952</v>
          </cell>
          <cell r="AT147">
            <v>101826.56</v>
          </cell>
          <cell r="AU147">
            <v>0</v>
          </cell>
          <cell r="AV147">
            <v>0</v>
          </cell>
          <cell r="AX147">
            <v>0</v>
          </cell>
          <cell r="AY147">
            <v>508630.26</v>
          </cell>
          <cell r="AZ147">
            <v>508630.26</v>
          </cell>
          <cell r="BA147">
            <v>0.8</v>
          </cell>
          <cell r="BB147">
            <v>67800.616666666698</v>
          </cell>
          <cell r="BC147">
            <v>84771.71</v>
          </cell>
          <cell r="BD147">
            <v>84771.71</v>
          </cell>
          <cell r="BE147">
            <v>79234.186666666705</v>
          </cell>
          <cell r="BF147">
            <v>62267.519999999997</v>
          </cell>
        </row>
        <row r="148">
          <cell r="B148" t="str">
            <v>S437022</v>
          </cell>
          <cell r="C148" t="str">
            <v>德州志鹏海绵制品有限公司</v>
          </cell>
          <cell r="D148" t="str">
            <v>座椅</v>
          </cell>
          <cell r="E148" t="str">
            <v>座椅</v>
          </cell>
          <cell r="F148" t="str">
            <v>老账</v>
          </cell>
          <cell r="G148">
            <v>60</v>
          </cell>
          <cell r="H148" t="str">
            <v>否</v>
          </cell>
          <cell r="J148">
            <v>62319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X148">
            <v>0</v>
          </cell>
          <cell r="AY148">
            <v>62319</v>
          </cell>
          <cell r="AZ148">
            <v>62319</v>
          </cell>
          <cell r="BA148">
            <v>0.8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</row>
        <row r="149">
          <cell r="B149" t="str">
            <v>S412027</v>
          </cell>
          <cell r="C149" t="str">
            <v>天津信嘉机械设备租赁有限公司</v>
          </cell>
          <cell r="D149" t="str">
            <v>座椅/后视镜</v>
          </cell>
          <cell r="E149" t="str">
            <v>座椅/后视镜</v>
          </cell>
          <cell r="F149" t="str">
            <v>叉车租赁</v>
          </cell>
          <cell r="G149">
            <v>0</v>
          </cell>
          <cell r="H149" t="str">
            <v>是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3300</v>
          </cell>
          <cell r="AM149">
            <v>3000</v>
          </cell>
          <cell r="AN149">
            <v>3000</v>
          </cell>
          <cell r="AO149">
            <v>7800</v>
          </cell>
          <cell r="AP149">
            <v>4200</v>
          </cell>
          <cell r="AQ149">
            <v>4200</v>
          </cell>
          <cell r="AR149">
            <v>4200</v>
          </cell>
          <cell r="AS149">
            <v>4200</v>
          </cell>
          <cell r="AT149">
            <v>4200</v>
          </cell>
          <cell r="AU149">
            <v>4200</v>
          </cell>
          <cell r="AV149">
            <v>0</v>
          </cell>
          <cell r="AW149">
            <v>4200</v>
          </cell>
          <cell r="AX149">
            <v>4200</v>
          </cell>
          <cell r="AY149">
            <v>50700</v>
          </cell>
          <cell r="AZ149">
            <v>50700</v>
          </cell>
          <cell r="BA149">
            <v>0.8</v>
          </cell>
          <cell r="BB149">
            <v>4600</v>
          </cell>
          <cell r="BC149">
            <v>4800</v>
          </cell>
          <cell r="BD149">
            <v>4200</v>
          </cell>
          <cell r="BE149">
            <v>3500</v>
          </cell>
          <cell r="BF149">
            <v>3500</v>
          </cell>
        </row>
        <row r="150">
          <cell r="B150" t="str">
            <v>S532003</v>
          </cell>
          <cell r="C150" t="str">
            <v>扬州三鸣环保科技有限公司</v>
          </cell>
          <cell r="D150">
            <v>0</v>
          </cell>
          <cell r="E150">
            <v>0</v>
          </cell>
          <cell r="F150" t="str">
            <v>老账</v>
          </cell>
          <cell r="G150">
            <v>0</v>
          </cell>
          <cell r="H150" t="str">
            <v>否</v>
          </cell>
          <cell r="J150">
            <v>-31550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72000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X150">
            <v>0</v>
          </cell>
          <cell r="AY150">
            <v>40450</v>
          </cell>
          <cell r="AZ150">
            <v>40450</v>
          </cell>
          <cell r="BA150">
            <v>0</v>
          </cell>
          <cell r="BB150">
            <v>12000</v>
          </cell>
          <cell r="BC150">
            <v>12000</v>
          </cell>
          <cell r="BD150">
            <v>12000</v>
          </cell>
          <cell r="BE150">
            <v>12000</v>
          </cell>
          <cell r="BF150">
            <v>0</v>
          </cell>
        </row>
        <row r="151">
          <cell r="B151" t="str">
            <v>S431004</v>
          </cell>
          <cell r="C151" t="str">
            <v>新梦顶（上海）贸易有限公司</v>
          </cell>
          <cell r="D151" t="str">
            <v>座椅</v>
          </cell>
          <cell r="E151" t="str">
            <v>座椅</v>
          </cell>
          <cell r="F151" t="str">
            <v>正常供货</v>
          </cell>
          <cell r="G151">
            <v>90</v>
          </cell>
          <cell r="H151" t="str">
            <v>是</v>
          </cell>
          <cell r="I151">
            <v>90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G151">
            <v>0</v>
          </cell>
          <cell r="AH151">
            <v>0</v>
          </cell>
          <cell r="AI151">
            <v>0</v>
          </cell>
          <cell r="AM151">
            <v>3616.35</v>
          </cell>
          <cell r="AN151">
            <v>8032.58</v>
          </cell>
          <cell r="AO151">
            <v>17838.48</v>
          </cell>
          <cell r="AP151">
            <v>0</v>
          </cell>
          <cell r="AQ151">
            <v>9000</v>
          </cell>
          <cell r="AR151">
            <v>15417.79</v>
          </cell>
          <cell r="AS151">
            <v>16699.75</v>
          </cell>
          <cell r="AT151">
            <v>23647.08</v>
          </cell>
          <cell r="AU151">
            <v>0</v>
          </cell>
          <cell r="AV151">
            <v>26868.01</v>
          </cell>
          <cell r="AW151">
            <v>4714.17</v>
          </cell>
          <cell r="AX151">
            <v>17989.599999999999</v>
          </cell>
          <cell r="AY151">
            <v>143823.81</v>
          </cell>
          <cell r="AZ151">
            <v>94252.03</v>
          </cell>
          <cell r="BA151">
            <v>0.8</v>
          </cell>
          <cell r="BB151">
            <v>11164.766666666699</v>
          </cell>
          <cell r="BC151">
            <v>13767.1833333333</v>
          </cell>
          <cell r="BD151">
            <v>10794.1033333333</v>
          </cell>
          <cell r="BE151">
            <v>15272.105</v>
          </cell>
          <cell r="BF151">
            <v>14557.8</v>
          </cell>
        </row>
        <row r="152">
          <cell r="B152" t="str">
            <v>S411024</v>
          </cell>
          <cell r="C152" t="str">
            <v>北京德实汽车饰件有限公司</v>
          </cell>
          <cell r="D152" t="str">
            <v>金属件/座椅</v>
          </cell>
          <cell r="E152" t="str">
            <v>金属件/座椅</v>
          </cell>
          <cell r="F152" t="str">
            <v>老账</v>
          </cell>
          <cell r="G152">
            <v>60</v>
          </cell>
          <cell r="H152" t="str">
            <v>否</v>
          </cell>
          <cell r="J152">
            <v>58519.74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X152">
            <v>0</v>
          </cell>
          <cell r="AY152">
            <v>58519.74</v>
          </cell>
          <cell r="AZ152">
            <v>58519.74</v>
          </cell>
          <cell r="BA152">
            <v>0.8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</row>
        <row r="153">
          <cell r="B153" t="str">
            <v>S413127</v>
          </cell>
          <cell r="C153" t="str">
            <v>黄骅市金珲设备安装工程有限公司</v>
          </cell>
          <cell r="D153">
            <v>0</v>
          </cell>
          <cell r="E153">
            <v>0</v>
          </cell>
          <cell r="F153" t="str">
            <v>固定资产</v>
          </cell>
          <cell r="G153">
            <v>0</v>
          </cell>
          <cell r="H153" t="str">
            <v>否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</row>
        <row r="154">
          <cell r="B154" t="str">
            <v>S432003</v>
          </cell>
          <cell r="C154" t="str">
            <v>无锡市汇源机械科技有限公司</v>
          </cell>
          <cell r="D154" t="str">
            <v>后视镜/座椅/后视镜</v>
          </cell>
          <cell r="E154" t="str">
            <v>金属件/座椅/后视镜</v>
          </cell>
          <cell r="F154" t="str">
            <v>正常供货</v>
          </cell>
          <cell r="G154">
            <v>60</v>
          </cell>
          <cell r="H154" t="str">
            <v>是</v>
          </cell>
          <cell r="I154">
            <v>60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22435.47</v>
          </cell>
          <cell r="AK154">
            <v>46786.52</v>
          </cell>
          <cell r="AL154">
            <v>4026.47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59747.21</v>
          </cell>
          <cell r="AT154">
            <v>35333.97</v>
          </cell>
          <cell r="AU154">
            <v>0</v>
          </cell>
          <cell r="AV154">
            <v>0</v>
          </cell>
          <cell r="AX154">
            <v>14355.52</v>
          </cell>
          <cell r="AY154">
            <v>182685.16</v>
          </cell>
          <cell r="AZ154">
            <v>168329.64</v>
          </cell>
          <cell r="BA154">
            <v>0.8</v>
          </cell>
          <cell r="BB154">
            <v>9957.8683333333302</v>
          </cell>
          <cell r="BC154">
            <v>15846.8633333333</v>
          </cell>
          <cell r="BD154">
            <v>15846.8633333333</v>
          </cell>
          <cell r="BE154">
            <v>15846.8633333333</v>
          </cell>
          <cell r="BF154">
            <v>15846.8633333333</v>
          </cell>
        </row>
        <row r="155">
          <cell r="B155" t="str">
            <v>S437024</v>
          </cell>
          <cell r="C155" t="str">
            <v>佳化化学（滨州）有限公司</v>
          </cell>
          <cell r="D155" t="str">
            <v>座椅</v>
          </cell>
          <cell r="E155" t="str">
            <v>座椅</v>
          </cell>
          <cell r="F155" t="str">
            <v>大宗物料-不合作</v>
          </cell>
          <cell r="G155">
            <v>0</v>
          </cell>
          <cell r="H155" t="str">
            <v>否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C155">
            <v>0</v>
          </cell>
          <cell r="AD155">
            <v>0</v>
          </cell>
          <cell r="AE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1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</row>
        <row r="156">
          <cell r="B156" t="str">
            <v>S413125</v>
          </cell>
          <cell r="C156" t="str">
            <v>沧州智凯金属制品有限公司</v>
          </cell>
          <cell r="D156" t="str">
            <v>金属件</v>
          </cell>
          <cell r="E156" t="str">
            <v>金属件</v>
          </cell>
          <cell r="F156" t="str">
            <v>正常供货</v>
          </cell>
          <cell r="G156">
            <v>60</v>
          </cell>
          <cell r="H156" t="str">
            <v>否</v>
          </cell>
          <cell r="I156">
            <v>60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AJ156">
            <v>0</v>
          </cell>
          <cell r="AK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51876.35</v>
          </cell>
          <cell r="AR156">
            <v>131948.91</v>
          </cell>
          <cell r="AS156">
            <v>134744.84</v>
          </cell>
          <cell r="AT156">
            <v>105829.2</v>
          </cell>
          <cell r="AU156">
            <v>131768.06</v>
          </cell>
          <cell r="AV156">
            <v>108143.16</v>
          </cell>
          <cell r="AW156">
            <v>197045.51</v>
          </cell>
          <cell r="AX156">
            <v>88769.74</v>
          </cell>
          <cell r="AY156">
            <v>950125.77</v>
          </cell>
          <cell r="AZ156">
            <v>664310.52</v>
          </cell>
          <cell r="BA156">
            <v>0.8</v>
          </cell>
          <cell r="BB156">
            <v>53095.016666666699</v>
          </cell>
          <cell r="BC156">
            <v>70733.216666666704</v>
          </cell>
          <cell r="BD156">
            <v>92694.56</v>
          </cell>
          <cell r="BE156">
            <v>110718.42</v>
          </cell>
          <cell r="BF156">
            <v>134913.28</v>
          </cell>
        </row>
        <row r="157">
          <cell r="B157" t="str">
            <v>S512012</v>
          </cell>
          <cell r="C157" t="str">
            <v>天津市科特迪科技发展有限公司</v>
          </cell>
          <cell r="D157">
            <v>0</v>
          </cell>
          <cell r="E157" t="str">
            <v>金属件</v>
          </cell>
          <cell r="F157" t="str">
            <v>固定资产</v>
          </cell>
          <cell r="G157">
            <v>0</v>
          </cell>
          <cell r="H157" t="str">
            <v>否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9000</v>
          </cell>
          <cell r="AT157">
            <v>0</v>
          </cell>
          <cell r="AU157">
            <v>0</v>
          </cell>
          <cell r="AV157">
            <v>0</v>
          </cell>
          <cell r="AX157">
            <v>0</v>
          </cell>
          <cell r="AY157">
            <v>9000</v>
          </cell>
          <cell r="AZ157">
            <v>9000</v>
          </cell>
          <cell r="BA157">
            <v>1</v>
          </cell>
          <cell r="BB157">
            <v>1500</v>
          </cell>
          <cell r="BC157">
            <v>1500</v>
          </cell>
          <cell r="BD157">
            <v>1500</v>
          </cell>
          <cell r="BE157">
            <v>1500</v>
          </cell>
          <cell r="BF157">
            <v>1500</v>
          </cell>
        </row>
        <row r="158">
          <cell r="B158" t="str">
            <v>S513150</v>
          </cell>
          <cell r="C158" t="str">
            <v>沧州森德奥机械制造有限公司</v>
          </cell>
          <cell r="D158">
            <v>0</v>
          </cell>
          <cell r="E158" t="str">
            <v>金属件</v>
          </cell>
          <cell r="F158" t="str">
            <v>固定资产</v>
          </cell>
          <cell r="G158">
            <v>0</v>
          </cell>
          <cell r="H158" t="str">
            <v>否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13740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X158">
            <v>0</v>
          </cell>
          <cell r="AY158">
            <v>13740</v>
          </cell>
          <cell r="AZ158">
            <v>13740</v>
          </cell>
          <cell r="BA158">
            <v>0</v>
          </cell>
          <cell r="BB158">
            <v>2290</v>
          </cell>
          <cell r="BC158">
            <v>2290</v>
          </cell>
          <cell r="BD158">
            <v>2290</v>
          </cell>
          <cell r="BE158">
            <v>0</v>
          </cell>
          <cell r="BF158">
            <v>0</v>
          </cell>
        </row>
        <row r="159">
          <cell r="B159" t="str">
            <v>S413181</v>
          </cell>
          <cell r="C159" t="str">
            <v>廊坊开发区欧特克精密电子线束制造有限公司</v>
          </cell>
          <cell r="D159" t="str">
            <v>后视镜</v>
          </cell>
          <cell r="E159" t="str">
            <v>后视镜</v>
          </cell>
          <cell r="F159" t="str">
            <v>正常供货</v>
          </cell>
          <cell r="G159">
            <v>60</v>
          </cell>
          <cell r="H159" t="str">
            <v>是</v>
          </cell>
          <cell r="I159">
            <v>60</v>
          </cell>
          <cell r="AI159">
            <v>0</v>
          </cell>
          <cell r="AK159">
            <v>161330.89000000001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X159">
            <v>0</v>
          </cell>
          <cell r="AY159">
            <v>161330.89000000001</v>
          </cell>
          <cell r="AZ159">
            <v>161330.89000000001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</row>
        <row r="160">
          <cell r="B160" t="str">
            <v>S413086</v>
          </cell>
          <cell r="C160" t="str">
            <v>黄骅市渤海庆丰车辆灯镜厂</v>
          </cell>
          <cell r="D160" t="str">
            <v>后视镜</v>
          </cell>
          <cell r="E160" t="str">
            <v>后视镜</v>
          </cell>
          <cell r="F160" t="str">
            <v>老账</v>
          </cell>
          <cell r="G160">
            <v>60</v>
          </cell>
          <cell r="H160" t="str">
            <v>否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</row>
        <row r="161">
          <cell r="B161" t="str">
            <v>S437039</v>
          </cell>
          <cell r="C161" t="str">
            <v>山东慧源精细化工有限公司</v>
          </cell>
          <cell r="D161" t="str">
            <v>金属件</v>
          </cell>
          <cell r="E161" t="str">
            <v>金属件</v>
          </cell>
          <cell r="G161">
            <v>0</v>
          </cell>
          <cell r="H161" t="str">
            <v>否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1176.6600000000001</v>
          </cell>
          <cell r="AX161">
            <v>0</v>
          </cell>
          <cell r="AY161">
            <v>1176.6600000000001</v>
          </cell>
          <cell r="AZ161">
            <v>1176.6600000000001</v>
          </cell>
          <cell r="BA161">
            <v>0.8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196.11</v>
          </cell>
        </row>
        <row r="162">
          <cell r="B162" t="str">
            <v>S413027</v>
          </cell>
          <cell r="C162" t="str">
            <v>沧州裕金达汽车部件有限公司</v>
          </cell>
          <cell r="D162" t="str">
            <v>金属件</v>
          </cell>
          <cell r="E162" t="str">
            <v>金属件</v>
          </cell>
          <cell r="F162" t="str">
            <v>老账</v>
          </cell>
          <cell r="G162">
            <v>60</v>
          </cell>
          <cell r="H162" t="str">
            <v>否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51725.38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X162">
            <v>0</v>
          </cell>
          <cell r="AY162">
            <v>51725.38</v>
          </cell>
          <cell r="AZ162">
            <v>51725.38</v>
          </cell>
          <cell r="BA162">
            <v>0.8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</row>
        <row r="163">
          <cell r="B163" t="str">
            <v>S413009</v>
          </cell>
          <cell r="C163" t="str">
            <v>高碑店京华橡胶制品有限责任公司</v>
          </cell>
          <cell r="D163" t="str">
            <v>座椅</v>
          </cell>
          <cell r="E163" t="str">
            <v>座椅</v>
          </cell>
          <cell r="F163" t="str">
            <v>正常供货</v>
          </cell>
          <cell r="G163">
            <v>60</v>
          </cell>
          <cell r="H163" t="str">
            <v>是</v>
          </cell>
          <cell r="I163">
            <v>60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N163">
            <v>2535.5500000000002</v>
          </cell>
          <cell r="AO163">
            <v>3647.42</v>
          </cell>
          <cell r="AP163">
            <v>1600</v>
          </cell>
          <cell r="AQ163">
            <v>1600</v>
          </cell>
          <cell r="AR163">
            <v>3572.95</v>
          </cell>
          <cell r="AS163">
            <v>3498.48</v>
          </cell>
          <cell r="AT163">
            <v>3572.95</v>
          </cell>
          <cell r="AU163">
            <v>1749.24</v>
          </cell>
          <cell r="AV163">
            <v>0</v>
          </cell>
          <cell r="AW163">
            <v>9303.9699999999993</v>
          </cell>
          <cell r="AX163">
            <v>17492.400000000001</v>
          </cell>
          <cell r="AY163">
            <v>48572.959999999999</v>
          </cell>
          <cell r="AZ163">
            <v>21776.59</v>
          </cell>
          <cell r="BA163">
            <v>0.8</v>
          </cell>
          <cell r="BB163">
            <v>2742.4</v>
          </cell>
          <cell r="BC163">
            <v>2915.3</v>
          </cell>
          <cell r="BD163">
            <v>2598.9366666666701</v>
          </cell>
          <cell r="BE163">
            <v>2332.27</v>
          </cell>
          <cell r="BF163">
            <v>3616.2649999999999</v>
          </cell>
        </row>
        <row r="164">
          <cell r="B164" t="str">
            <v>S532002</v>
          </cell>
          <cell r="C164" t="str">
            <v>苏州高新区旭达输送机械有限公司</v>
          </cell>
          <cell r="D164">
            <v>0</v>
          </cell>
          <cell r="E164">
            <v>0</v>
          </cell>
          <cell r="F164" t="str">
            <v>固定资产</v>
          </cell>
          <cell r="G164">
            <v>0</v>
          </cell>
          <cell r="H164" t="str">
            <v>否</v>
          </cell>
          <cell r="J164">
            <v>48800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X164">
            <v>0</v>
          </cell>
          <cell r="AY164">
            <v>48800</v>
          </cell>
          <cell r="AZ164">
            <v>48800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</row>
        <row r="165">
          <cell r="B165" t="str">
            <v>S413129</v>
          </cell>
          <cell r="C165" t="str">
            <v>文安县恒德汽车座椅制造有限公司</v>
          </cell>
          <cell r="D165" t="str">
            <v>金属件/座椅</v>
          </cell>
          <cell r="E165" t="str">
            <v>金属件/座椅</v>
          </cell>
          <cell r="F165" t="str">
            <v>正常供货</v>
          </cell>
          <cell r="G165">
            <v>60</v>
          </cell>
          <cell r="H165" t="str">
            <v>否</v>
          </cell>
          <cell r="I165">
            <v>60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AE165">
            <v>0</v>
          </cell>
          <cell r="AG165">
            <v>0</v>
          </cell>
          <cell r="AJ165">
            <v>0</v>
          </cell>
          <cell r="AN165">
            <v>0</v>
          </cell>
          <cell r="AQ165">
            <v>74077.41</v>
          </cell>
          <cell r="AR165">
            <v>80445.27</v>
          </cell>
          <cell r="AS165">
            <v>42312.73</v>
          </cell>
          <cell r="AT165">
            <v>32842.53</v>
          </cell>
          <cell r="AU165">
            <v>57767.1</v>
          </cell>
          <cell r="AV165">
            <v>63921.61</v>
          </cell>
          <cell r="AW165">
            <v>197842.34</v>
          </cell>
          <cell r="AX165">
            <v>10272</v>
          </cell>
          <cell r="AY165">
            <v>559480.99</v>
          </cell>
          <cell r="AZ165">
            <v>351366.65</v>
          </cell>
          <cell r="BA165">
            <v>0.8</v>
          </cell>
          <cell r="BB165">
            <v>32805.901666666701</v>
          </cell>
          <cell r="BC165">
            <v>38279.656666666699</v>
          </cell>
          <cell r="BD165">
            <v>47907.506666666697</v>
          </cell>
          <cell r="BE165">
            <v>58561.108333333301</v>
          </cell>
          <cell r="BF165">
            <v>79188.596666666694</v>
          </cell>
        </row>
        <row r="166">
          <cell r="B166" t="str">
            <v>S437016</v>
          </cell>
          <cell r="C166" t="str">
            <v>曲阜陆航座椅辅料有限公司</v>
          </cell>
          <cell r="D166" t="str">
            <v>座椅</v>
          </cell>
          <cell r="E166" t="str">
            <v>座椅</v>
          </cell>
          <cell r="F166" t="str">
            <v>正常供货</v>
          </cell>
          <cell r="G166">
            <v>0</v>
          </cell>
          <cell r="H166" t="str">
            <v>是</v>
          </cell>
          <cell r="I166">
            <v>60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AM166">
            <v>7034.19</v>
          </cell>
          <cell r="AN166">
            <v>0</v>
          </cell>
          <cell r="AO166">
            <v>0</v>
          </cell>
          <cell r="AP166">
            <v>23700</v>
          </cell>
          <cell r="AQ166">
            <v>29600</v>
          </cell>
          <cell r="AR166">
            <v>1005.7</v>
          </cell>
          <cell r="AS166">
            <v>18360</v>
          </cell>
          <cell r="AT166">
            <v>17999.88</v>
          </cell>
          <cell r="AU166">
            <v>1819.3</v>
          </cell>
          <cell r="AV166">
            <v>18000</v>
          </cell>
          <cell r="AW166">
            <v>18000</v>
          </cell>
          <cell r="AX166">
            <v>4576.5</v>
          </cell>
          <cell r="AY166">
            <v>140095.57</v>
          </cell>
          <cell r="AZ166">
            <v>140095.57</v>
          </cell>
          <cell r="BA166">
            <v>0.8</v>
          </cell>
          <cell r="BB166">
            <v>12110.95</v>
          </cell>
          <cell r="BC166">
            <v>15110.93</v>
          </cell>
          <cell r="BD166">
            <v>15414.1466666667</v>
          </cell>
          <cell r="BE166">
            <v>14464.1466666667</v>
          </cell>
          <cell r="BF166">
            <v>12530.813333333301</v>
          </cell>
        </row>
        <row r="167">
          <cell r="B167" t="str">
            <v>S413081</v>
          </cell>
          <cell r="C167" t="str">
            <v>河北宏广橡塑金属制品有限公司</v>
          </cell>
          <cell r="D167" t="str">
            <v>金属件</v>
          </cell>
          <cell r="E167" t="str">
            <v>金属件</v>
          </cell>
          <cell r="F167" t="str">
            <v>正常供货</v>
          </cell>
          <cell r="G167">
            <v>90</v>
          </cell>
          <cell r="H167" t="str">
            <v>否</v>
          </cell>
          <cell r="I167">
            <v>90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O167">
            <v>9858.82</v>
          </cell>
          <cell r="P167">
            <v>8207.3700000000008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X167">
            <v>0</v>
          </cell>
          <cell r="AY167">
            <v>18066.189999999999</v>
          </cell>
          <cell r="AZ167">
            <v>18066.189999999999</v>
          </cell>
          <cell r="BA167">
            <v>0.8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</row>
        <row r="168">
          <cell r="B168" t="str">
            <v>S413133</v>
          </cell>
          <cell r="C168" t="str">
            <v>深州市晶立泰机械配件有限公司</v>
          </cell>
          <cell r="D168" t="str">
            <v>金属件/座椅/后视镜</v>
          </cell>
          <cell r="E168" t="str">
            <v>金属件/座椅/后视镜</v>
          </cell>
          <cell r="F168" t="str">
            <v>正常供货</v>
          </cell>
          <cell r="G168">
            <v>60</v>
          </cell>
          <cell r="H168" t="str">
            <v>否</v>
          </cell>
          <cell r="I168">
            <v>60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AG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0.8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</row>
        <row r="169">
          <cell r="B169" t="str">
            <v>S411025</v>
          </cell>
          <cell r="C169" t="str">
            <v>北京华北轻合金有限公司</v>
          </cell>
          <cell r="D169" t="str">
            <v>后视镜</v>
          </cell>
          <cell r="E169" t="str">
            <v>后视镜</v>
          </cell>
          <cell r="F169" t="str">
            <v>老账</v>
          </cell>
          <cell r="G169">
            <v>60</v>
          </cell>
          <cell r="H169" t="str">
            <v>否</v>
          </cell>
          <cell r="J169">
            <v>0</v>
          </cell>
          <cell r="K169">
            <v>0</v>
          </cell>
          <cell r="L169">
            <v>0</v>
          </cell>
          <cell r="M169">
            <v>43423.23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3471.82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X169">
            <v>0</v>
          </cell>
          <cell r="AY169">
            <v>46895.05</v>
          </cell>
          <cell r="AZ169">
            <v>46895.05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</row>
        <row r="170">
          <cell r="B170" t="str">
            <v>S513146</v>
          </cell>
          <cell r="C170" t="str">
            <v>黄骅市腾双五金门市部</v>
          </cell>
          <cell r="D170" t="str">
            <v>后视镜</v>
          </cell>
          <cell r="E170" t="str">
            <v>后视镜</v>
          </cell>
          <cell r="F170" t="str">
            <v>零采</v>
          </cell>
          <cell r="G170">
            <v>0</v>
          </cell>
          <cell r="H170" t="str">
            <v>否</v>
          </cell>
          <cell r="AH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8891.8799999999992</v>
          </cell>
          <cell r="AY170">
            <v>8891.8799999999992</v>
          </cell>
          <cell r="AZ170">
            <v>8891.8799999999992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</row>
        <row r="171">
          <cell r="B171" t="str">
            <v>S513005</v>
          </cell>
          <cell r="C171" t="str">
            <v>黄骅市通乐贸易有限公司</v>
          </cell>
          <cell r="D171" t="str">
            <v>金属件/座椅/后视镜</v>
          </cell>
          <cell r="E171" t="str">
            <v>金属件/座椅/后视镜</v>
          </cell>
          <cell r="F171" t="str">
            <v>零采</v>
          </cell>
          <cell r="G171">
            <v>30</v>
          </cell>
          <cell r="H171" t="str">
            <v>是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AG171">
            <v>0</v>
          </cell>
          <cell r="AI171">
            <v>0</v>
          </cell>
          <cell r="AK171">
            <v>23314.3</v>
          </cell>
          <cell r="AL171">
            <v>45470.2</v>
          </cell>
          <cell r="AM171">
            <v>0</v>
          </cell>
          <cell r="AN171">
            <v>0</v>
          </cell>
          <cell r="AO171">
            <v>300</v>
          </cell>
          <cell r="AP171">
            <v>0</v>
          </cell>
          <cell r="AQ171">
            <v>0</v>
          </cell>
          <cell r="AR171">
            <v>29924</v>
          </cell>
          <cell r="AS171">
            <v>6871.9</v>
          </cell>
          <cell r="AT171">
            <v>0</v>
          </cell>
          <cell r="AU171">
            <v>0</v>
          </cell>
          <cell r="AV171">
            <v>0</v>
          </cell>
          <cell r="AW171">
            <v>52729</v>
          </cell>
          <cell r="AX171">
            <v>6418</v>
          </cell>
          <cell r="AY171">
            <v>165027.4</v>
          </cell>
          <cell r="AZ171">
            <v>171445.4</v>
          </cell>
          <cell r="BA171">
            <v>1</v>
          </cell>
          <cell r="BB171">
            <v>6182.65</v>
          </cell>
          <cell r="BC171">
            <v>6182.65</v>
          </cell>
          <cell r="BD171">
            <v>6132.65</v>
          </cell>
          <cell r="BE171">
            <v>6132.65</v>
          </cell>
          <cell r="BF171">
            <v>14920.8166666667</v>
          </cell>
        </row>
        <row r="172">
          <cell r="B172" t="str">
            <v>S412029</v>
          </cell>
          <cell r="C172" t="str">
            <v>天津金庄新材料科技有限公司</v>
          </cell>
          <cell r="D172" t="str">
            <v>座椅</v>
          </cell>
          <cell r="E172" t="str">
            <v>座椅</v>
          </cell>
          <cell r="F172" t="str">
            <v>老账</v>
          </cell>
          <cell r="G172">
            <v>30</v>
          </cell>
          <cell r="H172" t="str">
            <v>否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0.8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</row>
        <row r="173">
          <cell r="B173" t="str">
            <v>S411004</v>
          </cell>
          <cell r="C173" t="str">
            <v>北京捷安思丽技术开发有限公司</v>
          </cell>
          <cell r="D173" t="str">
            <v>后视镜</v>
          </cell>
          <cell r="E173" t="str">
            <v>后视镜</v>
          </cell>
          <cell r="F173" t="str">
            <v>正常供货</v>
          </cell>
          <cell r="G173">
            <v>60</v>
          </cell>
          <cell r="H173" t="str">
            <v>是</v>
          </cell>
          <cell r="I173">
            <v>60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11953.86</v>
          </cell>
          <cell r="AL173">
            <v>16347.71</v>
          </cell>
          <cell r="AM173">
            <v>12113.31</v>
          </cell>
          <cell r="AN173">
            <v>6056.67</v>
          </cell>
          <cell r="AO173">
            <v>1058.5999999999999</v>
          </cell>
          <cell r="AP173">
            <v>2000</v>
          </cell>
          <cell r="AQ173">
            <v>0</v>
          </cell>
          <cell r="AR173">
            <v>0</v>
          </cell>
          <cell r="AS173">
            <v>2130.41</v>
          </cell>
          <cell r="AT173">
            <v>0</v>
          </cell>
          <cell r="AU173">
            <v>0</v>
          </cell>
          <cell r="AV173">
            <v>2876.2</v>
          </cell>
          <cell r="AX173">
            <v>1058.5999999999999</v>
          </cell>
          <cell r="AY173">
            <v>55595.360000000001</v>
          </cell>
          <cell r="AZ173">
            <v>54536.76</v>
          </cell>
          <cell r="BA173">
            <v>0</v>
          </cell>
          <cell r="BB173">
            <v>1874.28</v>
          </cell>
          <cell r="BC173">
            <v>864.83500000000004</v>
          </cell>
          <cell r="BD173">
            <v>688.40166666666698</v>
          </cell>
          <cell r="BE173">
            <v>834.43499999999995</v>
          </cell>
          <cell r="BF173">
            <v>834.43499999999995</v>
          </cell>
        </row>
        <row r="174">
          <cell r="B174" t="str">
            <v>S532001</v>
          </cell>
          <cell r="C174" t="str">
            <v>昆山维尔利环保科技有限公司</v>
          </cell>
          <cell r="D174" t="str">
            <v>后视镜</v>
          </cell>
          <cell r="E174" t="str">
            <v>后视镜</v>
          </cell>
          <cell r="F174" t="str">
            <v>正常供货</v>
          </cell>
          <cell r="G174">
            <v>60</v>
          </cell>
          <cell r="H174" t="str">
            <v>否</v>
          </cell>
          <cell r="I174">
            <v>60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10541.76</v>
          </cell>
          <cell r="AT174">
            <v>5230</v>
          </cell>
          <cell r="AU174">
            <v>0</v>
          </cell>
          <cell r="AV174">
            <v>0</v>
          </cell>
          <cell r="AX174">
            <v>0</v>
          </cell>
          <cell r="AY174">
            <v>15771.76</v>
          </cell>
          <cell r="AZ174">
            <v>15771.76</v>
          </cell>
          <cell r="BA174">
            <v>0</v>
          </cell>
          <cell r="BB174">
            <v>1756.96</v>
          </cell>
          <cell r="BC174">
            <v>2628.6266666666702</v>
          </cell>
          <cell r="BD174">
            <v>2628.6266666666702</v>
          </cell>
          <cell r="BE174">
            <v>2628.6266666666702</v>
          </cell>
          <cell r="BF174">
            <v>2628.6266666666702</v>
          </cell>
        </row>
        <row r="175">
          <cell r="B175" t="str">
            <v>S512005</v>
          </cell>
          <cell r="C175" t="str">
            <v>天津市奥特威德焊接技术有限公司</v>
          </cell>
          <cell r="D175">
            <v>0</v>
          </cell>
          <cell r="E175">
            <v>0</v>
          </cell>
          <cell r="F175" t="str">
            <v>老账</v>
          </cell>
          <cell r="G175">
            <v>0</v>
          </cell>
          <cell r="H175" t="str">
            <v>否</v>
          </cell>
          <cell r="J175">
            <v>26000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X175">
            <v>0</v>
          </cell>
          <cell r="AY175">
            <v>26000</v>
          </cell>
          <cell r="AZ175">
            <v>26000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</row>
        <row r="176">
          <cell r="B176" t="str">
            <v>S512027</v>
          </cell>
          <cell r="C176" t="str">
            <v>天津芳雅机电科技有限公司</v>
          </cell>
          <cell r="D176">
            <v>0</v>
          </cell>
          <cell r="E176">
            <v>0</v>
          </cell>
          <cell r="F176" t="str">
            <v>老账</v>
          </cell>
          <cell r="G176">
            <v>0</v>
          </cell>
          <cell r="H176" t="str">
            <v>是</v>
          </cell>
          <cell r="AI176">
            <v>32000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X176">
            <v>0</v>
          </cell>
          <cell r="AY176">
            <v>32000</v>
          </cell>
          <cell r="AZ176">
            <v>32000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</row>
        <row r="177">
          <cell r="B177" t="str">
            <v>S413085</v>
          </cell>
          <cell r="C177" t="str">
            <v>黄骅市桥行冷冲模具厂</v>
          </cell>
          <cell r="D177">
            <v>0</v>
          </cell>
          <cell r="E177" t="str">
            <v>金属件</v>
          </cell>
          <cell r="F177" t="str">
            <v>固定资产</v>
          </cell>
          <cell r="G177">
            <v>0</v>
          </cell>
          <cell r="H177" t="str">
            <v>是</v>
          </cell>
          <cell r="AH177">
            <v>41630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X177">
            <v>0</v>
          </cell>
          <cell r="AY177">
            <v>41630</v>
          </cell>
          <cell r="AZ177">
            <v>41630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</row>
        <row r="178">
          <cell r="B178" t="str">
            <v>S431023</v>
          </cell>
          <cell r="C178" t="str">
            <v>上海中鹏岳博实业发展有限公司</v>
          </cell>
          <cell r="D178" t="str">
            <v>后视镜</v>
          </cell>
          <cell r="E178" t="str">
            <v>后视镜</v>
          </cell>
          <cell r="F178" t="str">
            <v>老账</v>
          </cell>
          <cell r="G178">
            <v>90</v>
          </cell>
          <cell r="H178" t="str">
            <v>否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</row>
        <row r="179">
          <cell r="B179" t="str">
            <v>S412013</v>
          </cell>
          <cell r="C179" t="str">
            <v>天津金发新材料有限公司</v>
          </cell>
          <cell r="D179" t="str">
            <v>后视镜</v>
          </cell>
          <cell r="E179" t="str">
            <v>后视镜</v>
          </cell>
          <cell r="F179" t="str">
            <v>大宗物料-诉讼</v>
          </cell>
          <cell r="G179">
            <v>60</v>
          </cell>
          <cell r="H179" t="str">
            <v>否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D179">
            <v>0</v>
          </cell>
          <cell r="AE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</row>
        <row r="180">
          <cell r="B180" t="str">
            <v>S513181</v>
          </cell>
          <cell r="C180" t="str">
            <v>黄骅市晨翔电力工程有限公司</v>
          </cell>
          <cell r="D180">
            <v>0</v>
          </cell>
          <cell r="E180">
            <v>0</v>
          </cell>
          <cell r="G180">
            <v>0</v>
          </cell>
          <cell r="H180" t="str">
            <v>否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</row>
        <row r="181">
          <cell r="B181" t="str">
            <v>S413032</v>
          </cell>
          <cell r="C181" t="str">
            <v>黄骅市大麻沽航凌电子机箱厂</v>
          </cell>
          <cell r="D181" t="str">
            <v>后视镜</v>
          </cell>
          <cell r="E181" t="str">
            <v>后视镜</v>
          </cell>
          <cell r="F181" t="str">
            <v>正常供货</v>
          </cell>
          <cell r="G181">
            <v>60</v>
          </cell>
          <cell r="H181" t="str">
            <v>是</v>
          </cell>
          <cell r="I181">
            <v>60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AJ181">
            <v>0</v>
          </cell>
          <cell r="AK181">
            <v>27242.89</v>
          </cell>
          <cell r="AL181">
            <v>26637.97</v>
          </cell>
          <cell r="AM181">
            <v>0</v>
          </cell>
          <cell r="AN181">
            <v>29097.41</v>
          </cell>
          <cell r="AO181">
            <v>15050.87</v>
          </cell>
          <cell r="AP181">
            <v>11000</v>
          </cell>
          <cell r="AQ181">
            <v>16400</v>
          </cell>
          <cell r="AR181">
            <v>17731.3</v>
          </cell>
          <cell r="AS181">
            <v>11897.61</v>
          </cell>
          <cell r="AT181">
            <v>0</v>
          </cell>
          <cell r="AU181">
            <v>24028.93</v>
          </cell>
          <cell r="AV181">
            <v>7856.19</v>
          </cell>
          <cell r="AX181">
            <v>0</v>
          </cell>
          <cell r="AY181">
            <v>186943.17</v>
          </cell>
          <cell r="AZ181">
            <v>186943.17</v>
          </cell>
          <cell r="BA181">
            <v>0</v>
          </cell>
          <cell r="BB181">
            <v>16862.865000000002</v>
          </cell>
          <cell r="BC181">
            <v>12013.2966666667</v>
          </cell>
          <cell r="BD181">
            <v>13509.64</v>
          </cell>
          <cell r="BE181">
            <v>12985.6716666667</v>
          </cell>
          <cell r="BF181">
            <v>10252.3383333333</v>
          </cell>
        </row>
        <row r="182">
          <cell r="B182" t="str">
            <v>S413005</v>
          </cell>
          <cell r="C182" t="str">
            <v>保定市京苑汽车装饰配件厂</v>
          </cell>
          <cell r="D182" t="str">
            <v>座椅</v>
          </cell>
          <cell r="E182" t="str">
            <v>座椅</v>
          </cell>
          <cell r="F182" t="str">
            <v>正常供货</v>
          </cell>
          <cell r="G182">
            <v>90</v>
          </cell>
          <cell r="H182" t="str">
            <v>否</v>
          </cell>
          <cell r="I182">
            <v>90</v>
          </cell>
          <cell r="J182">
            <v>35451.040000000001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X182">
            <v>0</v>
          </cell>
          <cell r="AY182">
            <v>35451.040000000001</v>
          </cell>
          <cell r="AZ182">
            <v>35451.040000000001</v>
          </cell>
          <cell r="BA182">
            <v>0.8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</row>
        <row r="183">
          <cell r="B183" t="str">
            <v>S437010</v>
          </cell>
          <cell r="C183" t="str">
            <v>昌乐天齐色织布有限公司</v>
          </cell>
          <cell r="D183" t="str">
            <v>座椅</v>
          </cell>
          <cell r="E183" t="str">
            <v>座椅</v>
          </cell>
          <cell r="F183" t="str">
            <v>正常供货</v>
          </cell>
          <cell r="G183">
            <v>60</v>
          </cell>
          <cell r="H183" t="str">
            <v>是</v>
          </cell>
          <cell r="I183">
            <v>60</v>
          </cell>
          <cell r="J183">
            <v>0</v>
          </cell>
          <cell r="AE183">
            <v>4715.25</v>
          </cell>
          <cell r="AF183">
            <v>0</v>
          </cell>
          <cell r="AG183">
            <v>0</v>
          </cell>
          <cell r="AH183">
            <v>0</v>
          </cell>
          <cell r="AI183">
            <v>22836</v>
          </cell>
          <cell r="AJ183">
            <v>0</v>
          </cell>
          <cell r="AK183">
            <v>17369.2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10380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X183">
            <v>0</v>
          </cell>
          <cell r="AY183">
            <v>55300.45</v>
          </cell>
          <cell r="AZ183">
            <v>55300.45</v>
          </cell>
          <cell r="BA183">
            <v>0.8</v>
          </cell>
          <cell r="BB183">
            <v>1730</v>
          </cell>
          <cell r="BC183">
            <v>1730</v>
          </cell>
          <cell r="BD183">
            <v>1730</v>
          </cell>
          <cell r="BE183">
            <v>1730</v>
          </cell>
          <cell r="BF183">
            <v>1730</v>
          </cell>
        </row>
        <row r="184">
          <cell r="B184" t="str">
            <v>S413003</v>
          </cell>
          <cell r="C184" t="str">
            <v>秦皇岛卓泰包装制品制造有限公司</v>
          </cell>
          <cell r="D184" t="str">
            <v>座椅</v>
          </cell>
          <cell r="E184" t="str">
            <v>座椅</v>
          </cell>
          <cell r="G184">
            <v>90</v>
          </cell>
          <cell r="H184" t="str">
            <v>否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0.8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</row>
        <row r="185">
          <cell r="B185" t="str">
            <v>S435003</v>
          </cell>
          <cell r="C185" t="str">
            <v>泉州市福兴塑料五金有限公司</v>
          </cell>
          <cell r="D185" t="str">
            <v>座椅</v>
          </cell>
          <cell r="E185" t="str">
            <v>座椅</v>
          </cell>
          <cell r="F185" t="str">
            <v>正常供货</v>
          </cell>
          <cell r="G185">
            <v>90</v>
          </cell>
          <cell r="H185" t="str">
            <v>否</v>
          </cell>
          <cell r="I185">
            <v>90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120966.5</v>
          </cell>
          <cell r="AX185">
            <v>0</v>
          </cell>
          <cell r="AY185">
            <v>120966.5</v>
          </cell>
          <cell r="AZ185">
            <v>0</v>
          </cell>
          <cell r="BA185">
            <v>0.8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20161.083333333299</v>
          </cell>
        </row>
        <row r="186">
          <cell r="B186" t="str">
            <v>S513184</v>
          </cell>
          <cell r="C186" t="str">
            <v>黄骅市源特市政工程有限公司</v>
          </cell>
          <cell r="D186">
            <v>0</v>
          </cell>
          <cell r="E186">
            <v>0</v>
          </cell>
          <cell r="F186" t="str">
            <v>老账</v>
          </cell>
          <cell r="G186">
            <v>0</v>
          </cell>
          <cell r="H186" t="str">
            <v>否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</row>
        <row r="187">
          <cell r="B187" t="str">
            <v>S413043</v>
          </cell>
          <cell r="C187" t="str">
            <v>河北航凌电路板有限公司</v>
          </cell>
          <cell r="D187" t="str">
            <v>后视镜</v>
          </cell>
          <cell r="E187" t="str">
            <v>后视镜</v>
          </cell>
          <cell r="F187" t="str">
            <v>正常供货</v>
          </cell>
          <cell r="G187">
            <v>60</v>
          </cell>
          <cell r="H187" t="str">
            <v>否</v>
          </cell>
          <cell r="I187">
            <v>60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Q187">
            <v>0</v>
          </cell>
          <cell r="AS187">
            <v>14581.59</v>
          </cell>
          <cell r="AT187">
            <v>21653.439999999999</v>
          </cell>
          <cell r="AU187">
            <v>92474.9</v>
          </cell>
          <cell r="AV187">
            <v>43491.71</v>
          </cell>
          <cell r="AW187">
            <v>103898.96</v>
          </cell>
          <cell r="AX187">
            <v>110107.83</v>
          </cell>
          <cell r="AY187">
            <v>386208.43</v>
          </cell>
          <cell r="AZ187">
            <v>172201.64</v>
          </cell>
          <cell r="BA187">
            <v>0</v>
          </cell>
          <cell r="BB187">
            <v>2430.2649999999999</v>
          </cell>
          <cell r="BC187">
            <v>6039.1716666666698</v>
          </cell>
          <cell r="BD187">
            <v>21451.654999999999</v>
          </cell>
          <cell r="BE187">
            <v>28700.273333333302</v>
          </cell>
          <cell r="BF187">
            <v>46016.766666666699</v>
          </cell>
        </row>
        <row r="188">
          <cell r="B188" t="str">
            <v>S432034</v>
          </cell>
          <cell r="C188" t="str">
            <v>上锐（常州）供应链管理有限公司</v>
          </cell>
          <cell r="D188" t="str">
            <v>金属件/座椅/后视镜</v>
          </cell>
          <cell r="E188" t="str">
            <v>金属件/座椅/后视镜</v>
          </cell>
          <cell r="F188" t="str">
            <v>正常供货</v>
          </cell>
          <cell r="G188">
            <v>90</v>
          </cell>
          <cell r="H188" t="str">
            <v>否</v>
          </cell>
          <cell r="I188">
            <v>90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AA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2510.1</v>
          </cell>
          <cell r="AT188">
            <v>61092.66</v>
          </cell>
          <cell r="AU188">
            <v>0</v>
          </cell>
          <cell r="AV188">
            <v>95995.6</v>
          </cell>
          <cell r="AW188">
            <v>159590.59</v>
          </cell>
          <cell r="AX188">
            <v>131061.38</v>
          </cell>
          <cell r="AY188">
            <v>450250.33</v>
          </cell>
          <cell r="AZ188">
            <v>63602.76</v>
          </cell>
          <cell r="BA188">
            <v>1</v>
          </cell>
          <cell r="BB188">
            <v>418.35</v>
          </cell>
          <cell r="BC188">
            <v>10600.46</v>
          </cell>
          <cell r="BD188">
            <v>10600.46</v>
          </cell>
          <cell r="BE188">
            <v>26599.726666666698</v>
          </cell>
          <cell r="BF188">
            <v>53198.158333333296</v>
          </cell>
        </row>
        <row r="189">
          <cell r="B189" t="str">
            <v>S413028</v>
          </cell>
          <cell r="C189" t="str">
            <v>泊头市鑫洪金属制品有限公司</v>
          </cell>
          <cell r="D189" t="str">
            <v>金属件/后视镜</v>
          </cell>
          <cell r="E189" t="str">
            <v>金属件/后视镜</v>
          </cell>
          <cell r="F189" t="str">
            <v>正常供货</v>
          </cell>
          <cell r="G189">
            <v>60</v>
          </cell>
          <cell r="H189" t="str">
            <v>是</v>
          </cell>
          <cell r="I189">
            <v>60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D189">
            <v>8235.6200000000008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18737.27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16726.91</v>
          </cell>
          <cell r="AU189">
            <v>0</v>
          </cell>
          <cell r="AV189">
            <v>0</v>
          </cell>
          <cell r="AX189">
            <v>0</v>
          </cell>
          <cell r="AY189">
            <v>43699.8</v>
          </cell>
          <cell r="AZ189">
            <v>43699.8</v>
          </cell>
          <cell r="BA189">
            <v>0.8</v>
          </cell>
          <cell r="BB189">
            <v>3122.8783333333299</v>
          </cell>
          <cell r="BC189">
            <v>5910.6966666666704</v>
          </cell>
          <cell r="BD189">
            <v>2787.81833333333</v>
          </cell>
          <cell r="BE189">
            <v>2787.81833333333</v>
          </cell>
          <cell r="BF189">
            <v>2787.81833333333</v>
          </cell>
        </row>
        <row r="190">
          <cell r="B190" t="str">
            <v>S543006</v>
          </cell>
          <cell r="C190" t="str">
            <v>北京普田物流有限公司长沙分公司</v>
          </cell>
          <cell r="D190" t="str">
            <v>座椅</v>
          </cell>
          <cell r="E190" t="str">
            <v>座椅</v>
          </cell>
          <cell r="F190" t="str">
            <v>销售（已支付）</v>
          </cell>
          <cell r="G190">
            <v>0</v>
          </cell>
          <cell r="H190" t="str">
            <v>否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0.8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</row>
        <row r="191">
          <cell r="B191" t="str">
            <v>S431010</v>
          </cell>
          <cell r="C191" t="str">
            <v>上海绽奇汽车部件有限公司</v>
          </cell>
          <cell r="D191" t="str">
            <v>座椅</v>
          </cell>
          <cell r="E191" t="str">
            <v>座椅</v>
          </cell>
          <cell r="F191" t="str">
            <v>正常供货</v>
          </cell>
          <cell r="G191">
            <v>60</v>
          </cell>
          <cell r="H191" t="str">
            <v>是</v>
          </cell>
          <cell r="I191">
            <v>60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O191">
            <v>1264.8800000000001</v>
          </cell>
          <cell r="AP191">
            <v>104000</v>
          </cell>
          <cell r="AQ191">
            <v>117200</v>
          </cell>
          <cell r="AR191">
            <v>103451.51</v>
          </cell>
          <cell r="AS191">
            <v>101240.17</v>
          </cell>
          <cell r="AT191">
            <v>93732.32</v>
          </cell>
          <cell r="AU191">
            <v>131837.91</v>
          </cell>
          <cell r="AV191">
            <v>70373.429999999993</v>
          </cell>
          <cell r="AW191">
            <v>110744.22</v>
          </cell>
          <cell r="AX191">
            <v>25437.68</v>
          </cell>
          <cell r="AY191">
            <v>859282.12</v>
          </cell>
          <cell r="AZ191">
            <v>723100.22</v>
          </cell>
          <cell r="BA191">
            <v>0.8</v>
          </cell>
          <cell r="BB191">
            <v>71192.759999999995</v>
          </cell>
          <cell r="BC191">
            <v>86814.813333333295</v>
          </cell>
          <cell r="BD191">
            <v>108576.985</v>
          </cell>
          <cell r="BE191">
            <v>102972.55666666701</v>
          </cell>
          <cell r="BF191">
            <v>101896.593333333</v>
          </cell>
        </row>
        <row r="192">
          <cell r="B192" t="str">
            <v>S433014</v>
          </cell>
          <cell r="C192" t="str">
            <v>象山天星汽配有限责任公司</v>
          </cell>
          <cell r="D192" t="str">
            <v>后视镜</v>
          </cell>
          <cell r="E192" t="str">
            <v>后视镜</v>
          </cell>
          <cell r="F192" t="str">
            <v>老账</v>
          </cell>
          <cell r="G192">
            <v>60</v>
          </cell>
          <cell r="H192" t="str">
            <v>否</v>
          </cell>
          <cell r="J192">
            <v>29924.39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X192">
            <v>0</v>
          </cell>
          <cell r="AY192">
            <v>29924.39</v>
          </cell>
          <cell r="AZ192">
            <v>29924.39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</row>
        <row r="193">
          <cell r="B193" t="str">
            <v>S412021</v>
          </cell>
          <cell r="C193" t="str">
            <v>天津市宝驰汽车部件有限公司</v>
          </cell>
          <cell r="D193" t="str">
            <v>座椅</v>
          </cell>
          <cell r="E193" t="str">
            <v>座椅</v>
          </cell>
          <cell r="F193" t="str">
            <v>老账</v>
          </cell>
          <cell r="G193">
            <v>0</v>
          </cell>
          <cell r="H193" t="str">
            <v>否</v>
          </cell>
          <cell r="J193">
            <v>28888.81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X193">
            <v>0</v>
          </cell>
          <cell r="AY193">
            <v>28888.81</v>
          </cell>
          <cell r="AZ193">
            <v>28888.81</v>
          </cell>
          <cell r="BA193">
            <v>0.8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</row>
        <row r="194">
          <cell r="B194" t="str">
            <v>S513011</v>
          </cell>
          <cell r="C194" t="str">
            <v>黄骅市宏信五金机电经营部</v>
          </cell>
          <cell r="D194" t="str">
            <v>金属件</v>
          </cell>
          <cell r="E194" t="str">
            <v>金属件</v>
          </cell>
          <cell r="F194" t="str">
            <v>零采</v>
          </cell>
          <cell r="G194">
            <v>0</v>
          </cell>
          <cell r="H194" t="str">
            <v>否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13590</v>
          </cell>
          <cell r="AS194">
            <v>16384.95</v>
          </cell>
          <cell r="AT194">
            <v>0</v>
          </cell>
          <cell r="AU194">
            <v>0</v>
          </cell>
          <cell r="AV194">
            <v>0</v>
          </cell>
          <cell r="AX194">
            <v>15785</v>
          </cell>
          <cell r="AY194">
            <v>45759.95</v>
          </cell>
          <cell r="AZ194">
            <v>45759.95</v>
          </cell>
          <cell r="BA194">
            <v>1</v>
          </cell>
          <cell r="BB194">
            <v>4995.8249999999998</v>
          </cell>
          <cell r="BC194">
            <v>4995.8249999999998</v>
          </cell>
          <cell r="BD194">
            <v>4995.8249999999998</v>
          </cell>
          <cell r="BE194">
            <v>4995.8249999999998</v>
          </cell>
          <cell r="BF194">
            <v>4995.8249999999998</v>
          </cell>
        </row>
        <row r="195">
          <cell r="B195" t="str">
            <v>S513149</v>
          </cell>
          <cell r="C195" t="str">
            <v>黄骅市旭鑫模具制造有限公司</v>
          </cell>
          <cell r="D195" t="str">
            <v>金属件</v>
          </cell>
          <cell r="E195" t="str">
            <v>金属件</v>
          </cell>
          <cell r="F195" t="str">
            <v>固定资产</v>
          </cell>
          <cell r="G195">
            <v>0</v>
          </cell>
          <cell r="H195" t="str">
            <v>否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82560</v>
          </cell>
          <cell r="AU195">
            <v>0</v>
          </cell>
          <cell r="AV195">
            <v>0</v>
          </cell>
          <cell r="AX195">
            <v>0</v>
          </cell>
          <cell r="AY195">
            <v>82560</v>
          </cell>
          <cell r="AZ195">
            <v>82560</v>
          </cell>
          <cell r="BA195">
            <v>1</v>
          </cell>
          <cell r="BB195">
            <v>0</v>
          </cell>
          <cell r="BC195">
            <v>13760</v>
          </cell>
          <cell r="BD195">
            <v>13760</v>
          </cell>
          <cell r="BE195">
            <v>13760</v>
          </cell>
          <cell r="BF195">
            <v>13760</v>
          </cell>
        </row>
        <row r="196">
          <cell r="B196" t="str">
            <v>S413167</v>
          </cell>
          <cell r="C196" t="str">
            <v>航天宏达（泊头）机械科技有限公司</v>
          </cell>
          <cell r="D196" t="str">
            <v>金属件</v>
          </cell>
          <cell r="E196" t="str">
            <v>金属件</v>
          </cell>
          <cell r="F196" t="str">
            <v>正常供货</v>
          </cell>
          <cell r="G196">
            <v>90</v>
          </cell>
          <cell r="H196" t="str">
            <v>是</v>
          </cell>
          <cell r="I196">
            <v>90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D196">
            <v>0</v>
          </cell>
          <cell r="AE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5550.86</v>
          </cell>
          <cell r="AP196">
            <v>243300</v>
          </cell>
          <cell r="AQ196">
            <v>78100</v>
          </cell>
          <cell r="AR196">
            <v>39195.440000000002</v>
          </cell>
          <cell r="AS196">
            <v>24295</v>
          </cell>
          <cell r="AT196">
            <v>39148.76</v>
          </cell>
          <cell r="AU196">
            <v>46289.2</v>
          </cell>
          <cell r="AV196">
            <v>54528.87</v>
          </cell>
          <cell r="AW196">
            <v>138913.28</v>
          </cell>
          <cell r="AX196">
            <v>36594.51</v>
          </cell>
          <cell r="AY196">
            <v>705915.92</v>
          </cell>
          <cell r="AZ196">
            <v>475879.26</v>
          </cell>
          <cell r="BA196">
            <v>0.8</v>
          </cell>
          <cell r="BB196">
            <v>65073.55</v>
          </cell>
          <cell r="BC196">
            <v>71598.343333333294</v>
          </cell>
          <cell r="BD196">
            <v>78388.066666666695</v>
          </cell>
          <cell r="BE196">
            <v>46926.211666666699</v>
          </cell>
          <cell r="BF196">
            <v>57061.758333333302</v>
          </cell>
        </row>
        <row r="197">
          <cell r="B197" t="str">
            <v>S511016</v>
          </cell>
          <cell r="C197" t="str">
            <v>建研盈科（北京）科技有限公司</v>
          </cell>
          <cell r="D197">
            <v>0</v>
          </cell>
          <cell r="E197">
            <v>0</v>
          </cell>
          <cell r="F197" t="str">
            <v>老账</v>
          </cell>
          <cell r="G197">
            <v>0</v>
          </cell>
          <cell r="H197" t="str">
            <v>否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5184</v>
          </cell>
          <cell r="AX197">
            <v>0</v>
          </cell>
          <cell r="AY197">
            <v>5184</v>
          </cell>
          <cell r="AZ197">
            <v>5184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864</v>
          </cell>
        </row>
        <row r="198">
          <cell r="B198" t="str">
            <v>S411013</v>
          </cell>
          <cell r="C198" t="str">
            <v>北京瑞隆祥模具有限公司</v>
          </cell>
          <cell r="D198" t="str">
            <v>金属件/座椅/后视镜</v>
          </cell>
          <cell r="E198" t="str">
            <v>金属件/座椅/后视镜</v>
          </cell>
          <cell r="F198" t="str">
            <v>正常供货</v>
          </cell>
          <cell r="G198">
            <v>60</v>
          </cell>
          <cell r="H198" t="str">
            <v>是</v>
          </cell>
          <cell r="I198">
            <v>60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H198">
            <v>148520.95999999999</v>
          </cell>
          <cell r="AI198">
            <v>84153.61</v>
          </cell>
          <cell r="AJ198">
            <v>138249.72</v>
          </cell>
          <cell r="AK198">
            <v>226653.25</v>
          </cell>
          <cell r="AL198">
            <v>279959.78000000003</v>
          </cell>
          <cell r="AM198">
            <v>9328.8700000000008</v>
          </cell>
          <cell r="AN198">
            <v>10302.209999999999</v>
          </cell>
          <cell r="AO198">
            <v>30456.92</v>
          </cell>
          <cell r="AP198">
            <v>34700</v>
          </cell>
          <cell r="AQ198">
            <v>80600</v>
          </cell>
          <cell r="AR198">
            <v>111328.73</v>
          </cell>
          <cell r="AS198">
            <v>64801.71</v>
          </cell>
          <cell r="AT198">
            <v>0</v>
          </cell>
          <cell r="AU198">
            <v>0</v>
          </cell>
          <cell r="AV198">
            <v>0</v>
          </cell>
          <cell r="AX198">
            <v>0</v>
          </cell>
          <cell r="AY198">
            <v>1219055.76</v>
          </cell>
          <cell r="AZ198">
            <v>1219055.76</v>
          </cell>
          <cell r="BA198">
            <v>1</v>
          </cell>
          <cell r="BB198">
            <v>55364.928333333301</v>
          </cell>
          <cell r="BC198">
            <v>53647.893333333297</v>
          </cell>
          <cell r="BD198">
            <v>48571.74</v>
          </cell>
          <cell r="BE198">
            <v>42788.406666666699</v>
          </cell>
          <cell r="BF198">
            <v>29355.073333333301</v>
          </cell>
        </row>
        <row r="199">
          <cell r="B199" t="str">
            <v>S413136</v>
          </cell>
          <cell r="C199" t="str">
            <v>黄骅市鼎祥五金制品有限公司</v>
          </cell>
          <cell r="D199" t="str">
            <v>金属件/座椅</v>
          </cell>
          <cell r="E199" t="str">
            <v>金属件/座椅</v>
          </cell>
          <cell r="F199" t="str">
            <v>固定资产-老账</v>
          </cell>
          <cell r="G199" t="str">
            <v>预付</v>
          </cell>
          <cell r="H199" t="str">
            <v>否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1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</row>
        <row r="200">
          <cell r="B200" t="str">
            <v>S432019</v>
          </cell>
          <cell r="C200" t="str">
            <v>苏州苏宁标准件有限公司</v>
          </cell>
          <cell r="D200" t="str">
            <v>金属件/座椅/后视镜</v>
          </cell>
          <cell r="E200" t="str">
            <v>金属件/座椅/后视镜</v>
          </cell>
          <cell r="G200">
            <v>90</v>
          </cell>
          <cell r="H200" t="str">
            <v>否</v>
          </cell>
          <cell r="J200">
            <v>0</v>
          </cell>
          <cell r="K200">
            <v>0</v>
          </cell>
          <cell r="L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D200">
            <v>0</v>
          </cell>
          <cell r="AE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1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</row>
        <row r="201">
          <cell r="B201" t="str">
            <v>S413016</v>
          </cell>
          <cell r="C201" t="str">
            <v>河北聚福家用电器有限公司</v>
          </cell>
          <cell r="D201" t="str">
            <v>后视镜</v>
          </cell>
          <cell r="E201" t="str">
            <v>后视镜</v>
          </cell>
          <cell r="G201">
            <v>30</v>
          </cell>
          <cell r="H201" t="str">
            <v>否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23937.599999999999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X201">
            <v>0</v>
          </cell>
          <cell r="AY201">
            <v>23937.599999999999</v>
          </cell>
          <cell r="AZ201">
            <v>23937.599999999999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</row>
        <row r="202">
          <cell r="B202" t="str">
            <v>S413104</v>
          </cell>
          <cell r="C202" t="str">
            <v>沧州施普模具制造有限公司</v>
          </cell>
          <cell r="D202">
            <v>0</v>
          </cell>
          <cell r="E202">
            <v>0</v>
          </cell>
          <cell r="F202" t="str">
            <v>老账</v>
          </cell>
          <cell r="G202">
            <v>0</v>
          </cell>
          <cell r="H202" t="str">
            <v>否</v>
          </cell>
          <cell r="J202">
            <v>21800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X202">
            <v>0</v>
          </cell>
          <cell r="AY202">
            <v>21800</v>
          </cell>
          <cell r="AZ202">
            <v>21800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</row>
        <row r="203">
          <cell r="B203" t="str">
            <v>S413144</v>
          </cell>
          <cell r="C203" t="str">
            <v>黄骅市隆润汽车配件有限公司</v>
          </cell>
          <cell r="D203" t="str">
            <v>座椅/后视镜</v>
          </cell>
          <cell r="E203" t="str">
            <v>座椅/后视镜</v>
          </cell>
          <cell r="G203">
            <v>60</v>
          </cell>
          <cell r="H203" t="str">
            <v>否</v>
          </cell>
          <cell r="I203">
            <v>60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0.8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</row>
        <row r="204">
          <cell r="B204" t="str">
            <v>S411039</v>
          </cell>
          <cell r="C204" t="str">
            <v>北京华兴恒通科技有限公司</v>
          </cell>
          <cell r="D204">
            <v>0</v>
          </cell>
          <cell r="E204">
            <v>0</v>
          </cell>
          <cell r="F204" t="str">
            <v>老账</v>
          </cell>
          <cell r="G204">
            <v>0</v>
          </cell>
          <cell r="H204" t="str">
            <v>否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21440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1320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X204">
            <v>0</v>
          </cell>
          <cell r="AY204">
            <v>22760</v>
          </cell>
          <cell r="AZ204">
            <v>22760</v>
          </cell>
          <cell r="BA204">
            <v>0</v>
          </cell>
          <cell r="BB204">
            <v>220</v>
          </cell>
          <cell r="BC204">
            <v>220</v>
          </cell>
          <cell r="BD204">
            <v>220</v>
          </cell>
          <cell r="BE204">
            <v>0</v>
          </cell>
          <cell r="BF204">
            <v>0</v>
          </cell>
        </row>
        <row r="205">
          <cell r="B205" t="str">
            <v>S513121</v>
          </cell>
          <cell r="C205" t="str">
            <v>黄骅市宏顺模具厂</v>
          </cell>
          <cell r="D205">
            <v>0</v>
          </cell>
          <cell r="E205">
            <v>0</v>
          </cell>
          <cell r="G205">
            <v>0</v>
          </cell>
          <cell r="H205" t="str">
            <v>否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1420</v>
          </cell>
          <cell r="AX205">
            <v>0</v>
          </cell>
          <cell r="AY205">
            <v>1420</v>
          </cell>
          <cell r="AZ205">
            <v>1420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236.666666666667</v>
          </cell>
        </row>
        <row r="206">
          <cell r="B206" t="str">
            <v>S531003</v>
          </cell>
          <cell r="C206" t="str">
            <v>上海名华悬挂输送机有限公司</v>
          </cell>
          <cell r="D206">
            <v>0</v>
          </cell>
          <cell r="E206">
            <v>0</v>
          </cell>
          <cell r="F206" t="str">
            <v>固定资产-老账</v>
          </cell>
          <cell r="G206">
            <v>0</v>
          </cell>
          <cell r="H206" t="str">
            <v>否</v>
          </cell>
          <cell r="J206">
            <v>19500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X206">
            <v>0</v>
          </cell>
          <cell r="AY206">
            <v>19500</v>
          </cell>
          <cell r="AZ206">
            <v>19500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</row>
        <row r="207">
          <cell r="B207" t="str">
            <v>S513051</v>
          </cell>
          <cell r="C207" t="str">
            <v>唐山璟胜自动化科技有限公司</v>
          </cell>
          <cell r="D207">
            <v>0</v>
          </cell>
          <cell r="E207">
            <v>0</v>
          </cell>
          <cell r="F207" t="str">
            <v>发泡机器人保养费用-老账</v>
          </cell>
          <cell r="G207">
            <v>0</v>
          </cell>
          <cell r="H207" t="str">
            <v>否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</row>
        <row r="208">
          <cell r="B208" t="str">
            <v>S413102</v>
          </cell>
          <cell r="C208" t="str">
            <v>黄骅市增鑫五金制品有限公司</v>
          </cell>
          <cell r="D208">
            <v>0</v>
          </cell>
          <cell r="E208">
            <v>0</v>
          </cell>
          <cell r="F208" t="str">
            <v>老账</v>
          </cell>
          <cell r="G208">
            <v>0</v>
          </cell>
          <cell r="H208" t="str">
            <v>否</v>
          </cell>
          <cell r="J208">
            <v>19045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X208">
            <v>0</v>
          </cell>
          <cell r="AY208">
            <v>19045</v>
          </cell>
          <cell r="AZ208">
            <v>19045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</row>
        <row r="209">
          <cell r="B209" t="str">
            <v>S544014</v>
          </cell>
          <cell r="C209" t="str">
            <v>深圳市壮志科技有限公司</v>
          </cell>
          <cell r="D209">
            <v>0</v>
          </cell>
          <cell r="E209">
            <v>0</v>
          </cell>
          <cell r="F209" t="str">
            <v>老账</v>
          </cell>
          <cell r="G209">
            <v>0</v>
          </cell>
          <cell r="H209" t="str">
            <v>是</v>
          </cell>
          <cell r="AG209">
            <v>19000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X209">
            <v>0</v>
          </cell>
          <cell r="AY209">
            <v>19000</v>
          </cell>
          <cell r="AZ209">
            <v>19000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</row>
        <row r="210">
          <cell r="B210" t="str">
            <v>S413087</v>
          </cell>
          <cell r="C210" t="str">
            <v>东光县汽车减震器厂</v>
          </cell>
          <cell r="D210" t="str">
            <v>金属件</v>
          </cell>
          <cell r="E210" t="str">
            <v>金属件</v>
          </cell>
          <cell r="F210" t="str">
            <v>老账</v>
          </cell>
          <cell r="G210">
            <v>60</v>
          </cell>
          <cell r="H210" t="str">
            <v>否</v>
          </cell>
          <cell r="J210">
            <v>18714.75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X210">
            <v>0</v>
          </cell>
          <cell r="AY210">
            <v>18714.75</v>
          </cell>
          <cell r="AZ210">
            <v>18714.75</v>
          </cell>
          <cell r="BA210">
            <v>1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</row>
        <row r="211">
          <cell r="B211" t="str">
            <v>S537016</v>
          </cell>
          <cell r="C211" t="str">
            <v>山东新联大物流股份有限公司</v>
          </cell>
          <cell r="D211" t="str">
            <v>座椅</v>
          </cell>
          <cell r="E211" t="str">
            <v>座椅</v>
          </cell>
          <cell r="F211" t="str">
            <v>销售（三方库）</v>
          </cell>
          <cell r="G211">
            <v>0</v>
          </cell>
          <cell r="H211" t="str">
            <v>否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8488.18</v>
          </cell>
          <cell r="Y211">
            <v>10000</v>
          </cell>
          <cell r="Z211">
            <v>0</v>
          </cell>
          <cell r="AA211">
            <v>0</v>
          </cell>
          <cell r="AB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X211">
            <v>0</v>
          </cell>
          <cell r="AY211">
            <v>18488.18</v>
          </cell>
          <cell r="AZ211">
            <v>18488.18</v>
          </cell>
          <cell r="BA211">
            <v>0.8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</row>
        <row r="212">
          <cell r="B212" t="str">
            <v>S444014</v>
          </cell>
          <cell r="C212" t="str">
            <v>深圳市毅荣川电子科技有限公司</v>
          </cell>
          <cell r="D212" t="str">
            <v>座椅</v>
          </cell>
          <cell r="E212" t="str">
            <v>座椅</v>
          </cell>
          <cell r="F212" t="str">
            <v>正常供货</v>
          </cell>
          <cell r="G212">
            <v>90</v>
          </cell>
          <cell r="H212" t="str">
            <v>否</v>
          </cell>
          <cell r="I212">
            <v>90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151605.35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X212">
            <v>0</v>
          </cell>
          <cell r="AY212">
            <v>151605.35</v>
          </cell>
          <cell r="AZ212">
            <v>151605.35</v>
          </cell>
          <cell r="BA212">
            <v>1</v>
          </cell>
          <cell r="BB212">
            <v>25267.558333333302</v>
          </cell>
          <cell r="BC212">
            <v>25267.558333333302</v>
          </cell>
          <cell r="BD212">
            <v>25267.558333333302</v>
          </cell>
          <cell r="BE212">
            <v>25267.558333333302</v>
          </cell>
          <cell r="BF212">
            <v>0</v>
          </cell>
        </row>
        <row r="213">
          <cell r="B213" t="str">
            <v>S443001</v>
          </cell>
          <cell r="C213" t="str">
            <v>衡阳县标准件厂株洲销售处</v>
          </cell>
          <cell r="D213" t="str">
            <v>座椅</v>
          </cell>
          <cell r="E213" t="str">
            <v>座椅</v>
          </cell>
          <cell r="F213" t="str">
            <v>老账</v>
          </cell>
          <cell r="G213">
            <v>60</v>
          </cell>
          <cell r="H213" t="str">
            <v>否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0.8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</row>
        <row r="214">
          <cell r="B214" t="str">
            <v>S442003</v>
          </cell>
          <cell r="C214" t="str">
            <v>襄阳杰创化工新材料有限公司</v>
          </cell>
          <cell r="D214" t="str">
            <v>座椅</v>
          </cell>
          <cell r="E214" t="str">
            <v>座椅</v>
          </cell>
          <cell r="F214" t="str">
            <v>老账</v>
          </cell>
          <cell r="G214">
            <v>30</v>
          </cell>
          <cell r="H214" t="str">
            <v>否</v>
          </cell>
          <cell r="J214">
            <v>17456.5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X214">
            <v>0</v>
          </cell>
          <cell r="AY214">
            <v>17456.5</v>
          </cell>
          <cell r="AZ214">
            <v>17456.5</v>
          </cell>
          <cell r="BA214">
            <v>1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</row>
        <row r="215">
          <cell r="B215" t="str">
            <v>S512018</v>
          </cell>
          <cell r="C215" t="str">
            <v>兴宏盛汽车配件（天津）有限公司</v>
          </cell>
          <cell r="D215">
            <v>0</v>
          </cell>
          <cell r="E215" t="str">
            <v>金属件</v>
          </cell>
          <cell r="F215" t="str">
            <v>零采</v>
          </cell>
          <cell r="G215">
            <v>0</v>
          </cell>
          <cell r="H215" t="str">
            <v>否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</row>
        <row r="216">
          <cell r="B216" t="str">
            <v>S411019</v>
          </cell>
          <cell r="C216" t="str">
            <v>多科迪（北京）塑胶颜料有限公司</v>
          </cell>
          <cell r="D216" t="str">
            <v>后视镜</v>
          </cell>
          <cell r="E216" t="str">
            <v>后视镜</v>
          </cell>
          <cell r="F216" t="str">
            <v>大宗物料</v>
          </cell>
          <cell r="G216">
            <v>30</v>
          </cell>
          <cell r="H216" t="str">
            <v>是</v>
          </cell>
          <cell r="I216">
            <v>30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726</v>
          </cell>
          <cell r="AH216">
            <v>0</v>
          </cell>
          <cell r="AI216">
            <v>5805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X216">
            <v>0</v>
          </cell>
          <cell r="AY216">
            <v>6531</v>
          </cell>
          <cell r="AZ216">
            <v>6531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</row>
        <row r="217">
          <cell r="B217" t="str">
            <v>S433012</v>
          </cell>
          <cell r="C217" t="str">
            <v>浙江全盛无纺制品有限公司</v>
          </cell>
          <cell r="D217" t="str">
            <v>座椅</v>
          </cell>
          <cell r="E217" t="str">
            <v>座椅</v>
          </cell>
          <cell r="F217" t="str">
            <v>老账</v>
          </cell>
          <cell r="G217">
            <v>0</v>
          </cell>
          <cell r="H217" t="str">
            <v>否</v>
          </cell>
          <cell r="J217">
            <v>17243.919999999998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X217">
            <v>0</v>
          </cell>
          <cell r="AY217">
            <v>17243.919999999998</v>
          </cell>
          <cell r="AZ217">
            <v>17243.919999999998</v>
          </cell>
          <cell r="BA217">
            <v>0.8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</row>
        <row r="218">
          <cell r="B218" t="str">
            <v>S513111</v>
          </cell>
          <cell r="C218" t="str">
            <v>黄骅市博涵商贸有限公司</v>
          </cell>
          <cell r="D218">
            <v>0</v>
          </cell>
          <cell r="E218">
            <v>0</v>
          </cell>
          <cell r="F218" t="str">
            <v>零采</v>
          </cell>
          <cell r="G218">
            <v>0</v>
          </cell>
          <cell r="H218" t="str">
            <v>否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</row>
        <row r="219">
          <cell r="B219" t="str">
            <v>S413018</v>
          </cell>
          <cell r="C219" t="str">
            <v>沧州崇文晟源机械制造有限公司</v>
          </cell>
          <cell r="D219" t="str">
            <v>座椅</v>
          </cell>
          <cell r="E219" t="str">
            <v>座椅</v>
          </cell>
          <cell r="F219" t="str">
            <v>正常供货</v>
          </cell>
          <cell r="G219">
            <v>60</v>
          </cell>
          <cell r="H219" t="str">
            <v>否</v>
          </cell>
          <cell r="I219">
            <v>60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10230.41</v>
          </cell>
          <cell r="AU219">
            <v>0</v>
          </cell>
          <cell r="AV219">
            <v>10294.76</v>
          </cell>
          <cell r="AW219">
            <v>10294.76</v>
          </cell>
          <cell r="AX219">
            <v>10294.75</v>
          </cell>
          <cell r="AY219">
            <v>41114.68</v>
          </cell>
          <cell r="AZ219">
            <v>20525.169999999998</v>
          </cell>
          <cell r="BA219">
            <v>0.8</v>
          </cell>
          <cell r="BB219">
            <v>0</v>
          </cell>
          <cell r="BC219">
            <v>1705.06833333333</v>
          </cell>
          <cell r="BD219">
            <v>1705.06833333333</v>
          </cell>
          <cell r="BE219">
            <v>3420.8616666666699</v>
          </cell>
          <cell r="BF219">
            <v>5136.6549999999997</v>
          </cell>
        </row>
        <row r="220">
          <cell r="B220" t="str">
            <v>S413140</v>
          </cell>
          <cell r="C220" t="str">
            <v>河北益清环保工程有限公司</v>
          </cell>
          <cell r="D220">
            <v>0</v>
          </cell>
          <cell r="E220">
            <v>0</v>
          </cell>
          <cell r="F220" t="str">
            <v>老账</v>
          </cell>
          <cell r="G220">
            <v>0</v>
          </cell>
          <cell r="H220" t="str">
            <v>否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</row>
        <row r="221">
          <cell r="B221" t="str">
            <v>S413098</v>
          </cell>
          <cell r="C221" t="str">
            <v>黄骅市宁鑫商贸有限公司</v>
          </cell>
          <cell r="D221">
            <v>0</v>
          </cell>
          <cell r="E221">
            <v>0</v>
          </cell>
          <cell r="F221" t="str">
            <v>零采</v>
          </cell>
          <cell r="G221">
            <v>0</v>
          </cell>
          <cell r="H221" t="str">
            <v>否</v>
          </cell>
          <cell r="J221">
            <v>16470.66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X221">
            <v>0</v>
          </cell>
          <cell r="AY221">
            <v>16470.66</v>
          </cell>
          <cell r="AZ221">
            <v>16470.66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</row>
        <row r="222">
          <cell r="B222" t="str">
            <v>S437032</v>
          </cell>
          <cell r="C222" t="str">
            <v>山东昊松新材料科技有限公司</v>
          </cell>
          <cell r="D222" t="str">
            <v>后视镜</v>
          </cell>
          <cell r="E222" t="str">
            <v>后视镜</v>
          </cell>
          <cell r="F222" t="str">
            <v>正常供货</v>
          </cell>
          <cell r="G222">
            <v>30</v>
          </cell>
          <cell r="H222" t="str">
            <v>否</v>
          </cell>
          <cell r="I222">
            <v>30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E222">
            <v>0</v>
          </cell>
          <cell r="AF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</row>
        <row r="223">
          <cell r="B223" t="str">
            <v>S512006</v>
          </cell>
          <cell r="C223" t="str">
            <v>天津尼嘉斯机械设备销售有限公司</v>
          </cell>
          <cell r="D223">
            <v>0</v>
          </cell>
          <cell r="E223">
            <v>0</v>
          </cell>
          <cell r="F223" t="str">
            <v>固定资产-老账</v>
          </cell>
          <cell r="G223">
            <v>0</v>
          </cell>
          <cell r="H223" t="str">
            <v>否</v>
          </cell>
          <cell r="J223">
            <v>14336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X223">
            <v>0</v>
          </cell>
          <cell r="AY223">
            <v>14336</v>
          </cell>
          <cell r="AZ223">
            <v>14336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</row>
        <row r="224">
          <cell r="B224" t="str">
            <v>S513017</v>
          </cell>
          <cell r="C224" t="str">
            <v>黄骅市三姐五金经销部</v>
          </cell>
          <cell r="D224" t="str">
            <v>后视镜</v>
          </cell>
          <cell r="E224" t="str">
            <v>后视镜</v>
          </cell>
          <cell r="F224" t="str">
            <v>零采</v>
          </cell>
          <cell r="G224">
            <v>0</v>
          </cell>
          <cell r="H224" t="str">
            <v>否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</row>
        <row r="225">
          <cell r="B225" t="str">
            <v>S413105</v>
          </cell>
          <cell r="C225" t="str">
            <v>沧州斯克艾商贸有限公司</v>
          </cell>
          <cell r="D225" t="str">
            <v>金属件/后视镜</v>
          </cell>
          <cell r="E225" t="str">
            <v>金属件/后视镜</v>
          </cell>
          <cell r="F225" t="str">
            <v>正常供货</v>
          </cell>
          <cell r="G225">
            <v>90</v>
          </cell>
          <cell r="H225" t="str">
            <v>是</v>
          </cell>
          <cell r="I225">
            <v>90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18797.810000000001</v>
          </cell>
          <cell r="AI225">
            <v>0</v>
          </cell>
          <cell r="AJ225">
            <v>80889.87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X225">
            <v>0</v>
          </cell>
          <cell r="AY225">
            <v>99687.679999999993</v>
          </cell>
          <cell r="AZ225">
            <v>99687.679999999993</v>
          </cell>
          <cell r="BA225">
            <v>0.8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</row>
        <row r="226">
          <cell r="B226" t="str">
            <v>S432023</v>
          </cell>
          <cell r="C226" t="str">
            <v>浙江万福机电科技有限公司</v>
          </cell>
          <cell r="D226" t="str">
            <v>后视镜</v>
          </cell>
          <cell r="E226" t="str">
            <v>后视镜</v>
          </cell>
          <cell r="F226" t="str">
            <v>正常供货</v>
          </cell>
          <cell r="G226">
            <v>30</v>
          </cell>
          <cell r="H226" t="str">
            <v>否</v>
          </cell>
          <cell r="I226">
            <v>30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3100</v>
          </cell>
          <cell r="AV226">
            <v>339</v>
          </cell>
          <cell r="AW226">
            <v>4340</v>
          </cell>
          <cell r="AX226">
            <v>21922</v>
          </cell>
          <cell r="AY226">
            <v>29701</v>
          </cell>
          <cell r="AZ226">
            <v>51623</v>
          </cell>
          <cell r="BA226">
            <v>0</v>
          </cell>
          <cell r="BB226">
            <v>0</v>
          </cell>
          <cell r="BC226">
            <v>0</v>
          </cell>
          <cell r="BD226">
            <v>516.66666666666697</v>
          </cell>
          <cell r="BE226">
            <v>573.16666666666697</v>
          </cell>
          <cell r="BF226">
            <v>1296.5</v>
          </cell>
        </row>
        <row r="227">
          <cell r="B227" t="str">
            <v>S413030</v>
          </cell>
          <cell r="C227" t="str">
            <v>黄骅市盛荣汽车零部件有限公司</v>
          </cell>
          <cell r="D227" t="str">
            <v>金属件</v>
          </cell>
          <cell r="E227" t="str">
            <v>金属件</v>
          </cell>
          <cell r="F227" t="str">
            <v>正常供货</v>
          </cell>
          <cell r="G227">
            <v>90</v>
          </cell>
          <cell r="H227" t="str">
            <v>否</v>
          </cell>
          <cell r="I227">
            <v>90</v>
          </cell>
          <cell r="J227">
            <v>2263.73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4712.16</v>
          </cell>
          <cell r="AV227">
            <v>0</v>
          </cell>
          <cell r="AX227">
            <v>0</v>
          </cell>
          <cell r="AY227">
            <v>6975.89</v>
          </cell>
          <cell r="AZ227">
            <v>6975.89</v>
          </cell>
          <cell r="BA227">
            <v>1</v>
          </cell>
          <cell r="BB227">
            <v>0</v>
          </cell>
          <cell r="BC227">
            <v>0</v>
          </cell>
          <cell r="BD227">
            <v>785.36</v>
          </cell>
          <cell r="BE227">
            <v>785.36</v>
          </cell>
          <cell r="BF227">
            <v>785.36</v>
          </cell>
        </row>
        <row r="228">
          <cell r="B228" t="str">
            <v>S413097</v>
          </cell>
          <cell r="C228" t="str">
            <v>威县永盛汽车配件制造有限公司</v>
          </cell>
          <cell r="D228">
            <v>0</v>
          </cell>
          <cell r="E228">
            <v>0</v>
          </cell>
          <cell r="F228" t="str">
            <v>老账</v>
          </cell>
          <cell r="G228">
            <v>0</v>
          </cell>
          <cell r="H228" t="str">
            <v>否</v>
          </cell>
          <cell r="J228">
            <v>11220.07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X228">
            <v>0</v>
          </cell>
          <cell r="AY228">
            <v>11220.07</v>
          </cell>
          <cell r="AZ228">
            <v>11220.07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</row>
        <row r="229">
          <cell r="B229" t="str">
            <v>S513018</v>
          </cell>
          <cell r="C229" t="str">
            <v>河北双力起重机械有限公司</v>
          </cell>
          <cell r="D229">
            <v>0</v>
          </cell>
          <cell r="E229">
            <v>0</v>
          </cell>
          <cell r="F229" t="str">
            <v>老账</v>
          </cell>
          <cell r="G229">
            <v>0</v>
          </cell>
          <cell r="H229" t="str">
            <v>否</v>
          </cell>
          <cell r="J229">
            <v>0</v>
          </cell>
          <cell r="K229">
            <v>450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10600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X229">
            <v>0</v>
          </cell>
          <cell r="AY229">
            <v>11050</v>
          </cell>
          <cell r="AZ229">
            <v>11050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</row>
        <row r="230">
          <cell r="B230" t="str">
            <v>S512017</v>
          </cell>
          <cell r="C230" t="str">
            <v>天津开山金属模具科技有限公司</v>
          </cell>
          <cell r="D230">
            <v>0</v>
          </cell>
          <cell r="E230" t="str">
            <v>金属件</v>
          </cell>
          <cell r="F230" t="str">
            <v>零采</v>
          </cell>
          <cell r="G230">
            <v>0</v>
          </cell>
          <cell r="H230" t="str">
            <v>否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13485.25</v>
          </cell>
          <cell r="AT230">
            <v>0</v>
          </cell>
          <cell r="AU230">
            <v>0</v>
          </cell>
          <cell r="AV230">
            <v>11965.95</v>
          </cell>
          <cell r="AX230">
            <v>0</v>
          </cell>
          <cell r="AY230">
            <v>25451.200000000001</v>
          </cell>
          <cell r="AZ230">
            <v>25451.200000000001</v>
          </cell>
          <cell r="BA230">
            <v>0</v>
          </cell>
          <cell r="BB230">
            <v>2247.5416666666702</v>
          </cell>
          <cell r="BC230">
            <v>2247.5416666666702</v>
          </cell>
          <cell r="BD230">
            <v>2247.5416666666702</v>
          </cell>
          <cell r="BE230">
            <v>4241.8666666666704</v>
          </cell>
          <cell r="BF230">
            <v>4241.8666666666704</v>
          </cell>
        </row>
        <row r="231">
          <cell r="B231" t="str">
            <v>S513049</v>
          </cell>
          <cell r="C231" t="str">
            <v>黄骅市悠然园林绿化工程有限公司</v>
          </cell>
          <cell r="D231">
            <v>0</v>
          </cell>
          <cell r="E231">
            <v>0</v>
          </cell>
          <cell r="F231" t="str">
            <v>老账</v>
          </cell>
          <cell r="G231">
            <v>0</v>
          </cell>
          <cell r="H231" t="str">
            <v>否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10976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X231">
            <v>0</v>
          </cell>
          <cell r="AY231">
            <v>10976</v>
          </cell>
          <cell r="AZ231">
            <v>10976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</row>
        <row r="232">
          <cell r="B232" t="str">
            <v>S413123</v>
          </cell>
          <cell r="C232" t="str">
            <v>黄骅市固诺装饰工程有限公司</v>
          </cell>
          <cell r="D232">
            <v>0</v>
          </cell>
          <cell r="E232">
            <v>0</v>
          </cell>
          <cell r="F232" t="str">
            <v>老账</v>
          </cell>
          <cell r="G232">
            <v>0</v>
          </cell>
          <cell r="H232" t="str">
            <v>否</v>
          </cell>
          <cell r="J232">
            <v>9435.25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X232">
            <v>0</v>
          </cell>
          <cell r="AY232">
            <v>9435.25</v>
          </cell>
          <cell r="AZ232">
            <v>9435.25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</row>
        <row r="233">
          <cell r="B233" t="str">
            <v>S513020</v>
          </cell>
          <cell r="C233" t="str">
            <v>黄骅市鸿基盛业地面工程有限公司</v>
          </cell>
          <cell r="D233">
            <v>0</v>
          </cell>
          <cell r="E233">
            <v>0</v>
          </cell>
          <cell r="F233" t="str">
            <v>老账</v>
          </cell>
          <cell r="G233">
            <v>0</v>
          </cell>
          <cell r="H233" t="str">
            <v>否</v>
          </cell>
          <cell r="J233">
            <v>9178.84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X233">
            <v>0</v>
          </cell>
          <cell r="AY233">
            <v>9178.84</v>
          </cell>
          <cell r="AZ233">
            <v>9178.84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</row>
        <row r="234">
          <cell r="B234" t="str">
            <v>S413147</v>
          </cell>
          <cell r="C234" t="str">
            <v>黄骅市海永机电设备经营部</v>
          </cell>
          <cell r="D234">
            <v>0</v>
          </cell>
          <cell r="E234">
            <v>0</v>
          </cell>
          <cell r="F234" t="str">
            <v>老账</v>
          </cell>
          <cell r="G234">
            <v>0</v>
          </cell>
          <cell r="H234" t="str">
            <v>是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F234">
            <v>6375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15770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2500</v>
          </cell>
          <cell r="AU234">
            <v>0</v>
          </cell>
          <cell r="AV234">
            <v>0</v>
          </cell>
          <cell r="AX234">
            <v>0</v>
          </cell>
          <cell r="AY234">
            <v>24645</v>
          </cell>
          <cell r="AZ234">
            <v>24645</v>
          </cell>
          <cell r="BA234">
            <v>0</v>
          </cell>
          <cell r="BB234">
            <v>0</v>
          </cell>
          <cell r="BC234">
            <v>416.66666666666703</v>
          </cell>
          <cell r="BD234">
            <v>416.66666666666703</v>
          </cell>
          <cell r="BE234">
            <v>416.66666666666703</v>
          </cell>
          <cell r="BF234">
            <v>416.66666666666703</v>
          </cell>
        </row>
        <row r="235">
          <cell r="B235" t="str">
            <v>S413093</v>
          </cell>
          <cell r="C235" t="str">
            <v>黄骅市兴田弹簧有限公司</v>
          </cell>
          <cell r="D235" t="str">
            <v>座椅</v>
          </cell>
          <cell r="E235" t="str">
            <v>座椅</v>
          </cell>
          <cell r="F235" t="str">
            <v>清户（顶酒）</v>
          </cell>
          <cell r="G235">
            <v>0</v>
          </cell>
          <cell r="H235" t="str">
            <v>否</v>
          </cell>
          <cell r="J235">
            <v>736.41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7800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X235">
            <v>0</v>
          </cell>
          <cell r="AY235">
            <v>8536.41</v>
          </cell>
          <cell r="AZ235">
            <v>8536.41</v>
          </cell>
          <cell r="BA235">
            <v>0.8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</row>
        <row r="236">
          <cell r="B236" t="str">
            <v>S413169</v>
          </cell>
          <cell r="C236" t="str">
            <v>黄骅市鑫翔五金产品经销处</v>
          </cell>
          <cell r="D236" t="str">
            <v>金属件</v>
          </cell>
          <cell r="E236" t="str">
            <v>金属件</v>
          </cell>
          <cell r="F236" t="str">
            <v>正常供货</v>
          </cell>
          <cell r="G236">
            <v>0</v>
          </cell>
          <cell r="H236" t="str">
            <v>否</v>
          </cell>
          <cell r="I236">
            <v>90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16</v>
          </cell>
          <cell r="AX236">
            <v>5942</v>
          </cell>
          <cell r="AY236">
            <v>5958</v>
          </cell>
          <cell r="AZ236">
            <v>5958</v>
          </cell>
          <cell r="BA236">
            <v>1</v>
          </cell>
          <cell r="BB236">
            <v>0</v>
          </cell>
          <cell r="BC236">
            <v>0</v>
          </cell>
          <cell r="BD236">
            <v>0</v>
          </cell>
          <cell r="BE236">
            <v>2.6666666666666701</v>
          </cell>
          <cell r="BF236">
            <v>2.6666666666666701</v>
          </cell>
        </row>
        <row r="237">
          <cell r="B237" t="str">
            <v>S437008</v>
          </cell>
          <cell r="C237" t="str">
            <v>烟台青沪纸业有限公司</v>
          </cell>
          <cell r="D237" t="str">
            <v>座椅</v>
          </cell>
          <cell r="E237" t="str">
            <v>座椅</v>
          </cell>
          <cell r="F237" t="str">
            <v>正常供货</v>
          </cell>
          <cell r="G237">
            <v>0</v>
          </cell>
          <cell r="H237" t="str">
            <v>否</v>
          </cell>
          <cell r="I237">
            <v>90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6426.73</v>
          </cell>
          <cell r="AT237">
            <v>7359.01</v>
          </cell>
          <cell r="AU237">
            <v>0</v>
          </cell>
          <cell r="AV237">
            <v>7335.33</v>
          </cell>
          <cell r="AX237">
            <v>0</v>
          </cell>
          <cell r="AY237">
            <v>21121.07</v>
          </cell>
          <cell r="AZ237">
            <v>21121.07</v>
          </cell>
          <cell r="BA237">
            <v>0.8</v>
          </cell>
          <cell r="BB237">
            <v>1071.1216666666701</v>
          </cell>
          <cell r="BC237">
            <v>2297.6233333333298</v>
          </cell>
          <cell r="BD237">
            <v>2297.6233333333298</v>
          </cell>
          <cell r="BE237">
            <v>3520.1783333333301</v>
          </cell>
          <cell r="BF237">
            <v>3520.1783333333301</v>
          </cell>
        </row>
        <row r="238">
          <cell r="B238" t="str">
            <v>S512013</v>
          </cell>
          <cell r="C238" t="str">
            <v>兴泽智能装备（天津）有限公司</v>
          </cell>
          <cell r="D238">
            <v>0</v>
          </cell>
          <cell r="E238" t="str">
            <v>金属件</v>
          </cell>
          <cell r="F238" t="str">
            <v>老账</v>
          </cell>
          <cell r="G238">
            <v>0</v>
          </cell>
          <cell r="H238" t="str">
            <v>否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5100</v>
          </cell>
          <cell r="AT238">
            <v>0</v>
          </cell>
          <cell r="AU238">
            <v>0</v>
          </cell>
          <cell r="AV238">
            <v>0</v>
          </cell>
          <cell r="AX238">
            <v>0</v>
          </cell>
          <cell r="AY238">
            <v>5100</v>
          </cell>
          <cell r="AZ238">
            <v>5100</v>
          </cell>
          <cell r="BA238">
            <v>0</v>
          </cell>
          <cell r="BB238">
            <v>850</v>
          </cell>
          <cell r="BC238">
            <v>850</v>
          </cell>
          <cell r="BD238">
            <v>850</v>
          </cell>
          <cell r="BE238">
            <v>850</v>
          </cell>
          <cell r="BF238">
            <v>850</v>
          </cell>
        </row>
        <row r="239">
          <cell r="B239" t="str">
            <v>S411020</v>
          </cell>
          <cell r="C239" t="str">
            <v>北京和昌明汽车内饰件有限公司</v>
          </cell>
          <cell r="D239" t="str">
            <v>座椅</v>
          </cell>
          <cell r="E239" t="str">
            <v>座椅</v>
          </cell>
          <cell r="F239" t="str">
            <v>正常供货</v>
          </cell>
          <cell r="G239">
            <v>90</v>
          </cell>
          <cell r="H239" t="str">
            <v>是</v>
          </cell>
          <cell r="I239">
            <v>90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779.67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723.14</v>
          </cell>
          <cell r="AR239">
            <v>0</v>
          </cell>
          <cell r="AS239">
            <v>22.66</v>
          </cell>
          <cell r="AT239">
            <v>0</v>
          </cell>
          <cell r="AU239">
            <v>0</v>
          </cell>
          <cell r="AV239">
            <v>0</v>
          </cell>
          <cell r="AX239">
            <v>0</v>
          </cell>
          <cell r="AY239">
            <v>1525.47</v>
          </cell>
          <cell r="AZ239">
            <v>1525.47</v>
          </cell>
          <cell r="BA239">
            <v>0.8</v>
          </cell>
          <cell r="BB239">
            <v>124.3</v>
          </cell>
          <cell r="BC239">
            <v>124.3</v>
          </cell>
          <cell r="BD239">
            <v>124.3</v>
          </cell>
          <cell r="BE239">
            <v>124.3</v>
          </cell>
          <cell r="BF239">
            <v>3.7766666666666699</v>
          </cell>
        </row>
        <row r="240">
          <cell r="B240" t="str">
            <v>S431025</v>
          </cell>
          <cell r="C240" t="str">
            <v>上海坤达五金制品有限公司</v>
          </cell>
          <cell r="D240" t="str">
            <v>后视镜</v>
          </cell>
          <cell r="E240" t="str">
            <v>后视镜</v>
          </cell>
          <cell r="F240" t="str">
            <v>老账</v>
          </cell>
          <cell r="G240">
            <v>60</v>
          </cell>
          <cell r="H240" t="str">
            <v>否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</row>
        <row r="241">
          <cell r="B241" t="str">
            <v>S432024</v>
          </cell>
          <cell r="C241" t="str">
            <v>江阴市达安汽车零部件有限公司</v>
          </cell>
          <cell r="D241" t="str">
            <v>座椅</v>
          </cell>
          <cell r="E241" t="str">
            <v>座椅</v>
          </cell>
          <cell r="G241">
            <v>0</v>
          </cell>
          <cell r="H241" t="str">
            <v>否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L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0.8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</row>
        <row r="242">
          <cell r="B242" t="str">
            <v>S413088</v>
          </cell>
          <cell r="C242" t="str">
            <v>张家港市万荣机械制造有限公司</v>
          </cell>
          <cell r="D242">
            <v>0</v>
          </cell>
          <cell r="E242">
            <v>0</v>
          </cell>
          <cell r="F242" t="str">
            <v>老账</v>
          </cell>
          <cell r="G242">
            <v>0</v>
          </cell>
          <cell r="H242" t="str">
            <v>否</v>
          </cell>
          <cell r="J242">
            <v>6350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X242">
            <v>0</v>
          </cell>
          <cell r="AY242">
            <v>6350</v>
          </cell>
          <cell r="AZ242">
            <v>6350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</row>
        <row r="243">
          <cell r="B243" t="str">
            <v>S413126</v>
          </cell>
          <cell r="C243" t="str">
            <v>沧州市坤元装饰装修工程有限公司</v>
          </cell>
          <cell r="D243">
            <v>0</v>
          </cell>
          <cell r="E243">
            <v>0</v>
          </cell>
          <cell r="F243" t="str">
            <v>老账</v>
          </cell>
          <cell r="G243">
            <v>0</v>
          </cell>
          <cell r="H243" t="str">
            <v>是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2548.4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3500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X243">
            <v>0</v>
          </cell>
          <cell r="AY243">
            <v>6048.4</v>
          </cell>
          <cell r="AZ243">
            <v>6048.4</v>
          </cell>
          <cell r="BA243">
            <v>0</v>
          </cell>
          <cell r="BB243">
            <v>583.33333333333303</v>
          </cell>
          <cell r="BC243">
            <v>583.33333333333303</v>
          </cell>
          <cell r="BD243">
            <v>0</v>
          </cell>
          <cell r="BE243">
            <v>0</v>
          </cell>
          <cell r="BF243">
            <v>0</v>
          </cell>
        </row>
        <row r="244">
          <cell r="B244" t="str">
            <v>S431014</v>
          </cell>
          <cell r="C244" t="str">
            <v>上海优诺特实业股份有限公司</v>
          </cell>
          <cell r="D244">
            <v>0</v>
          </cell>
          <cell r="E244">
            <v>0</v>
          </cell>
          <cell r="F244" t="str">
            <v>老账</v>
          </cell>
          <cell r="G244">
            <v>0</v>
          </cell>
          <cell r="H244" t="str">
            <v>否</v>
          </cell>
          <cell r="J244">
            <v>5600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X244">
            <v>0</v>
          </cell>
          <cell r="AY244">
            <v>5600</v>
          </cell>
          <cell r="AZ244">
            <v>5600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</row>
        <row r="245">
          <cell r="B245" t="str">
            <v>S413094</v>
          </cell>
          <cell r="C245" t="str">
            <v>霸州市宏海塑料制品有限公司</v>
          </cell>
          <cell r="D245" t="str">
            <v>座椅</v>
          </cell>
          <cell r="E245" t="str">
            <v>座椅</v>
          </cell>
          <cell r="F245" t="str">
            <v>老账</v>
          </cell>
          <cell r="G245">
            <v>0</v>
          </cell>
          <cell r="H245" t="str">
            <v>否</v>
          </cell>
          <cell r="J245">
            <v>5579.03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X245">
            <v>0</v>
          </cell>
          <cell r="AY245">
            <v>5579.03</v>
          </cell>
          <cell r="AZ245">
            <v>5579.03</v>
          </cell>
          <cell r="BA245">
            <v>0.8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</row>
        <row r="246">
          <cell r="B246" t="str">
            <v>S513160</v>
          </cell>
          <cell r="C246" t="str">
            <v>黄骅市宏宸汽车配件有限公司</v>
          </cell>
          <cell r="D246" t="str">
            <v>金属件</v>
          </cell>
          <cell r="E246" t="str">
            <v>金属件</v>
          </cell>
          <cell r="F246" t="str">
            <v>一单一议（委外加工）</v>
          </cell>
          <cell r="G246">
            <v>0</v>
          </cell>
          <cell r="H246" t="str">
            <v>否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3952.36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6503.77</v>
          </cell>
          <cell r="AX246">
            <v>0</v>
          </cell>
          <cell r="AY246">
            <v>10456.129999999999</v>
          </cell>
          <cell r="AZ246">
            <v>10456.129999999999</v>
          </cell>
          <cell r="BA246">
            <v>1</v>
          </cell>
          <cell r="BB246">
            <v>658.72666666666703</v>
          </cell>
          <cell r="BC246">
            <v>658.72666666666703</v>
          </cell>
          <cell r="BD246">
            <v>658.72666666666703</v>
          </cell>
          <cell r="BE246">
            <v>658.72666666666703</v>
          </cell>
          <cell r="BF246">
            <v>1083.96166666667</v>
          </cell>
        </row>
        <row r="247">
          <cell r="B247" t="str">
            <v>S537004</v>
          </cell>
          <cell r="C247" t="str">
            <v>诸城市仁德物流有限公司</v>
          </cell>
          <cell r="D247" t="str">
            <v>座椅</v>
          </cell>
          <cell r="E247" t="str">
            <v>座椅</v>
          </cell>
          <cell r="F247" t="str">
            <v>销售（三方库）</v>
          </cell>
          <cell r="G247">
            <v>90</v>
          </cell>
          <cell r="H247" t="str">
            <v>是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D247">
            <v>5134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X247">
            <v>0</v>
          </cell>
          <cell r="AY247">
            <v>5134</v>
          </cell>
          <cell r="AZ247">
            <v>5134</v>
          </cell>
          <cell r="BA247">
            <v>0.8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</row>
        <row r="248">
          <cell r="B248" t="str">
            <v>S512004</v>
          </cell>
          <cell r="C248" t="str">
            <v>天津优普达特科技有限公司</v>
          </cell>
          <cell r="D248" t="str">
            <v>金属件/座椅/后视镜</v>
          </cell>
          <cell r="E248" t="str">
            <v>金属件/座椅/后视镜</v>
          </cell>
          <cell r="F248" t="str">
            <v>固定资产-老账</v>
          </cell>
          <cell r="G248">
            <v>30</v>
          </cell>
          <cell r="H248" t="str">
            <v>是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148179.1</v>
          </cell>
          <cell r="AK248">
            <v>68930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15300</v>
          </cell>
          <cell r="AS248">
            <v>0</v>
          </cell>
          <cell r="AT248">
            <v>0</v>
          </cell>
          <cell r="AU248">
            <v>740</v>
          </cell>
          <cell r="AV248">
            <v>0</v>
          </cell>
          <cell r="AX248">
            <v>0</v>
          </cell>
          <cell r="AY248">
            <v>233149.1</v>
          </cell>
          <cell r="AZ248">
            <v>233149.1</v>
          </cell>
          <cell r="BA248">
            <v>1</v>
          </cell>
          <cell r="BB248">
            <v>2550</v>
          </cell>
          <cell r="BC248">
            <v>2550</v>
          </cell>
          <cell r="BD248">
            <v>2673.3333333333298</v>
          </cell>
          <cell r="BE248">
            <v>2673.3333333333298</v>
          </cell>
          <cell r="BF248">
            <v>2673.3333333333298</v>
          </cell>
        </row>
        <row r="249">
          <cell r="B249" t="str">
            <v>S412024</v>
          </cell>
          <cell r="C249" t="str">
            <v>天津东旺科技发展有限公司</v>
          </cell>
          <cell r="D249" t="str">
            <v>后视镜</v>
          </cell>
          <cell r="E249" t="str">
            <v>后视镜</v>
          </cell>
          <cell r="F249" t="str">
            <v>除漆药剂</v>
          </cell>
          <cell r="G249">
            <v>30</v>
          </cell>
          <cell r="H249" t="str">
            <v>否</v>
          </cell>
          <cell r="I249">
            <v>30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12714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X249">
            <v>0</v>
          </cell>
          <cell r="AY249">
            <v>12714</v>
          </cell>
          <cell r="AZ249">
            <v>12714</v>
          </cell>
          <cell r="BA249">
            <v>0</v>
          </cell>
          <cell r="BB249">
            <v>2119</v>
          </cell>
          <cell r="BC249">
            <v>2119</v>
          </cell>
          <cell r="BD249">
            <v>2119</v>
          </cell>
          <cell r="BE249">
            <v>0</v>
          </cell>
          <cell r="BF249">
            <v>0</v>
          </cell>
        </row>
        <row r="250">
          <cell r="B250" t="str">
            <v>S521013</v>
          </cell>
          <cell r="C250" t="str">
            <v>沈阳机床集团中捷机床厂</v>
          </cell>
          <cell r="D250">
            <v>0</v>
          </cell>
          <cell r="E250">
            <v>0</v>
          </cell>
          <cell r="F250" t="str">
            <v>零采</v>
          </cell>
          <cell r="G250">
            <v>0</v>
          </cell>
          <cell r="H250" t="str">
            <v>是</v>
          </cell>
          <cell r="AE250">
            <v>5000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X250">
            <v>0</v>
          </cell>
          <cell r="AY250">
            <v>5000</v>
          </cell>
          <cell r="AZ250">
            <v>5000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</row>
        <row r="251">
          <cell r="B251" t="str">
            <v>S513185</v>
          </cell>
          <cell r="C251" t="str">
            <v>河北顺和职业卫生技术服务有限公司</v>
          </cell>
          <cell r="D251">
            <v>0</v>
          </cell>
          <cell r="E251">
            <v>0</v>
          </cell>
          <cell r="F251" t="str">
            <v>管理</v>
          </cell>
          <cell r="G251">
            <v>0</v>
          </cell>
          <cell r="H251" t="str">
            <v>是</v>
          </cell>
          <cell r="AG251">
            <v>5000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X251">
            <v>0</v>
          </cell>
          <cell r="AY251">
            <v>5000</v>
          </cell>
          <cell r="AZ251">
            <v>5000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</row>
        <row r="252">
          <cell r="B252" t="str">
            <v>S413036</v>
          </cell>
          <cell r="C252" t="str">
            <v>黄骅市元周五金制品有限公司</v>
          </cell>
          <cell r="D252" t="str">
            <v>后视镜</v>
          </cell>
          <cell r="E252" t="str">
            <v>后视镜</v>
          </cell>
          <cell r="F252" t="str">
            <v>正常供货</v>
          </cell>
          <cell r="G252">
            <v>30</v>
          </cell>
          <cell r="H252" t="str">
            <v>是</v>
          </cell>
          <cell r="I252">
            <v>30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40465.94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X252">
            <v>0</v>
          </cell>
          <cell r="AY252">
            <v>40465.94</v>
          </cell>
          <cell r="AZ252">
            <v>40465.94</v>
          </cell>
          <cell r="BA252">
            <v>0</v>
          </cell>
          <cell r="BB252">
            <v>6744.3233333333301</v>
          </cell>
          <cell r="BC252">
            <v>6744.3233333333301</v>
          </cell>
          <cell r="BD252">
            <v>0</v>
          </cell>
          <cell r="BE252">
            <v>0</v>
          </cell>
          <cell r="BF252">
            <v>0</v>
          </cell>
        </row>
        <row r="253">
          <cell r="B253" t="str">
            <v>S411014</v>
          </cell>
          <cell r="C253" t="str">
            <v>北京京科兴业科技发展有限公司</v>
          </cell>
          <cell r="D253">
            <v>0</v>
          </cell>
          <cell r="E253">
            <v>0</v>
          </cell>
          <cell r="F253" t="str">
            <v>固定资产（检具）</v>
          </cell>
          <cell r="G253">
            <v>0</v>
          </cell>
          <cell r="H253" t="str">
            <v>否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4500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X253">
            <v>0</v>
          </cell>
          <cell r="AY253">
            <v>4500</v>
          </cell>
          <cell r="AZ253">
            <v>4500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</row>
        <row r="254">
          <cell r="B254" t="str">
            <v>S434010</v>
          </cell>
          <cell r="C254" t="str">
            <v>安徽盛达前亮铝业有限公司</v>
          </cell>
          <cell r="D254" t="str">
            <v>后视镜</v>
          </cell>
          <cell r="E254" t="str">
            <v>后视镜</v>
          </cell>
          <cell r="F254" t="str">
            <v>老账</v>
          </cell>
          <cell r="G254">
            <v>0</v>
          </cell>
          <cell r="H254" t="str">
            <v>是</v>
          </cell>
          <cell r="AH254">
            <v>4352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X254">
            <v>0</v>
          </cell>
          <cell r="AY254">
            <v>4352</v>
          </cell>
          <cell r="AZ254">
            <v>4352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</row>
        <row r="255">
          <cell r="B255" t="str">
            <v>S413159</v>
          </cell>
          <cell r="C255" t="str">
            <v>沧州志鹏聚氨酯制品有限公司</v>
          </cell>
          <cell r="D255" t="str">
            <v>座椅</v>
          </cell>
          <cell r="E255" t="str">
            <v>座椅</v>
          </cell>
          <cell r="F255" t="str">
            <v>老账</v>
          </cell>
          <cell r="G255">
            <v>0</v>
          </cell>
          <cell r="H255" t="str">
            <v>否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4067.2600000000102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X255">
            <v>0</v>
          </cell>
          <cell r="AY255">
            <v>4067.2600000000102</v>
          </cell>
          <cell r="AZ255">
            <v>4067.2600000000102</v>
          </cell>
          <cell r="BA255">
            <v>0.8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</row>
        <row r="256">
          <cell r="B256" t="str">
            <v>S413096</v>
          </cell>
          <cell r="C256" t="str">
            <v>河北联庆五金制品有限公司</v>
          </cell>
          <cell r="D256" t="str">
            <v>金属件</v>
          </cell>
          <cell r="E256" t="str">
            <v>金属件</v>
          </cell>
          <cell r="F256" t="str">
            <v>老账</v>
          </cell>
          <cell r="G256">
            <v>0</v>
          </cell>
          <cell r="H256" t="str">
            <v>否</v>
          </cell>
          <cell r="J256">
            <v>4053.14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X256">
            <v>0</v>
          </cell>
          <cell r="AY256">
            <v>4053.14</v>
          </cell>
          <cell r="AZ256">
            <v>4053.14</v>
          </cell>
          <cell r="BA256">
            <v>1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</row>
        <row r="257">
          <cell r="B257" t="str">
            <v>S412028</v>
          </cell>
          <cell r="C257" t="str">
            <v>天津安美逸盛汽车检具有限公司</v>
          </cell>
          <cell r="D257">
            <v>0</v>
          </cell>
          <cell r="E257">
            <v>0</v>
          </cell>
          <cell r="G257">
            <v>0</v>
          </cell>
          <cell r="H257" t="str">
            <v>否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37850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X257">
            <v>0</v>
          </cell>
          <cell r="AY257">
            <v>37850</v>
          </cell>
          <cell r="AZ257">
            <v>37850</v>
          </cell>
          <cell r="BA257">
            <v>0</v>
          </cell>
          <cell r="BB257">
            <v>6308.3333333333303</v>
          </cell>
          <cell r="BC257">
            <v>6308.3333333333303</v>
          </cell>
          <cell r="BD257">
            <v>6308.3333333333303</v>
          </cell>
          <cell r="BE257">
            <v>0</v>
          </cell>
          <cell r="BF257">
            <v>0</v>
          </cell>
        </row>
        <row r="258">
          <cell r="B258" t="str">
            <v>S411040</v>
          </cell>
          <cell r="C258" t="str">
            <v>北京千臣网络科技有限公司</v>
          </cell>
          <cell r="D258">
            <v>0</v>
          </cell>
          <cell r="E258">
            <v>0</v>
          </cell>
          <cell r="F258" t="str">
            <v>老账</v>
          </cell>
          <cell r="G258">
            <v>0</v>
          </cell>
          <cell r="H258" t="str">
            <v>否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3826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X258">
            <v>0</v>
          </cell>
          <cell r="AY258">
            <v>3826</v>
          </cell>
          <cell r="AZ258">
            <v>3826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</row>
        <row r="259">
          <cell r="B259" t="str">
            <v>S434008</v>
          </cell>
          <cell r="C259" t="str">
            <v>安徽博朗凯德织物有限公司</v>
          </cell>
          <cell r="D259">
            <v>0</v>
          </cell>
          <cell r="E259">
            <v>0</v>
          </cell>
          <cell r="F259" t="str">
            <v>老账</v>
          </cell>
          <cell r="G259">
            <v>0</v>
          </cell>
          <cell r="H259" t="str">
            <v>否</v>
          </cell>
          <cell r="J259">
            <v>3646.55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X259">
            <v>0</v>
          </cell>
          <cell r="AY259">
            <v>3646.55</v>
          </cell>
          <cell r="AZ259">
            <v>3646.55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</row>
        <row r="260">
          <cell r="B260" t="str">
            <v>S413008</v>
          </cell>
          <cell r="C260" t="str">
            <v>高碑店市晨奥汽车部件有限公司</v>
          </cell>
          <cell r="D260" t="str">
            <v>座椅</v>
          </cell>
          <cell r="E260" t="str">
            <v>座椅</v>
          </cell>
          <cell r="F260" t="str">
            <v>老账</v>
          </cell>
          <cell r="G260">
            <v>0</v>
          </cell>
          <cell r="H260" t="str">
            <v>否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3606.64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X260">
            <v>0</v>
          </cell>
          <cell r="AY260">
            <v>3606.64</v>
          </cell>
          <cell r="AZ260">
            <v>3606.64</v>
          </cell>
          <cell r="BA260">
            <v>0.8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</row>
        <row r="261">
          <cell r="B261" t="str">
            <v>S431011</v>
          </cell>
          <cell r="C261" t="str">
            <v>杜倍汽车技术(上海)有限公司</v>
          </cell>
          <cell r="D261" t="str">
            <v>座椅</v>
          </cell>
          <cell r="E261" t="str">
            <v>座椅</v>
          </cell>
          <cell r="F261" t="str">
            <v>老账</v>
          </cell>
          <cell r="G261">
            <v>0</v>
          </cell>
          <cell r="H261" t="str">
            <v>否</v>
          </cell>
          <cell r="J261">
            <v>3374.75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X261">
            <v>0</v>
          </cell>
          <cell r="AY261">
            <v>3374.75</v>
          </cell>
          <cell r="AZ261">
            <v>3374.75</v>
          </cell>
          <cell r="BA261">
            <v>0.8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</row>
        <row r="262">
          <cell r="B262" t="str">
            <v>S413118</v>
          </cell>
          <cell r="C262" t="str">
            <v>孟村回族自治县旭日汽车配件厂</v>
          </cell>
          <cell r="D262" t="str">
            <v>后视镜</v>
          </cell>
          <cell r="E262" t="str">
            <v>后视镜</v>
          </cell>
          <cell r="G262">
            <v>30</v>
          </cell>
          <cell r="H262" t="str">
            <v>否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</row>
        <row r="263">
          <cell r="B263" t="str">
            <v>S513024</v>
          </cell>
          <cell r="C263" t="str">
            <v>黄骅市玉才运输队</v>
          </cell>
          <cell r="D263">
            <v>0</v>
          </cell>
          <cell r="E263">
            <v>0</v>
          </cell>
          <cell r="F263" t="str">
            <v>老账</v>
          </cell>
          <cell r="G263">
            <v>0</v>
          </cell>
          <cell r="H263" t="str">
            <v>否</v>
          </cell>
          <cell r="J263">
            <v>3200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X263">
            <v>0</v>
          </cell>
          <cell r="AY263">
            <v>3200</v>
          </cell>
          <cell r="AZ263">
            <v>3200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</row>
        <row r="264">
          <cell r="B264" t="str">
            <v>S513028</v>
          </cell>
          <cell r="C264" t="str">
            <v>河北帅先电子科技有限公司</v>
          </cell>
          <cell r="D264">
            <v>0</v>
          </cell>
          <cell r="E264">
            <v>0</v>
          </cell>
          <cell r="F264" t="str">
            <v>老账</v>
          </cell>
          <cell r="G264">
            <v>0</v>
          </cell>
          <cell r="H264" t="str">
            <v>否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3000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X264">
            <v>0</v>
          </cell>
          <cell r="AY264">
            <v>3000</v>
          </cell>
          <cell r="AZ264">
            <v>3000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</row>
        <row r="265">
          <cell r="B265" t="str">
            <v>S443002</v>
          </cell>
          <cell r="C265" t="str">
            <v>株洲市凡美斯汽车配件有限公司</v>
          </cell>
          <cell r="D265">
            <v>0</v>
          </cell>
          <cell r="E265">
            <v>0</v>
          </cell>
          <cell r="F265" t="str">
            <v>老账</v>
          </cell>
          <cell r="G265">
            <v>0</v>
          </cell>
          <cell r="H265" t="str">
            <v>否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2727.36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X265">
            <v>0</v>
          </cell>
          <cell r="AY265">
            <v>2727.36</v>
          </cell>
          <cell r="AZ265">
            <v>2727.36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</row>
        <row r="266">
          <cell r="B266" t="str">
            <v>S513026</v>
          </cell>
          <cell r="C266" t="str">
            <v>廊坊恒工环保科技有限责任公司</v>
          </cell>
          <cell r="D266">
            <v>0</v>
          </cell>
          <cell r="E266">
            <v>0</v>
          </cell>
          <cell r="F266" t="str">
            <v>老账</v>
          </cell>
          <cell r="G266">
            <v>0</v>
          </cell>
          <cell r="H266" t="str">
            <v>否</v>
          </cell>
          <cell r="J266">
            <v>2450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X266">
            <v>0</v>
          </cell>
          <cell r="AY266">
            <v>2450</v>
          </cell>
          <cell r="AZ266">
            <v>2450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</row>
        <row r="267">
          <cell r="B267" t="str">
            <v>S411023</v>
          </cell>
          <cell r="C267" t="str">
            <v>北京市橡塑减震器材厂</v>
          </cell>
          <cell r="D267">
            <v>0</v>
          </cell>
          <cell r="E267">
            <v>0</v>
          </cell>
          <cell r="F267" t="str">
            <v>老账</v>
          </cell>
          <cell r="G267">
            <v>0</v>
          </cell>
          <cell r="H267" t="str">
            <v>否</v>
          </cell>
          <cell r="J267">
            <v>2369.86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X267">
            <v>0</v>
          </cell>
          <cell r="AY267">
            <v>2369.86</v>
          </cell>
          <cell r="AZ267">
            <v>2369.86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</row>
        <row r="268">
          <cell r="B268" t="str">
            <v>S513019</v>
          </cell>
          <cell r="C268" t="str">
            <v>沧州其源盛环保设备有限公司</v>
          </cell>
          <cell r="D268" t="str">
            <v>座椅</v>
          </cell>
          <cell r="E268" t="str">
            <v>座椅</v>
          </cell>
          <cell r="F268" t="str">
            <v>固定资产-老账</v>
          </cell>
          <cell r="G268" t="str">
            <v>预付</v>
          </cell>
          <cell r="H268" t="str">
            <v>否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0.8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</row>
        <row r="269">
          <cell r="B269" t="str">
            <v>S431006</v>
          </cell>
          <cell r="C269" t="str">
            <v>上海泖汇实业有限公司</v>
          </cell>
          <cell r="D269">
            <v>0</v>
          </cell>
          <cell r="E269" t="str">
            <v>座椅</v>
          </cell>
          <cell r="F269" t="str">
            <v>固定资产</v>
          </cell>
          <cell r="G269">
            <v>0</v>
          </cell>
          <cell r="H269" t="str">
            <v>否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</row>
        <row r="270">
          <cell r="B270" t="str">
            <v>S531004</v>
          </cell>
          <cell r="C270" t="str">
            <v>上海动纳动力科技有限公司</v>
          </cell>
          <cell r="D270">
            <v>0</v>
          </cell>
          <cell r="E270" t="str">
            <v>座椅</v>
          </cell>
          <cell r="F270" t="str">
            <v>固定资产</v>
          </cell>
          <cell r="G270">
            <v>0</v>
          </cell>
          <cell r="H270" t="str">
            <v>否</v>
          </cell>
          <cell r="J270">
            <v>2000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X270">
            <v>0</v>
          </cell>
          <cell r="AY270">
            <v>2000</v>
          </cell>
          <cell r="AZ270">
            <v>2000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</row>
        <row r="271">
          <cell r="B271" t="str">
            <v>S531002</v>
          </cell>
          <cell r="C271" t="str">
            <v>上海昊诚泵阀有限公司</v>
          </cell>
          <cell r="D271">
            <v>0</v>
          </cell>
          <cell r="E271">
            <v>0</v>
          </cell>
          <cell r="F271" t="str">
            <v>固定资产</v>
          </cell>
          <cell r="G271">
            <v>0</v>
          </cell>
          <cell r="H271" t="str">
            <v>否</v>
          </cell>
          <cell r="J271">
            <v>1980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X271">
            <v>0</v>
          </cell>
          <cell r="AY271">
            <v>1980</v>
          </cell>
          <cell r="AZ271">
            <v>1980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</row>
        <row r="272">
          <cell r="B272" t="str">
            <v>S511005</v>
          </cell>
          <cell r="C272" t="str">
            <v>北京迪阳自动化设备有限公司</v>
          </cell>
          <cell r="D272">
            <v>0</v>
          </cell>
          <cell r="E272">
            <v>0</v>
          </cell>
          <cell r="F272" t="str">
            <v>固定资产</v>
          </cell>
          <cell r="G272">
            <v>0</v>
          </cell>
          <cell r="H272" t="str">
            <v>否</v>
          </cell>
          <cell r="J272">
            <v>1950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X272">
            <v>0</v>
          </cell>
          <cell r="AY272">
            <v>1950</v>
          </cell>
          <cell r="AZ272">
            <v>1950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</row>
        <row r="273">
          <cell r="B273" t="str">
            <v>S513145</v>
          </cell>
          <cell r="C273" t="str">
            <v>黄骅市宏东电脑经销部</v>
          </cell>
          <cell r="D273">
            <v>0</v>
          </cell>
          <cell r="E273">
            <v>0</v>
          </cell>
          <cell r="F273" t="str">
            <v>零采</v>
          </cell>
          <cell r="G273">
            <v>0</v>
          </cell>
          <cell r="H273" t="str">
            <v>是</v>
          </cell>
          <cell r="AD273">
            <v>1700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X273">
            <v>0</v>
          </cell>
          <cell r="AY273">
            <v>1700</v>
          </cell>
          <cell r="AZ273">
            <v>1700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</row>
        <row r="274">
          <cell r="B274" t="str">
            <v>S444006</v>
          </cell>
          <cell r="C274" t="str">
            <v>东莞市双和机车拉索有限公司</v>
          </cell>
          <cell r="D274">
            <v>0</v>
          </cell>
          <cell r="E274">
            <v>0</v>
          </cell>
          <cell r="F274" t="str">
            <v>老账</v>
          </cell>
          <cell r="G274">
            <v>0</v>
          </cell>
          <cell r="H274" t="str">
            <v>否</v>
          </cell>
          <cell r="J274">
            <v>1615.32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X274">
            <v>0</v>
          </cell>
          <cell r="AY274">
            <v>1615.32</v>
          </cell>
          <cell r="AZ274">
            <v>1615.32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</row>
        <row r="275">
          <cell r="B275" t="str">
            <v>S511008</v>
          </cell>
          <cell r="C275" t="str">
            <v>北京美狮龙禾普喷涂设备有限公司</v>
          </cell>
          <cell r="D275">
            <v>0</v>
          </cell>
          <cell r="E275">
            <v>0</v>
          </cell>
          <cell r="F275" t="str">
            <v>老账</v>
          </cell>
          <cell r="G275">
            <v>0</v>
          </cell>
          <cell r="H275" t="str">
            <v>否</v>
          </cell>
          <cell r="J275">
            <v>1497.75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X275">
            <v>0</v>
          </cell>
          <cell r="AY275">
            <v>1497.75</v>
          </cell>
          <cell r="AZ275">
            <v>1497.75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</row>
        <row r="276">
          <cell r="B276" t="str">
            <v>S413074</v>
          </cell>
          <cell r="C276" t="str">
            <v>黄骅市振兴五金制品厂</v>
          </cell>
          <cell r="D276">
            <v>0</v>
          </cell>
          <cell r="E276">
            <v>0</v>
          </cell>
          <cell r="F276" t="str">
            <v>老账</v>
          </cell>
          <cell r="G276">
            <v>0</v>
          </cell>
          <cell r="H276" t="str">
            <v>否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1386.48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X276">
            <v>0</v>
          </cell>
          <cell r="AY276">
            <v>1386.48</v>
          </cell>
          <cell r="AZ276">
            <v>1386.48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</row>
        <row r="277">
          <cell r="B277" t="str">
            <v>S513015</v>
          </cell>
          <cell r="C277" t="str">
            <v>马志云</v>
          </cell>
          <cell r="D277">
            <v>0</v>
          </cell>
          <cell r="E277">
            <v>0</v>
          </cell>
          <cell r="F277" t="str">
            <v>老账</v>
          </cell>
          <cell r="G277">
            <v>0</v>
          </cell>
          <cell r="H277" t="str">
            <v>否</v>
          </cell>
          <cell r="J277">
            <v>1163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X277">
            <v>0</v>
          </cell>
          <cell r="AY277">
            <v>1163</v>
          </cell>
          <cell r="AZ277">
            <v>1163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</row>
        <row r="278">
          <cell r="B278" t="str">
            <v>S437011</v>
          </cell>
          <cell r="C278" t="str">
            <v>诸城市黄海剑杆织布厂</v>
          </cell>
          <cell r="D278" t="str">
            <v>座椅</v>
          </cell>
          <cell r="E278" t="str">
            <v>座椅</v>
          </cell>
          <cell r="G278">
            <v>60</v>
          </cell>
          <cell r="H278" t="str">
            <v>否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0.8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</row>
        <row r="279">
          <cell r="B279" t="str">
            <v>S433018</v>
          </cell>
          <cell r="C279" t="str">
            <v>温州市瓯海茶山通悦海绵制品厂</v>
          </cell>
          <cell r="D279">
            <v>0</v>
          </cell>
          <cell r="E279">
            <v>0</v>
          </cell>
          <cell r="F279" t="str">
            <v>老账</v>
          </cell>
          <cell r="G279">
            <v>0</v>
          </cell>
          <cell r="H279" t="str">
            <v>否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1000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X279">
            <v>0</v>
          </cell>
          <cell r="AY279">
            <v>1000</v>
          </cell>
          <cell r="AZ279">
            <v>1000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</row>
        <row r="280">
          <cell r="B280" t="str">
            <v>S433016</v>
          </cell>
          <cell r="C280" t="str">
            <v>安吉县创鸿家具有限公司</v>
          </cell>
          <cell r="D280">
            <v>0</v>
          </cell>
          <cell r="E280">
            <v>0</v>
          </cell>
          <cell r="F280" t="str">
            <v>老账</v>
          </cell>
          <cell r="G280">
            <v>0</v>
          </cell>
          <cell r="H280" t="str">
            <v>否</v>
          </cell>
          <cell r="J280">
            <v>900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X280">
            <v>0</v>
          </cell>
          <cell r="AY280">
            <v>900</v>
          </cell>
          <cell r="AZ280">
            <v>900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</row>
        <row r="281">
          <cell r="B281" t="str">
            <v>S413103</v>
          </cell>
          <cell r="C281" t="str">
            <v>黄骅市通顺五金机电商店</v>
          </cell>
          <cell r="D281">
            <v>0</v>
          </cell>
          <cell r="E281" t="str">
            <v>金属件</v>
          </cell>
          <cell r="F281" t="str">
            <v>零采</v>
          </cell>
          <cell r="G281">
            <v>0</v>
          </cell>
          <cell r="H281" t="str">
            <v>否</v>
          </cell>
          <cell r="J281">
            <v>900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X281">
            <v>0</v>
          </cell>
          <cell r="AY281">
            <v>900</v>
          </cell>
          <cell r="AZ281">
            <v>900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</row>
        <row r="282">
          <cell r="B282" t="str">
            <v>S537001</v>
          </cell>
          <cell r="C282" t="str">
            <v>山东省禹城市阳光化工有限公司</v>
          </cell>
          <cell r="D282" t="str">
            <v>后视镜</v>
          </cell>
          <cell r="E282" t="str">
            <v>后视镜</v>
          </cell>
          <cell r="F282" t="str">
            <v>老账</v>
          </cell>
          <cell r="G282">
            <v>0</v>
          </cell>
          <cell r="H282" t="str">
            <v>是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60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D282">
            <v>660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X282">
            <v>0</v>
          </cell>
          <cell r="AY282">
            <v>720</v>
          </cell>
          <cell r="AZ282">
            <v>720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</row>
        <row r="283">
          <cell r="B283" t="str">
            <v>S431008</v>
          </cell>
          <cell r="C283" t="str">
            <v>上海努辰金属制品有限公司</v>
          </cell>
          <cell r="D283" t="str">
            <v>金属件</v>
          </cell>
          <cell r="E283" t="str">
            <v>金属件</v>
          </cell>
          <cell r="F283" t="str">
            <v>正常供货</v>
          </cell>
          <cell r="G283">
            <v>60</v>
          </cell>
          <cell r="H283" t="str">
            <v>否</v>
          </cell>
          <cell r="I283">
            <v>60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12942.13</v>
          </cell>
          <cell r="AT283">
            <v>206512.33</v>
          </cell>
          <cell r="AU283">
            <v>312738.65999999997</v>
          </cell>
          <cell r="AV283">
            <v>205101.6</v>
          </cell>
          <cell r="AW283">
            <v>185206.84</v>
          </cell>
          <cell r="AX283">
            <v>0</v>
          </cell>
          <cell r="AY283">
            <v>922501.56</v>
          </cell>
          <cell r="AZ283">
            <v>737294.72</v>
          </cell>
          <cell r="BA283">
            <v>0.8</v>
          </cell>
          <cell r="BB283">
            <v>2157.0216666666702</v>
          </cell>
          <cell r="BC283">
            <v>36575.743333333303</v>
          </cell>
          <cell r="BD283">
            <v>88698.853333333303</v>
          </cell>
          <cell r="BE283">
            <v>122882.453333333</v>
          </cell>
          <cell r="BF283">
            <v>153750.26</v>
          </cell>
        </row>
        <row r="284">
          <cell r="B284" t="str">
            <v>S513025</v>
          </cell>
          <cell r="C284" t="str">
            <v>邓括</v>
          </cell>
          <cell r="D284">
            <v>0</v>
          </cell>
          <cell r="E284">
            <v>0</v>
          </cell>
          <cell r="F284" t="str">
            <v>老账</v>
          </cell>
          <cell r="G284">
            <v>0</v>
          </cell>
          <cell r="H284" t="str">
            <v>否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426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X284">
            <v>0</v>
          </cell>
          <cell r="AY284">
            <v>426</v>
          </cell>
          <cell r="AZ284">
            <v>426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0</v>
          </cell>
        </row>
        <row r="285">
          <cell r="B285" t="str">
            <v>S544003</v>
          </cell>
          <cell r="C285" t="str">
            <v>广州欧尼克焊接科技有限公司</v>
          </cell>
          <cell r="D285">
            <v>0</v>
          </cell>
          <cell r="E285">
            <v>0</v>
          </cell>
          <cell r="F285" t="str">
            <v>老账</v>
          </cell>
          <cell r="G285">
            <v>0</v>
          </cell>
          <cell r="H285" t="str">
            <v>否</v>
          </cell>
          <cell r="J285">
            <v>400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X285">
            <v>0</v>
          </cell>
          <cell r="AY285">
            <v>400</v>
          </cell>
          <cell r="AZ285">
            <v>400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</row>
        <row r="286">
          <cell r="B286" t="str">
            <v>S431015</v>
          </cell>
          <cell r="C286" t="str">
            <v>上海边锋实业有限公司</v>
          </cell>
          <cell r="D286">
            <v>0</v>
          </cell>
          <cell r="E286">
            <v>0</v>
          </cell>
          <cell r="F286" t="str">
            <v>老账</v>
          </cell>
          <cell r="G286">
            <v>0</v>
          </cell>
          <cell r="H286" t="str">
            <v>否</v>
          </cell>
          <cell r="J286">
            <v>360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X286">
            <v>0</v>
          </cell>
          <cell r="AY286">
            <v>360</v>
          </cell>
          <cell r="AZ286">
            <v>360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</row>
        <row r="287">
          <cell r="B287" t="str">
            <v>S437027</v>
          </cell>
          <cell r="C287" t="str">
            <v>文登市凤凰婷装饰布有限公司</v>
          </cell>
          <cell r="D287">
            <v>0</v>
          </cell>
          <cell r="E287">
            <v>0</v>
          </cell>
          <cell r="F287" t="str">
            <v>老账</v>
          </cell>
          <cell r="G287">
            <v>0</v>
          </cell>
          <cell r="H287" t="str">
            <v>否</v>
          </cell>
          <cell r="J287">
            <v>314.60000000000002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X287">
            <v>0</v>
          </cell>
          <cell r="AY287">
            <v>314.60000000000002</v>
          </cell>
          <cell r="AZ287">
            <v>314.60000000000002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</row>
        <row r="288">
          <cell r="B288" t="str">
            <v>S532004</v>
          </cell>
          <cell r="C288" t="str">
            <v>苏州贝斯迪亚工具有限公司</v>
          </cell>
          <cell r="D288">
            <v>0</v>
          </cell>
          <cell r="E288">
            <v>0</v>
          </cell>
          <cell r="F288" t="str">
            <v>老账</v>
          </cell>
          <cell r="G288">
            <v>0</v>
          </cell>
          <cell r="H288" t="str">
            <v>否</v>
          </cell>
          <cell r="J288">
            <v>312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X288">
            <v>0</v>
          </cell>
          <cell r="AY288">
            <v>312</v>
          </cell>
          <cell r="AZ288">
            <v>312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</row>
        <row r="289">
          <cell r="B289" t="str">
            <v>S433013</v>
          </cell>
          <cell r="C289" t="str">
            <v>嘉兴市南湖区东栅街道嘉环中电子产品经营部</v>
          </cell>
          <cell r="D289" t="str">
            <v>后视镜</v>
          </cell>
          <cell r="E289" t="str">
            <v>后视镜</v>
          </cell>
          <cell r="F289" t="str">
            <v>老账</v>
          </cell>
          <cell r="G289">
            <v>0</v>
          </cell>
          <cell r="H289" t="str">
            <v>否</v>
          </cell>
          <cell r="J289">
            <v>214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X289">
            <v>0</v>
          </cell>
          <cell r="AY289">
            <v>214</v>
          </cell>
          <cell r="AZ289">
            <v>214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</row>
        <row r="290">
          <cell r="B290" t="str">
            <v>S413017</v>
          </cell>
          <cell r="C290" t="str">
            <v>沧州荣昊汽车配件有限公司</v>
          </cell>
          <cell r="D290">
            <v>0</v>
          </cell>
          <cell r="E290">
            <v>0</v>
          </cell>
          <cell r="F290" t="str">
            <v>老账</v>
          </cell>
          <cell r="G290">
            <v>0</v>
          </cell>
          <cell r="H290" t="str">
            <v>否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202.36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X290">
            <v>0</v>
          </cell>
          <cell r="AY290">
            <v>202.36</v>
          </cell>
          <cell r="AZ290">
            <v>202.36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</row>
        <row r="291">
          <cell r="B291" t="str">
            <v>S413117</v>
          </cell>
          <cell r="C291" t="str">
            <v>霸州市自强汽车零部件厂</v>
          </cell>
          <cell r="D291">
            <v>0</v>
          </cell>
          <cell r="E291">
            <v>0</v>
          </cell>
          <cell r="F291" t="str">
            <v>老账</v>
          </cell>
          <cell r="G291">
            <v>0</v>
          </cell>
          <cell r="H291" t="str">
            <v>否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65.09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X291">
            <v>0</v>
          </cell>
          <cell r="AY291">
            <v>65.09</v>
          </cell>
          <cell r="AZ291">
            <v>65.09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</row>
        <row r="292">
          <cell r="B292" t="str">
            <v>S411012</v>
          </cell>
          <cell r="C292" t="str">
            <v>北京旺博林包装材料有限公司</v>
          </cell>
          <cell r="D292" t="str">
            <v>座椅</v>
          </cell>
          <cell r="E292" t="str">
            <v>座椅</v>
          </cell>
          <cell r="F292" t="str">
            <v>老账</v>
          </cell>
          <cell r="G292">
            <v>90</v>
          </cell>
          <cell r="H292" t="str">
            <v>是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12628.11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X292">
            <v>0</v>
          </cell>
          <cell r="AY292">
            <v>12628.11</v>
          </cell>
          <cell r="AZ292">
            <v>12628.11</v>
          </cell>
          <cell r="BA292">
            <v>0.8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</row>
        <row r="293">
          <cell r="B293" t="str">
            <v>S411005</v>
          </cell>
          <cell r="C293" t="str">
            <v>北京东方华康自动化有限公司</v>
          </cell>
          <cell r="D293" t="str">
            <v>座椅</v>
          </cell>
          <cell r="E293" t="e">
            <v>#N/A</v>
          </cell>
          <cell r="F293" t="str">
            <v>正常供货</v>
          </cell>
          <cell r="G293">
            <v>30</v>
          </cell>
          <cell r="H293" t="str">
            <v>否</v>
          </cell>
          <cell r="I293">
            <v>30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G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X293">
            <v>5102.09</v>
          </cell>
          <cell r="AY293">
            <v>5102.09</v>
          </cell>
          <cell r="AZ293">
            <v>10204.18</v>
          </cell>
          <cell r="BA293" t="e">
            <v>#N/A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</row>
        <row r="294">
          <cell r="B294" t="str">
            <v>S412011</v>
          </cell>
          <cell r="C294" t="str">
            <v>富港科技(天津)有限公司</v>
          </cell>
          <cell r="D294" t="str">
            <v>后视镜</v>
          </cell>
          <cell r="E294" t="str">
            <v>后视镜</v>
          </cell>
          <cell r="F294" t="str">
            <v>老账</v>
          </cell>
          <cell r="G294">
            <v>30</v>
          </cell>
          <cell r="H294" t="str">
            <v>否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1</v>
          </cell>
          <cell r="AZ294">
            <v>1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0.16666666666666699</v>
          </cell>
        </row>
        <row r="295">
          <cell r="B295" t="str">
            <v>S444005</v>
          </cell>
          <cell r="C295" t="str">
            <v>佛山市立久光电科技有限公司</v>
          </cell>
          <cell r="D295" t="str">
            <v>后视镜</v>
          </cell>
          <cell r="E295" t="str">
            <v>后视镜</v>
          </cell>
          <cell r="F295" t="str">
            <v>老账</v>
          </cell>
          <cell r="G295">
            <v>60</v>
          </cell>
          <cell r="H295" t="str">
            <v>否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0.8</v>
          </cell>
          <cell r="AX295">
            <v>0</v>
          </cell>
          <cell r="AY295">
            <v>0.8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0.133333333333333</v>
          </cell>
        </row>
        <row r="296">
          <cell r="B296" t="str">
            <v>S533001</v>
          </cell>
          <cell r="C296" t="str">
            <v>宁波维成贸易有限公司</v>
          </cell>
          <cell r="D296" t="str">
            <v>后视镜</v>
          </cell>
          <cell r="E296" t="str">
            <v>后视镜</v>
          </cell>
          <cell r="F296" t="str">
            <v>老账</v>
          </cell>
          <cell r="G296">
            <v>0</v>
          </cell>
          <cell r="H296" t="str">
            <v>否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0.02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X296">
            <v>0</v>
          </cell>
          <cell r="AY296">
            <v>0.02</v>
          </cell>
          <cell r="AZ296">
            <v>0.02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</row>
        <row r="297">
          <cell r="B297" t="str">
            <v>S431002</v>
          </cell>
          <cell r="C297" t="str">
            <v>易格斯（上海）拖链系统有限公司</v>
          </cell>
          <cell r="D297" t="str">
            <v>金属件</v>
          </cell>
          <cell r="E297" t="str">
            <v>金属件</v>
          </cell>
          <cell r="F297" t="str">
            <v>正常供货</v>
          </cell>
          <cell r="G297">
            <v>30</v>
          </cell>
          <cell r="H297" t="str">
            <v>否</v>
          </cell>
          <cell r="I297">
            <v>30</v>
          </cell>
          <cell r="J297">
            <v>3.6379788070917097E-11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Q297">
            <v>0</v>
          </cell>
          <cell r="AR297">
            <v>0</v>
          </cell>
          <cell r="AT297">
            <v>230392.24</v>
          </cell>
          <cell r="AU297">
            <v>40499.199999999997</v>
          </cell>
          <cell r="AV297">
            <v>147638.18</v>
          </cell>
          <cell r="AX297">
            <v>0</v>
          </cell>
          <cell r="AY297">
            <v>418529.62</v>
          </cell>
          <cell r="AZ297">
            <v>418529.62</v>
          </cell>
          <cell r="BA297">
            <v>1</v>
          </cell>
          <cell r="BB297">
            <v>0</v>
          </cell>
          <cell r="BC297">
            <v>38398.706666666701</v>
          </cell>
          <cell r="BD297">
            <v>45148.573333333297</v>
          </cell>
          <cell r="BE297">
            <v>69754.936666666705</v>
          </cell>
          <cell r="BF297">
            <v>69754.936666666705</v>
          </cell>
        </row>
        <row r="298">
          <cell r="B298" t="str">
            <v>S413012</v>
          </cell>
          <cell r="C298" t="str">
            <v>沧州市任沧机电有限公司</v>
          </cell>
          <cell r="D298" t="str">
            <v>金属件</v>
          </cell>
          <cell r="E298" t="str">
            <v>金属件</v>
          </cell>
          <cell r="G298">
            <v>0</v>
          </cell>
          <cell r="H298" t="str">
            <v>否</v>
          </cell>
          <cell r="I298">
            <v>30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41380</v>
          </cell>
          <cell r="AX298">
            <v>0</v>
          </cell>
          <cell r="AY298">
            <v>41380</v>
          </cell>
          <cell r="AZ298">
            <v>41380</v>
          </cell>
          <cell r="BA298">
            <v>1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6896.6666666666697</v>
          </cell>
        </row>
        <row r="299">
          <cell r="B299" t="str">
            <v>S413046</v>
          </cell>
          <cell r="C299" t="str">
            <v>黄骅市恒基五金轴承工具有限公司</v>
          </cell>
          <cell r="D299">
            <v>0</v>
          </cell>
          <cell r="E299">
            <v>0</v>
          </cell>
          <cell r="G299">
            <v>0</v>
          </cell>
          <cell r="H299" t="str">
            <v>否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</row>
        <row r="300">
          <cell r="B300" t="str">
            <v>S413091</v>
          </cell>
          <cell r="C300" t="str">
            <v>黄骅市供水公司</v>
          </cell>
          <cell r="D300">
            <v>0</v>
          </cell>
          <cell r="E300">
            <v>0</v>
          </cell>
          <cell r="F300" t="str">
            <v>管理</v>
          </cell>
          <cell r="G300">
            <v>0</v>
          </cell>
          <cell r="H300" t="str">
            <v>否</v>
          </cell>
          <cell r="J300">
            <v>0</v>
          </cell>
          <cell r="K300">
            <v>0</v>
          </cell>
          <cell r="L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I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4640.8</v>
          </cell>
          <cell r="AY300">
            <v>4640.8</v>
          </cell>
          <cell r="AZ300">
            <v>4640.8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</row>
        <row r="301">
          <cell r="B301" t="str">
            <v>S413019</v>
          </cell>
          <cell r="C301" t="str">
            <v>沧州超杰纺织品有限公司</v>
          </cell>
          <cell r="D301">
            <v>0</v>
          </cell>
          <cell r="E301">
            <v>0</v>
          </cell>
          <cell r="G301">
            <v>0</v>
          </cell>
          <cell r="H301" t="str">
            <v>否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X301">
            <v>0</v>
          </cell>
          <cell r="AY301">
            <v>0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</row>
        <row r="302">
          <cell r="B302" t="str">
            <v>S513008</v>
          </cell>
          <cell r="C302" t="str">
            <v>黄骅市三江商贸有限公司</v>
          </cell>
          <cell r="D302">
            <v>0</v>
          </cell>
          <cell r="E302" t="str">
            <v>金属件</v>
          </cell>
          <cell r="F302" t="str">
            <v>零采</v>
          </cell>
          <cell r="G302">
            <v>0</v>
          </cell>
          <cell r="H302" t="str">
            <v>否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E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X302">
            <v>16908.5</v>
          </cell>
          <cell r="AY302">
            <v>16908.5</v>
          </cell>
          <cell r="AZ302">
            <v>16908.5</v>
          </cell>
          <cell r="BA302">
            <v>1</v>
          </cell>
          <cell r="BB302">
            <v>0</v>
          </cell>
          <cell r="BC302">
            <v>0</v>
          </cell>
          <cell r="BD302">
            <v>0</v>
          </cell>
          <cell r="BE302">
            <v>0</v>
          </cell>
          <cell r="BF302">
            <v>0</v>
          </cell>
        </row>
        <row r="303">
          <cell r="B303" t="str">
            <v>S432017</v>
          </cell>
          <cell r="C303" t="str">
            <v>苏州市荣威模具有限公司</v>
          </cell>
          <cell r="D303">
            <v>0</v>
          </cell>
          <cell r="E303" t="str">
            <v>金属件</v>
          </cell>
          <cell r="G303">
            <v>0</v>
          </cell>
          <cell r="H303" t="str">
            <v>否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1662170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X303">
            <v>0</v>
          </cell>
          <cell r="AY303">
            <v>1662170</v>
          </cell>
          <cell r="AZ303">
            <v>1662170</v>
          </cell>
          <cell r="BA303">
            <v>1</v>
          </cell>
          <cell r="BB303">
            <v>277028.33333333302</v>
          </cell>
          <cell r="BC303">
            <v>277028.33333333302</v>
          </cell>
          <cell r="BD303">
            <v>277028.33333333302</v>
          </cell>
          <cell r="BE303">
            <v>277028.33333333302</v>
          </cell>
          <cell r="BF303">
            <v>277028.33333333302</v>
          </cell>
        </row>
        <row r="304">
          <cell r="B304" t="str">
            <v>S444003</v>
          </cell>
          <cell r="C304" t="str">
            <v>广州熙锐自动化设备有限公司</v>
          </cell>
          <cell r="D304">
            <v>0</v>
          </cell>
          <cell r="E304" t="str">
            <v>金属件</v>
          </cell>
          <cell r="G304">
            <v>0</v>
          </cell>
          <cell r="H304" t="str">
            <v>否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1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</row>
        <row r="305">
          <cell r="B305" t="str">
            <v>S513012</v>
          </cell>
          <cell r="C305" t="str">
            <v>黄骅市建华液压配件销售服务中心</v>
          </cell>
          <cell r="D305">
            <v>0</v>
          </cell>
          <cell r="E305">
            <v>0</v>
          </cell>
          <cell r="F305" t="str">
            <v>零采</v>
          </cell>
          <cell r="G305">
            <v>0</v>
          </cell>
          <cell r="H305" t="str">
            <v>否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</row>
        <row r="306">
          <cell r="B306" t="str">
            <v>S434006</v>
          </cell>
          <cell r="C306" t="str">
            <v>安徽汉升工业部件股份有限公司</v>
          </cell>
          <cell r="D306" t="str">
            <v>金属件</v>
          </cell>
          <cell r="E306" t="str">
            <v>金属件</v>
          </cell>
          <cell r="F306" t="str">
            <v>正常供货</v>
          </cell>
          <cell r="G306">
            <v>30</v>
          </cell>
          <cell r="H306" t="str">
            <v>否</v>
          </cell>
          <cell r="I306">
            <v>30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I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1.28</v>
          </cell>
          <cell r="AU306">
            <v>19774.05</v>
          </cell>
          <cell r="AV306">
            <v>0</v>
          </cell>
          <cell r="AX306">
            <v>9859.2000000000007</v>
          </cell>
          <cell r="AY306">
            <v>29634.53</v>
          </cell>
          <cell r="AZ306">
            <v>39493.730000000003</v>
          </cell>
          <cell r="BA306">
            <v>1</v>
          </cell>
          <cell r="BB306">
            <v>0</v>
          </cell>
          <cell r="BC306">
            <v>0.21333333333333299</v>
          </cell>
          <cell r="BD306">
            <v>3295.8883333333301</v>
          </cell>
          <cell r="BE306">
            <v>3295.8883333333301</v>
          </cell>
          <cell r="BF306">
            <v>3295.8883333333301</v>
          </cell>
        </row>
        <row r="307">
          <cell r="B307" t="str">
            <v>S433002</v>
          </cell>
          <cell r="C307" t="str">
            <v>宁波瑞元模塑有限公司</v>
          </cell>
          <cell r="D307">
            <v>0</v>
          </cell>
          <cell r="E307">
            <v>0</v>
          </cell>
          <cell r="F307" t="str">
            <v>固定资产</v>
          </cell>
          <cell r="G307">
            <v>0</v>
          </cell>
          <cell r="H307" t="str">
            <v>否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</row>
        <row r="308">
          <cell r="B308" t="str">
            <v>S511007</v>
          </cell>
          <cell r="C308" t="str">
            <v>北京逸伦众程自动化控制设备有限公司</v>
          </cell>
          <cell r="D308" t="str">
            <v>后视镜</v>
          </cell>
          <cell r="E308" t="str">
            <v>后视镜</v>
          </cell>
          <cell r="G308">
            <v>60</v>
          </cell>
          <cell r="H308" t="str">
            <v>否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</row>
        <row r="309">
          <cell r="B309" t="str">
            <v>S437028</v>
          </cell>
          <cell r="C309" t="str">
            <v>山东隆华新材料股份有限公司</v>
          </cell>
          <cell r="D309">
            <v>0</v>
          </cell>
          <cell r="E309">
            <v>0</v>
          </cell>
          <cell r="G309">
            <v>0</v>
          </cell>
          <cell r="H309" t="str">
            <v>否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</row>
        <row r="310">
          <cell r="B310" t="str">
            <v>S432008</v>
          </cell>
          <cell r="C310" t="str">
            <v>徐州华夏电子有限公司</v>
          </cell>
          <cell r="D310" t="str">
            <v>座椅/后视镜</v>
          </cell>
          <cell r="E310" t="str">
            <v>座椅/后视镜</v>
          </cell>
          <cell r="F310" t="str">
            <v>正常供货</v>
          </cell>
          <cell r="G310">
            <v>60</v>
          </cell>
          <cell r="H310" t="str">
            <v>否</v>
          </cell>
          <cell r="I310">
            <v>60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152780.23000000001</v>
          </cell>
          <cell r="AR310">
            <v>0</v>
          </cell>
          <cell r="AS310">
            <v>89196.21</v>
          </cell>
          <cell r="AT310">
            <v>186822.11</v>
          </cell>
          <cell r="AU310">
            <v>55443.45</v>
          </cell>
          <cell r="AV310">
            <v>96331.37</v>
          </cell>
          <cell r="AX310">
            <v>0</v>
          </cell>
          <cell r="AY310">
            <v>580573.37</v>
          </cell>
          <cell r="AZ310">
            <v>580573.37</v>
          </cell>
          <cell r="BA310">
            <v>0.8</v>
          </cell>
          <cell r="BB310">
            <v>40329.406666666699</v>
          </cell>
          <cell r="BC310">
            <v>71466.425000000003</v>
          </cell>
          <cell r="BD310">
            <v>80707</v>
          </cell>
          <cell r="BE310">
            <v>96762.228333333303</v>
          </cell>
          <cell r="BF310">
            <v>71298.856666666703</v>
          </cell>
        </row>
        <row r="311">
          <cell r="B311" t="str">
            <v>S413106</v>
          </cell>
          <cell r="C311" t="str">
            <v>黄骅市博杰汽车部件有限公司</v>
          </cell>
          <cell r="D311">
            <v>0</v>
          </cell>
          <cell r="E311">
            <v>0</v>
          </cell>
          <cell r="G311">
            <v>0</v>
          </cell>
          <cell r="H311" t="str">
            <v>否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X311">
            <v>0</v>
          </cell>
          <cell r="AY311">
            <v>0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</row>
        <row r="312">
          <cell r="B312" t="str">
            <v>S513021</v>
          </cell>
          <cell r="C312" t="str">
            <v>沧州众智鑫成人力资源服务有限公司</v>
          </cell>
          <cell r="D312">
            <v>0</v>
          </cell>
          <cell r="E312">
            <v>0</v>
          </cell>
          <cell r="F312" t="str">
            <v>管理</v>
          </cell>
          <cell r="G312">
            <v>0</v>
          </cell>
          <cell r="H312" t="str">
            <v>否</v>
          </cell>
          <cell r="J312">
            <v>0</v>
          </cell>
          <cell r="K312">
            <v>0</v>
          </cell>
          <cell r="L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E312">
            <v>0</v>
          </cell>
          <cell r="AI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</row>
        <row r="313">
          <cell r="B313" t="str">
            <v>S413020</v>
          </cell>
          <cell r="C313" t="str">
            <v>沧州旭兴五金制品有限公司</v>
          </cell>
          <cell r="D313" t="str">
            <v>金属件/后视镜</v>
          </cell>
          <cell r="E313" t="str">
            <v>金属件/后视镜</v>
          </cell>
          <cell r="F313" t="str">
            <v>正常供货</v>
          </cell>
          <cell r="G313">
            <v>60</v>
          </cell>
          <cell r="H313" t="str">
            <v>否</v>
          </cell>
          <cell r="I313">
            <v>60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AI313">
            <v>0</v>
          </cell>
          <cell r="AK313">
            <v>0</v>
          </cell>
          <cell r="AL313">
            <v>0</v>
          </cell>
          <cell r="AO313">
            <v>0</v>
          </cell>
          <cell r="AP313">
            <v>8494.69</v>
          </cell>
          <cell r="AQ313">
            <v>1600</v>
          </cell>
          <cell r="AR313">
            <v>106189.08</v>
          </cell>
          <cell r="AS313">
            <v>65853.66</v>
          </cell>
          <cell r="AT313">
            <v>71329.5</v>
          </cell>
          <cell r="AU313">
            <v>0</v>
          </cell>
          <cell r="AV313">
            <v>0</v>
          </cell>
          <cell r="AX313">
            <v>357332.64</v>
          </cell>
          <cell r="AY313">
            <v>610799.56999999995</v>
          </cell>
          <cell r="AZ313">
            <v>253466.93</v>
          </cell>
          <cell r="BA313">
            <v>0.8</v>
          </cell>
          <cell r="BB313">
            <v>30356.238333333298</v>
          </cell>
          <cell r="BC313">
            <v>42244.488333333298</v>
          </cell>
          <cell r="BD313">
            <v>42244.488333333298</v>
          </cell>
          <cell r="BE313">
            <v>40828.706666666701</v>
          </cell>
          <cell r="BF313">
            <v>40562.04</v>
          </cell>
        </row>
        <row r="314">
          <cell r="B314" t="str">
            <v>S433006</v>
          </cell>
          <cell r="C314" t="str">
            <v>浙江佳龙电子有限公司</v>
          </cell>
          <cell r="D314" t="str">
            <v>后视镜</v>
          </cell>
          <cell r="E314" t="str">
            <v>后视镜</v>
          </cell>
          <cell r="F314" t="str">
            <v>老账</v>
          </cell>
          <cell r="G314">
            <v>90</v>
          </cell>
          <cell r="H314" t="str">
            <v>否</v>
          </cell>
          <cell r="I314">
            <v>30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AB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6500</v>
          </cell>
          <cell r="AV314">
            <v>0</v>
          </cell>
          <cell r="AX314">
            <v>6500</v>
          </cell>
          <cell r="AY314">
            <v>13000</v>
          </cell>
          <cell r="AZ314">
            <v>6500</v>
          </cell>
          <cell r="BA314">
            <v>0</v>
          </cell>
          <cell r="BB314">
            <v>0</v>
          </cell>
          <cell r="BC314">
            <v>0</v>
          </cell>
          <cell r="BD314">
            <v>1083.3333333333301</v>
          </cell>
          <cell r="BE314">
            <v>1083.3333333333301</v>
          </cell>
          <cell r="BF314">
            <v>1083.3333333333301</v>
          </cell>
        </row>
        <row r="315">
          <cell r="B315" t="str">
            <v>S411018</v>
          </cell>
          <cell r="C315" t="str">
            <v>北京三浦易购科技有限公司</v>
          </cell>
          <cell r="D315" t="str">
            <v>金属件</v>
          </cell>
          <cell r="E315" t="str">
            <v>金属件</v>
          </cell>
          <cell r="F315" t="str">
            <v>正常供货</v>
          </cell>
          <cell r="G315">
            <v>60</v>
          </cell>
          <cell r="H315" t="str">
            <v>否</v>
          </cell>
          <cell r="I315">
            <v>90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AF315">
            <v>0</v>
          </cell>
          <cell r="AL315">
            <v>0</v>
          </cell>
          <cell r="AM315">
            <v>0</v>
          </cell>
          <cell r="AP315">
            <v>0</v>
          </cell>
          <cell r="AQ315">
            <v>0</v>
          </cell>
          <cell r="AT315">
            <v>4898.09</v>
          </cell>
          <cell r="AU315">
            <v>0</v>
          </cell>
          <cell r="AV315">
            <v>16159</v>
          </cell>
          <cell r="AW315">
            <v>26442</v>
          </cell>
          <cell r="AX315">
            <v>0</v>
          </cell>
          <cell r="AY315">
            <v>47499.09</v>
          </cell>
          <cell r="AZ315">
            <v>21057.09</v>
          </cell>
          <cell r="BA315">
            <v>0.8</v>
          </cell>
          <cell r="BB315">
            <v>0</v>
          </cell>
          <cell r="BC315">
            <v>816.34833333333302</v>
          </cell>
          <cell r="BD315">
            <v>816.34833333333302</v>
          </cell>
          <cell r="BE315">
            <v>3509.5149999999999</v>
          </cell>
          <cell r="BF315">
            <v>7916.5150000000003</v>
          </cell>
        </row>
        <row r="316">
          <cell r="B316" t="str">
            <v>S512007</v>
          </cell>
          <cell r="C316" t="str">
            <v>天津宏达翔科技有限公司</v>
          </cell>
          <cell r="D316">
            <v>0</v>
          </cell>
          <cell r="E316">
            <v>0</v>
          </cell>
          <cell r="G316">
            <v>0</v>
          </cell>
          <cell r="H316" t="str">
            <v>否</v>
          </cell>
          <cell r="J316">
            <v>0</v>
          </cell>
          <cell r="K316">
            <v>0</v>
          </cell>
          <cell r="L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I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</row>
        <row r="317">
          <cell r="B317" t="str">
            <v>S412004</v>
          </cell>
          <cell r="C317" t="str">
            <v>天津市朗力机械设备有限公司</v>
          </cell>
          <cell r="D317" t="str">
            <v>金属件</v>
          </cell>
          <cell r="E317" t="str">
            <v>金属件</v>
          </cell>
          <cell r="G317">
            <v>0</v>
          </cell>
          <cell r="H317" t="str">
            <v>否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AI317">
            <v>0</v>
          </cell>
          <cell r="AJ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</row>
        <row r="318">
          <cell r="B318" t="str">
            <v>S431005</v>
          </cell>
          <cell r="C318" t="str">
            <v>上海三淮工业自动化有限公司</v>
          </cell>
          <cell r="D318">
            <v>0</v>
          </cell>
          <cell r="E318">
            <v>0</v>
          </cell>
          <cell r="G318">
            <v>0</v>
          </cell>
          <cell r="H318" t="str">
            <v>否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</row>
        <row r="319">
          <cell r="B319" t="str">
            <v>S432018</v>
          </cell>
          <cell r="C319" t="str">
            <v>苏州安嘉自动化设备有限公司</v>
          </cell>
          <cell r="D319">
            <v>0</v>
          </cell>
          <cell r="E319" t="str">
            <v>金属件</v>
          </cell>
          <cell r="G319">
            <v>0</v>
          </cell>
          <cell r="H319" t="str">
            <v>否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1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</row>
        <row r="320">
          <cell r="B320" t="str">
            <v>S421004</v>
          </cell>
          <cell r="C320" t="str">
            <v>沈阳瑞驰表面技术有限公司</v>
          </cell>
          <cell r="D320" t="str">
            <v>后视镜</v>
          </cell>
          <cell r="E320" t="str">
            <v>后视镜</v>
          </cell>
          <cell r="G320">
            <v>0</v>
          </cell>
          <cell r="H320" t="str">
            <v>否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L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22500</v>
          </cell>
          <cell r="AV320">
            <v>0</v>
          </cell>
          <cell r="AX320">
            <v>0</v>
          </cell>
          <cell r="AY320">
            <v>22500</v>
          </cell>
          <cell r="AZ320">
            <v>22500</v>
          </cell>
          <cell r="BA320">
            <v>0</v>
          </cell>
          <cell r="BB320">
            <v>0</v>
          </cell>
          <cell r="BC320">
            <v>0</v>
          </cell>
          <cell r="BD320">
            <v>3750</v>
          </cell>
          <cell r="BE320">
            <v>3750</v>
          </cell>
          <cell r="BF320">
            <v>3750</v>
          </cell>
        </row>
        <row r="321">
          <cell r="B321" t="str">
            <v>S412018</v>
          </cell>
          <cell r="C321" t="str">
            <v>穆勒纺织品（天津）有限公司</v>
          </cell>
          <cell r="D321" t="str">
            <v>座椅</v>
          </cell>
          <cell r="E321" t="str">
            <v>座椅</v>
          </cell>
          <cell r="G321">
            <v>30</v>
          </cell>
          <cell r="H321" t="str">
            <v>否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L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0.8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</row>
        <row r="322">
          <cell r="B322" t="str">
            <v>S513027</v>
          </cell>
          <cell r="C322" t="str">
            <v>黄骅市洪昌运输队</v>
          </cell>
          <cell r="D322">
            <v>0</v>
          </cell>
          <cell r="E322">
            <v>0</v>
          </cell>
          <cell r="G322">
            <v>0</v>
          </cell>
          <cell r="H322" t="str">
            <v>否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</row>
        <row r="323">
          <cell r="B323" t="str">
            <v>S432028</v>
          </cell>
          <cell r="C323" t="str">
            <v>江阴宝曼电子科技有限公司</v>
          </cell>
          <cell r="D323" t="str">
            <v>后视镜</v>
          </cell>
          <cell r="E323" t="str">
            <v>后视镜</v>
          </cell>
          <cell r="G323">
            <v>60</v>
          </cell>
          <cell r="H323" t="str">
            <v>否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</row>
        <row r="324">
          <cell r="B324" t="str">
            <v>S411003</v>
          </cell>
          <cell r="C324" t="str">
            <v>北京市京宁通海经贸有限公司</v>
          </cell>
          <cell r="D324" t="str">
            <v>座椅</v>
          </cell>
          <cell r="E324" t="str">
            <v>座椅</v>
          </cell>
          <cell r="G324">
            <v>30</v>
          </cell>
          <cell r="H324" t="str">
            <v>否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E324">
            <v>0</v>
          </cell>
          <cell r="AF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0.8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</row>
        <row r="325">
          <cell r="B325" t="str">
            <v>S531006</v>
          </cell>
          <cell r="C325" t="str">
            <v>上海快意信息科技有限公司</v>
          </cell>
          <cell r="D325">
            <v>0</v>
          </cell>
          <cell r="E325">
            <v>0</v>
          </cell>
          <cell r="G325">
            <v>0</v>
          </cell>
          <cell r="H325" t="str">
            <v>否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AI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</row>
        <row r="326">
          <cell r="B326" t="str">
            <v>S413142</v>
          </cell>
          <cell r="C326" t="str">
            <v>沧州凌迈五金制品有限公司</v>
          </cell>
          <cell r="D326" t="str">
            <v>后视镜</v>
          </cell>
          <cell r="E326" t="str">
            <v>后视镜</v>
          </cell>
          <cell r="G326">
            <v>0</v>
          </cell>
          <cell r="H326" t="str">
            <v>是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D326">
            <v>1968.78</v>
          </cell>
          <cell r="AH326">
            <v>1553.61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X326">
            <v>5108.47</v>
          </cell>
          <cell r="AY326">
            <v>8630.86</v>
          </cell>
          <cell r="AZ326">
            <v>8630.86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</row>
        <row r="327">
          <cell r="B327" t="str">
            <v>S444002</v>
          </cell>
          <cell r="C327" t="str">
            <v>广东盟力纺织科技有限公司</v>
          </cell>
          <cell r="D327" t="str">
            <v>座椅</v>
          </cell>
          <cell r="E327" t="str">
            <v>座椅</v>
          </cell>
          <cell r="F327" t="str">
            <v>正常供货</v>
          </cell>
          <cell r="G327">
            <v>30</v>
          </cell>
          <cell r="H327" t="str">
            <v>否</v>
          </cell>
          <cell r="I327">
            <v>30</v>
          </cell>
          <cell r="J327">
            <v>2.0463630789890902E-12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10158.9</v>
          </cell>
          <cell r="AV327">
            <v>0</v>
          </cell>
          <cell r="AW327">
            <v>9172.93</v>
          </cell>
          <cell r="AX327">
            <v>0</v>
          </cell>
          <cell r="AY327">
            <v>19331.830000000002</v>
          </cell>
          <cell r="AZ327">
            <v>19331.830000000002</v>
          </cell>
          <cell r="BA327">
            <v>0.8</v>
          </cell>
          <cell r="BB327">
            <v>0</v>
          </cell>
          <cell r="BC327">
            <v>0</v>
          </cell>
          <cell r="BD327">
            <v>1693.15</v>
          </cell>
          <cell r="BE327">
            <v>1693.15</v>
          </cell>
          <cell r="BF327">
            <v>3221.97166666667</v>
          </cell>
        </row>
        <row r="328">
          <cell r="B328" t="str">
            <v>S413128</v>
          </cell>
          <cell r="C328" t="str">
            <v>霸州市振旭汽车配件有限公司</v>
          </cell>
          <cell r="D328">
            <v>0</v>
          </cell>
          <cell r="E328">
            <v>0</v>
          </cell>
          <cell r="G328">
            <v>0</v>
          </cell>
          <cell r="H328" t="str">
            <v>否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</row>
        <row r="329">
          <cell r="B329" t="str">
            <v>S413130</v>
          </cell>
          <cell r="C329" t="str">
            <v>泊头市捷润五金制品有限公司</v>
          </cell>
          <cell r="D329" t="str">
            <v>金属件/座椅</v>
          </cell>
          <cell r="E329" t="str">
            <v>金属件/座椅</v>
          </cell>
          <cell r="F329" t="str">
            <v>正常供货</v>
          </cell>
          <cell r="G329">
            <v>60</v>
          </cell>
          <cell r="H329" t="str">
            <v>否</v>
          </cell>
          <cell r="I329">
            <v>60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R329">
            <v>62309.57</v>
          </cell>
          <cell r="AS329">
            <v>138308.9</v>
          </cell>
          <cell r="AT329">
            <v>0</v>
          </cell>
          <cell r="AU329">
            <v>0</v>
          </cell>
          <cell r="AV329">
            <v>244533.1</v>
          </cell>
          <cell r="AW329">
            <v>258541.23</v>
          </cell>
          <cell r="AX329">
            <v>323943.28000000003</v>
          </cell>
          <cell r="AY329">
            <v>1027636.08</v>
          </cell>
          <cell r="AZ329">
            <v>445151.57</v>
          </cell>
          <cell r="BA329">
            <v>1</v>
          </cell>
          <cell r="BB329">
            <v>33436.411666666703</v>
          </cell>
          <cell r="BC329">
            <v>33436.411666666703</v>
          </cell>
          <cell r="BD329">
            <v>33436.411666666703</v>
          </cell>
          <cell r="BE329">
            <v>74191.928333333301</v>
          </cell>
          <cell r="BF329">
            <v>117282.133333333</v>
          </cell>
        </row>
        <row r="330">
          <cell r="B330" t="str">
            <v>S511015</v>
          </cell>
          <cell r="C330" t="str">
            <v>北京广汇国际仓储服务有限公司</v>
          </cell>
          <cell r="D330">
            <v>0</v>
          </cell>
          <cell r="E330">
            <v>0</v>
          </cell>
          <cell r="F330" t="str">
            <v>销售（三方库已清户）</v>
          </cell>
          <cell r="G330">
            <v>0</v>
          </cell>
          <cell r="H330" t="str">
            <v>是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AG330">
            <v>36044.980000000003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X330">
            <v>0</v>
          </cell>
          <cell r="AY330">
            <v>36044.980000000003</v>
          </cell>
          <cell r="AZ330">
            <v>36044.980000000003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</row>
        <row r="331">
          <cell r="B331" t="str">
            <v>S442002</v>
          </cell>
          <cell r="C331" t="str">
            <v>湖北伟士通汽车零件有限公司</v>
          </cell>
          <cell r="D331" t="str">
            <v>金属件</v>
          </cell>
          <cell r="E331" t="str">
            <v>金属件</v>
          </cell>
          <cell r="F331" t="str">
            <v>正常供货</v>
          </cell>
          <cell r="G331">
            <v>90</v>
          </cell>
          <cell r="H331" t="str">
            <v>否</v>
          </cell>
          <cell r="I331">
            <v>90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3656.35</v>
          </cell>
          <cell r="AS331">
            <v>12326.04</v>
          </cell>
          <cell r="AT331">
            <v>0</v>
          </cell>
          <cell r="AU331">
            <v>12364.92</v>
          </cell>
          <cell r="AV331">
            <v>16434.72</v>
          </cell>
          <cell r="AW331">
            <v>24652.080000000002</v>
          </cell>
          <cell r="AX331">
            <v>23716.44</v>
          </cell>
          <cell r="AY331">
            <v>93150.55</v>
          </cell>
          <cell r="AZ331">
            <v>28347.31</v>
          </cell>
          <cell r="BA331">
            <v>0.8</v>
          </cell>
          <cell r="BB331">
            <v>2663.7316666666702</v>
          </cell>
          <cell r="BC331">
            <v>2663.7316666666702</v>
          </cell>
          <cell r="BD331">
            <v>4724.5516666666699</v>
          </cell>
          <cell r="BE331">
            <v>7463.6716666666698</v>
          </cell>
          <cell r="BF331">
            <v>11572.3516666667</v>
          </cell>
        </row>
        <row r="332">
          <cell r="B332" t="str">
            <v>S433019</v>
          </cell>
          <cell r="C332" t="str">
            <v>杭州阳晨聚氨酯制品有限公司</v>
          </cell>
          <cell r="D332" t="str">
            <v>座椅</v>
          </cell>
          <cell r="E332" t="str">
            <v>座椅</v>
          </cell>
          <cell r="F332" t="str">
            <v>正常供货</v>
          </cell>
          <cell r="G332">
            <v>30</v>
          </cell>
          <cell r="H332" t="str">
            <v>否</v>
          </cell>
          <cell r="I332">
            <v>30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7021.65</v>
          </cell>
          <cell r="AQ332">
            <v>11100</v>
          </cell>
          <cell r="AR332">
            <v>114700.49</v>
          </cell>
          <cell r="AS332">
            <v>37000.160000000003</v>
          </cell>
          <cell r="AT332">
            <v>0</v>
          </cell>
          <cell r="AU332">
            <v>74000.31</v>
          </cell>
          <cell r="AV332">
            <v>0</v>
          </cell>
          <cell r="AX332">
            <v>0</v>
          </cell>
          <cell r="AY332">
            <v>243822.61</v>
          </cell>
          <cell r="AZ332">
            <v>243822.61</v>
          </cell>
          <cell r="BA332">
            <v>0.8</v>
          </cell>
          <cell r="BB332">
            <v>28303.7166666667</v>
          </cell>
          <cell r="BC332">
            <v>28303.7166666667</v>
          </cell>
          <cell r="BD332">
            <v>40637.101666666698</v>
          </cell>
          <cell r="BE332">
            <v>39466.826666666697</v>
          </cell>
          <cell r="BF332">
            <v>37616.826666666697</v>
          </cell>
        </row>
        <row r="333">
          <cell r="B333" t="str">
            <v>S411035</v>
          </cell>
          <cell r="C333" t="str">
            <v>北京明科通业国际贸易有限责任公司</v>
          </cell>
          <cell r="D333" t="str">
            <v>后视镜</v>
          </cell>
          <cell r="E333" t="str">
            <v>后视镜</v>
          </cell>
          <cell r="G333">
            <v>90</v>
          </cell>
          <cell r="H333" t="str">
            <v>否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</row>
        <row r="334">
          <cell r="B334" t="str">
            <v>S411036</v>
          </cell>
          <cell r="C334" t="str">
            <v>北京美好生活家居用品有限公司</v>
          </cell>
          <cell r="D334" t="str">
            <v>座椅</v>
          </cell>
          <cell r="E334" t="str">
            <v>座椅</v>
          </cell>
          <cell r="F334" t="str">
            <v>正常供货</v>
          </cell>
          <cell r="G334">
            <v>90</v>
          </cell>
          <cell r="H334" t="str">
            <v>否</v>
          </cell>
          <cell r="I334">
            <v>90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E334">
            <v>0</v>
          </cell>
          <cell r="AF334">
            <v>0</v>
          </cell>
          <cell r="AG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12266.19</v>
          </cell>
          <cell r="AQ334">
            <v>294100</v>
          </cell>
          <cell r="AR334">
            <v>412346.72</v>
          </cell>
          <cell r="AS334">
            <v>748410.25</v>
          </cell>
          <cell r="AT334">
            <v>170399.99</v>
          </cell>
          <cell r="AU334">
            <v>133762.62</v>
          </cell>
          <cell r="AV334">
            <v>261100.06</v>
          </cell>
          <cell r="AW334">
            <v>55209.77</v>
          </cell>
          <cell r="AX334">
            <v>286705.86</v>
          </cell>
          <cell r="AY334">
            <v>2374301.46</v>
          </cell>
          <cell r="AZ334">
            <v>1771285.77</v>
          </cell>
          <cell r="BA334">
            <v>0.8</v>
          </cell>
          <cell r="BB334">
            <v>244520.52666666699</v>
          </cell>
          <cell r="BC334">
            <v>272920.52500000002</v>
          </cell>
          <cell r="BD334">
            <v>295214.29499999998</v>
          </cell>
          <cell r="BE334">
            <v>336686.60666666698</v>
          </cell>
          <cell r="BF334">
            <v>296871.56833333301</v>
          </cell>
        </row>
        <row r="335">
          <cell r="B335" t="str">
            <v>S413152</v>
          </cell>
          <cell r="C335" t="str">
            <v>远东嘉烨沧州科技有限公司</v>
          </cell>
          <cell r="D335" t="str">
            <v>后视镜</v>
          </cell>
          <cell r="E335" t="str">
            <v>后视镜</v>
          </cell>
          <cell r="F335" t="str">
            <v>老账</v>
          </cell>
          <cell r="G335">
            <v>30</v>
          </cell>
          <cell r="H335" t="str">
            <v>否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</row>
        <row r="336">
          <cell r="B336" t="str">
            <v>S513057</v>
          </cell>
          <cell r="C336" t="str">
            <v>赵战一</v>
          </cell>
          <cell r="D336">
            <v>0</v>
          </cell>
          <cell r="E336">
            <v>0</v>
          </cell>
          <cell r="G336">
            <v>0</v>
          </cell>
          <cell r="H336" t="str">
            <v>否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I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</row>
        <row r="337">
          <cell r="B337" t="str">
            <v>S513050</v>
          </cell>
          <cell r="C337" t="str">
            <v>河北信一净美物业服务有限公司</v>
          </cell>
          <cell r="D337">
            <v>0</v>
          </cell>
          <cell r="E337">
            <v>0</v>
          </cell>
          <cell r="F337" t="str">
            <v>管理</v>
          </cell>
          <cell r="G337">
            <v>0</v>
          </cell>
          <cell r="H337" t="str">
            <v>否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10800</v>
          </cell>
          <cell r="AY337">
            <v>10800</v>
          </cell>
          <cell r="AZ337">
            <v>10800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</row>
        <row r="338">
          <cell r="B338" t="str">
            <v>S513045</v>
          </cell>
          <cell r="C338" t="str">
            <v>河北渤海远达环境检测技术服务有限公司</v>
          </cell>
          <cell r="D338">
            <v>0</v>
          </cell>
          <cell r="E338">
            <v>0</v>
          </cell>
          <cell r="G338">
            <v>0</v>
          </cell>
          <cell r="H338" t="str">
            <v>否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</row>
        <row r="339">
          <cell r="B339" t="str">
            <v>S413059</v>
          </cell>
          <cell r="C339" t="str">
            <v>黄骅市荣邦汽车部件有限公司</v>
          </cell>
          <cell r="D339" t="str">
            <v>座椅</v>
          </cell>
          <cell r="E339" t="str">
            <v>座椅</v>
          </cell>
          <cell r="G339" t="str">
            <v>预付</v>
          </cell>
          <cell r="H339" t="str">
            <v>否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0.8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</row>
        <row r="340">
          <cell r="B340" t="str">
            <v>S533002</v>
          </cell>
          <cell r="C340" t="str">
            <v>宁波正耀汽车电器有限公司</v>
          </cell>
          <cell r="D340" t="str">
            <v>后视镜</v>
          </cell>
          <cell r="E340" t="str">
            <v>后视镜</v>
          </cell>
          <cell r="G340">
            <v>0</v>
          </cell>
          <cell r="H340" t="str">
            <v>否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</row>
        <row r="341">
          <cell r="B341" t="str">
            <v>S511010</v>
          </cell>
          <cell r="C341" t="str">
            <v>北京志同信达科技发展有限公司</v>
          </cell>
          <cell r="D341" t="str">
            <v>后视镜</v>
          </cell>
          <cell r="E341" t="str">
            <v>后视镜</v>
          </cell>
          <cell r="G341">
            <v>30</v>
          </cell>
          <cell r="H341" t="str">
            <v>否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</row>
        <row r="342">
          <cell r="B342" t="str">
            <v>S413110</v>
          </cell>
          <cell r="C342" t="str">
            <v>黄骅市金宝成钢材经销有限公司</v>
          </cell>
          <cell r="D342" t="str">
            <v>金属件</v>
          </cell>
          <cell r="E342" t="str">
            <v>金属件</v>
          </cell>
          <cell r="F342" t="str">
            <v>大宗物料</v>
          </cell>
          <cell r="G342">
            <v>0</v>
          </cell>
          <cell r="H342" t="str">
            <v>是</v>
          </cell>
          <cell r="I342">
            <v>30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10424.92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6700</v>
          </cell>
          <cell r="AR342">
            <v>0</v>
          </cell>
          <cell r="AS342">
            <v>0</v>
          </cell>
          <cell r="AT342">
            <v>3591</v>
          </cell>
          <cell r="AU342">
            <v>915</v>
          </cell>
          <cell r="AV342">
            <v>0</v>
          </cell>
          <cell r="AW342">
            <v>3832</v>
          </cell>
          <cell r="AX342">
            <v>0</v>
          </cell>
          <cell r="AY342">
            <v>25462.92</v>
          </cell>
          <cell r="AZ342">
            <v>25462.92</v>
          </cell>
          <cell r="BA342">
            <v>1</v>
          </cell>
          <cell r="BB342">
            <v>1116.6666666666699</v>
          </cell>
          <cell r="BC342">
            <v>1715.1666666666699</v>
          </cell>
          <cell r="BD342">
            <v>1867.6666666666699</v>
          </cell>
          <cell r="BE342">
            <v>1867.6666666666699</v>
          </cell>
          <cell r="BF342">
            <v>1389.6666666666699</v>
          </cell>
        </row>
        <row r="343">
          <cell r="B343" t="str">
            <v>S513063</v>
          </cell>
          <cell r="C343" t="str">
            <v>石家庄松樾机械设备销售有限公司</v>
          </cell>
          <cell r="D343">
            <v>0</v>
          </cell>
          <cell r="E343">
            <v>0</v>
          </cell>
          <cell r="G343">
            <v>0</v>
          </cell>
          <cell r="H343" t="str">
            <v>否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</row>
        <row r="344">
          <cell r="B344" t="str">
            <v>S544006</v>
          </cell>
          <cell r="C344" t="str">
            <v>鹤山市润源化工有限公司</v>
          </cell>
          <cell r="D344">
            <v>0</v>
          </cell>
          <cell r="E344">
            <v>0</v>
          </cell>
          <cell r="G344">
            <v>0</v>
          </cell>
          <cell r="H344" t="str">
            <v>否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L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</row>
        <row r="345">
          <cell r="B345" t="str">
            <v>S413062</v>
          </cell>
          <cell r="C345" t="str">
            <v>黄骅市友联嘉悦商贸有限公司</v>
          </cell>
          <cell r="D345" t="str">
            <v>后视镜</v>
          </cell>
          <cell r="E345" t="str">
            <v>后视镜</v>
          </cell>
          <cell r="G345">
            <v>0</v>
          </cell>
          <cell r="H345" t="str">
            <v>否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L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</row>
        <row r="346">
          <cell r="B346" t="str">
            <v>S412025</v>
          </cell>
          <cell r="C346" t="str">
            <v>天津万塑新材料科技有限公司</v>
          </cell>
          <cell r="D346" t="str">
            <v>后视镜</v>
          </cell>
          <cell r="E346" t="str">
            <v>后视镜</v>
          </cell>
          <cell r="G346">
            <v>0</v>
          </cell>
          <cell r="H346" t="str">
            <v>否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D346">
            <v>0</v>
          </cell>
          <cell r="AE346">
            <v>0</v>
          </cell>
          <cell r="AI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</row>
        <row r="347">
          <cell r="B347" t="str">
            <v>S422003</v>
          </cell>
          <cell r="C347" t="str">
            <v>长春亚大汽车零件制造有限公司</v>
          </cell>
          <cell r="D347">
            <v>0</v>
          </cell>
          <cell r="E347" t="str">
            <v>座椅</v>
          </cell>
          <cell r="G347">
            <v>0</v>
          </cell>
          <cell r="H347" t="str">
            <v>否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</row>
        <row r="348">
          <cell r="B348" t="str">
            <v>S444007</v>
          </cell>
          <cell r="C348" t="str">
            <v>广东新金山环保材料股份有限公司</v>
          </cell>
          <cell r="D348">
            <v>0</v>
          </cell>
          <cell r="E348" t="str">
            <v>座椅</v>
          </cell>
          <cell r="G348">
            <v>0</v>
          </cell>
          <cell r="H348" t="str">
            <v>否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</row>
        <row r="349">
          <cell r="B349" t="str">
            <v>S413157</v>
          </cell>
          <cell r="C349" t="str">
            <v>衡水鑫智汽车零部件有限公司</v>
          </cell>
          <cell r="D349">
            <v>0</v>
          </cell>
          <cell r="E349" t="str">
            <v>座椅</v>
          </cell>
          <cell r="G349">
            <v>0</v>
          </cell>
          <cell r="H349" t="str">
            <v>否</v>
          </cell>
          <cell r="I349">
            <v>30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I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1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</row>
        <row r="350">
          <cell r="B350" t="str">
            <v>S531001</v>
          </cell>
          <cell r="C350" t="str">
            <v>上海腾基机械设备有限公司</v>
          </cell>
          <cell r="D350">
            <v>0</v>
          </cell>
          <cell r="E350">
            <v>0</v>
          </cell>
          <cell r="G350">
            <v>0</v>
          </cell>
          <cell r="H350" t="str">
            <v>否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</row>
        <row r="351">
          <cell r="B351" t="str">
            <v>S433025</v>
          </cell>
          <cell r="C351" t="str">
            <v>中广核俊尔新材料有限公司</v>
          </cell>
          <cell r="D351" t="str">
            <v>后视镜</v>
          </cell>
          <cell r="E351" t="str">
            <v>后视镜</v>
          </cell>
          <cell r="G351">
            <v>0</v>
          </cell>
          <cell r="H351" t="str">
            <v>否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</row>
        <row r="352">
          <cell r="B352" t="str">
            <v>S513013</v>
          </cell>
          <cell r="C352" t="str">
            <v>黄骅市龙腾五金机电门市部</v>
          </cell>
          <cell r="D352">
            <v>0</v>
          </cell>
          <cell r="E352" t="str">
            <v>金属件</v>
          </cell>
          <cell r="G352">
            <v>0</v>
          </cell>
          <cell r="H352" t="str">
            <v>否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1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</row>
        <row r="353">
          <cell r="B353" t="str">
            <v>S432016</v>
          </cell>
          <cell r="C353" t="str">
            <v>美视伊汽车镜控（苏州）有限公司</v>
          </cell>
          <cell r="D353" t="str">
            <v>后视镜</v>
          </cell>
          <cell r="E353" t="str">
            <v>后视镜</v>
          </cell>
          <cell r="G353">
            <v>30</v>
          </cell>
          <cell r="H353" t="str">
            <v>否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I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R353">
            <v>0</v>
          </cell>
          <cell r="AU353">
            <v>0</v>
          </cell>
          <cell r="AV353">
            <v>0</v>
          </cell>
          <cell r="AW353">
            <v>117147.1</v>
          </cell>
          <cell r="AX353">
            <v>116670.24</v>
          </cell>
          <cell r="AY353">
            <v>233817.34</v>
          </cell>
          <cell r="AZ353">
            <v>350487.58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19524.516666666699</v>
          </cell>
        </row>
        <row r="354">
          <cell r="B354" t="str">
            <v>S411008</v>
          </cell>
          <cell r="C354" t="str">
            <v>北京瑞德佑业科技有限公司</v>
          </cell>
          <cell r="D354" t="str">
            <v>后视镜</v>
          </cell>
          <cell r="E354" t="str">
            <v>后视镜</v>
          </cell>
          <cell r="G354">
            <v>30</v>
          </cell>
          <cell r="H354" t="str">
            <v>否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I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</row>
        <row r="355">
          <cell r="B355" t="str">
            <v>S513047</v>
          </cell>
          <cell r="C355" t="str">
            <v>黄骅市宝丽洁家政有限公司</v>
          </cell>
          <cell r="D355">
            <v>0</v>
          </cell>
          <cell r="E355">
            <v>0</v>
          </cell>
          <cell r="G355">
            <v>0</v>
          </cell>
          <cell r="H355" t="str">
            <v>否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L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</row>
        <row r="356">
          <cell r="B356" t="str">
            <v>S513004</v>
          </cell>
          <cell r="C356" t="str">
            <v>任丘市焊材厂</v>
          </cell>
          <cell r="D356" t="str">
            <v>金属件</v>
          </cell>
          <cell r="E356" t="str">
            <v>金属件</v>
          </cell>
          <cell r="F356" t="str">
            <v>大宗物料</v>
          </cell>
          <cell r="G356">
            <v>0</v>
          </cell>
          <cell r="H356" t="str">
            <v>否</v>
          </cell>
          <cell r="I356">
            <v>30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I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X356">
            <v>58850</v>
          </cell>
          <cell r="AY356">
            <v>58850</v>
          </cell>
          <cell r="AZ356">
            <v>58850</v>
          </cell>
          <cell r="BA356">
            <v>1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</row>
        <row r="357">
          <cell r="B357" t="str">
            <v>S411026</v>
          </cell>
          <cell r="C357" t="str">
            <v>北京怀安知恒机电设备有限公司</v>
          </cell>
          <cell r="D357">
            <v>0</v>
          </cell>
          <cell r="E357">
            <v>0</v>
          </cell>
          <cell r="G357">
            <v>0</v>
          </cell>
          <cell r="H357" t="str">
            <v>否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G357">
            <v>0</v>
          </cell>
          <cell r="AH357">
            <v>0</v>
          </cell>
          <cell r="AI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11200</v>
          </cell>
          <cell r="AT357">
            <v>0</v>
          </cell>
          <cell r="AU357">
            <v>0</v>
          </cell>
          <cell r="AV357">
            <v>0</v>
          </cell>
          <cell r="AX357">
            <v>0</v>
          </cell>
          <cell r="AY357">
            <v>11200</v>
          </cell>
          <cell r="AZ357">
            <v>11200</v>
          </cell>
          <cell r="BA357">
            <v>0</v>
          </cell>
          <cell r="BB357">
            <v>1866.6666666666699</v>
          </cell>
          <cell r="BC357">
            <v>1866.6666666666699</v>
          </cell>
          <cell r="BD357">
            <v>1866.6666666666699</v>
          </cell>
          <cell r="BE357">
            <v>1866.6666666666699</v>
          </cell>
          <cell r="BF357">
            <v>1866.6666666666699</v>
          </cell>
        </row>
        <row r="358">
          <cell r="B358" t="str">
            <v>S432032</v>
          </cell>
          <cell r="C358" t="str">
            <v>明阳科技（苏州）股份有限公司</v>
          </cell>
          <cell r="D358" t="str">
            <v>座椅</v>
          </cell>
          <cell r="E358" t="str">
            <v>座椅</v>
          </cell>
          <cell r="F358" t="str">
            <v>正常供货</v>
          </cell>
          <cell r="G358">
            <v>60</v>
          </cell>
          <cell r="H358" t="str">
            <v>否</v>
          </cell>
          <cell r="I358">
            <v>60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E358">
            <v>0</v>
          </cell>
          <cell r="AF358">
            <v>0</v>
          </cell>
          <cell r="AG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1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</row>
        <row r="359">
          <cell r="B359" t="str">
            <v>S544002</v>
          </cell>
          <cell r="C359" t="str">
            <v>东莞市兴亿塑胶原料有限公司</v>
          </cell>
          <cell r="D359" t="str">
            <v>后视镜</v>
          </cell>
          <cell r="E359" t="str">
            <v>后视镜</v>
          </cell>
          <cell r="G359">
            <v>0</v>
          </cell>
          <cell r="H359" t="str">
            <v>否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</row>
        <row r="360">
          <cell r="B360" t="str">
            <v>S411009</v>
          </cell>
          <cell r="C360" t="str">
            <v>北京兴塑化工产品有限公司</v>
          </cell>
          <cell r="D360" t="str">
            <v>后视镜</v>
          </cell>
          <cell r="E360" t="str">
            <v>后视镜</v>
          </cell>
          <cell r="G360">
            <v>0</v>
          </cell>
          <cell r="H360" t="str">
            <v>否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</row>
        <row r="361">
          <cell r="B361" t="str">
            <v>S413135</v>
          </cell>
          <cell r="C361" t="str">
            <v>黄骅市东鑫车镜厂</v>
          </cell>
          <cell r="D361" t="str">
            <v>后视镜</v>
          </cell>
          <cell r="E361" t="str">
            <v>后视镜</v>
          </cell>
          <cell r="G361">
            <v>0</v>
          </cell>
          <cell r="H361" t="str">
            <v>否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0</v>
          </cell>
        </row>
        <row r="362">
          <cell r="B362" t="str">
            <v>S533005</v>
          </cell>
          <cell r="C362" t="str">
            <v>台州市博睿环保科技有限公司</v>
          </cell>
          <cell r="D362">
            <v>0</v>
          </cell>
          <cell r="E362">
            <v>0</v>
          </cell>
          <cell r="G362">
            <v>0</v>
          </cell>
          <cell r="H362" t="str">
            <v>否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</row>
        <row r="363">
          <cell r="B363" t="str">
            <v>S437002</v>
          </cell>
          <cell r="C363" t="str">
            <v>中国重汽集团济南商用车有限公司</v>
          </cell>
          <cell r="D363">
            <v>0</v>
          </cell>
          <cell r="E363">
            <v>0</v>
          </cell>
          <cell r="G363">
            <v>0</v>
          </cell>
          <cell r="H363" t="str">
            <v>否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</row>
        <row r="364">
          <cell r="B364" t="str">
            <v>S413121</v>
          </cell>
          <cell r="C364" t="str">
            <v>河北佳铸金属制品有限公司</v>
          </cell>
          <cell r="D364" t="str">
            <v>金属件</v>
          </cell>
          <cell r="E364" t="str">
            <v>金属件</v>
          </cell>
          <cell r="G364">
            <v>0</v>
          </cell>
          <cell r="H364" t="str">
            <v>否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E364">
            <v>0</v>
          </cell>
          <cell r="AI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1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</row>
        <row r="365">
          <cell r="B365" t="str">
            <v>S437046</v>
          </cell>
          <cell r="C365" t="str">
            <v>青岛中新华美塑料有限公司</v>
          </cell>
          <cell r="D365" t="str">
            <v>后视镜</v>
          </cell>
          <cell r="E365" t="str">
            <v>后视镜</v>
          </cell>
          <cell r="F365" t="str">
            <v>大宗物料</v>
          </cell>
          <cell r="G365">
            <v>0</v>
          </cell>
          <cell r="H365" t="str">
            <v>否</v>
          </cell>
          <cell r="I365">
            <v>30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E365">
            <v>0</v>
          </cell>
          <cell r="AI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</row>
        <row r="366">
          <cell r="B366" t="str">
            <v>S411033</v>
          </cell>
          <cell r="C366" t="str">
            <v>北京德坤顺利金属制品加工部</v>
          </cell>
          <cell r="D366">
            <v>0</v>
          </cell>
          <cell r="E366">
            <v>0</v>
          </cell>
          <cell r="G366">
            <v>0</v>
          </cell>
          <cell r="H366" t="str">
            <v>否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</row>
        <row r="367">
          <cell r="B367" t="str">
            <v>S412032</v>
          </cell>
          <cell r="C367" t="str">
            <v>天津东和汽车零部件有限公司</v>
          </cell>
          <cell r="D367" t="str">
            <v>后视镜</v>
          </cell>
          <cell r="E367" t="str">
            <v>后视镜</v>
          </cell>
          <cell r="G367">
            <v>0</v>
          </cell>
          <cell r="H367" t="str">
            <v>否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L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</row>
        <row r="368">
          <cell r="B368" t="str">
            <v>S412038</v>
          </cell>
          <cell r="C368" t="str">
            <v>天津禄川科技开发有限公司</v>
          </cell>
          <cell r="D368" t="str">
            <v>后视镜</v>
          </cell>
          <cell r="E368" t="str">
            <v>后视镜</v>
          </cell>
          <cell r="G368">
            <v>0</v>
          </cell>
          <cell r="H368" t="str">
            <v>否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</row>
        <row r="369">
          <cell r="B369" t="str">
            <v>S437034</v>
          </cell>
          <cell r="C369" t="str">
            <v>潍坊振晟汽车零部件有限公司</v>
          </cell>
          <cell r="D369" t="str">
            <v>座椅</v>
          </cell>
          <cell r="E369" t="str">
            <v>座椅</v>
          </cell>
          <cell r="F369" t="str">
            <v>正常供货</v>
          </cell>
          <cell r="G369">
            <v>60</v>
          </cell>
          <cell r="H369" t="str">
            <v>是</v>
          </cell>
          <cell r="I369">
            <v>60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K369">
            <v>0</v>
          </cell>
          <cell r="AL369">
            <v>15408.62</v>
          </cell>
          <cell r="AM369">
            <v>0</v>
          </cell>
          <cell r="AN369">
            <v>22988.61</v>
          </cell>
          <cell r="AO369">
            <v>0</v>
          </cell>
          <cell r="AP369">
            <v>13300</v>
          </cell>
          <cell r="AQ369">
            <v>23200</v>
          </cell>
          <cell r="AR369">
            <v>0</v>
          </cell>
          <cell r="AS369">
            <v>31333.43</v>
          </cell>
          <cell r="AT369">
            <v>0</v>
          </cell>
          <cell r="AU369">
            <v>0</v>
          </cell>
          <cell r="AV369">
            <v>0</v>
          </cell>
          <cell r="AX369">
            <v>0</v>
          </cell>
          <cell r="AY369">
            <v>106230.66</v>
          </cell>
          <cell r="AZ369">
            <v>106230.66</v>
          </cell>
          <cell r="BA369">
            <v>0.8</v>
          </cell>
          <cell r="BB369">
            <v>15137.006666666701</v>
          </cell>
          <cell r="BC369">
            <v>11305.571666666699</v>
          </cell>
          <cell r="BD369">
            <v>11305.571666666699</v>
          </cell>
          <cell r="BE369">
            <v>9088.9050000000007</v>
          </cell>
          <cell r="BF369">
            <v>5222.23833333333</v>
          </cell>
        </row>
        <row r="370">
          <cell r="B370" t="str">
            <v>S431021</v>
          </cell>
          <cell r="C370" t="str">
            <v>上海金山张泾五金弹簧有限公司</v>
          </cell>
          <cell r="D370" t="str">
            <v>后视镜</v>
          </cell>
          <cell r="E370" t="str">
            <v>后视镜</v>
          </cell>
          <cell r="G370">
            <v>30</v>
          </cell>
          <cell r="H370" t="str">
            <v>否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</row>
        <row r="371">
          <cell r="B371" t="str">
            <v>S412033</v>
          </cell>
          <cell r="C371" t="str">
            <v>天津宇德科技发展有限公司</v>
          </cell>
          <cell r="D371">
            <v>0</v>
          </cell>
          <cell r="E371">
            <v>0</v>
          </cell>
          <cell r="G371">
            <v>0</v>
          </cell>
          <cell r="H371" t="str">
            <v>否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0</v>
          </cell>
          <cell r="BF371">
            <v>0</v>
          </cell>
        </row>
        <row r="372">
          <cell r="B372" t="str">
            <v>S412030</v>
          </cell>
          <cell r="C372" t="str">
            <v>天津市丰鑫科技发展有限公司</v>
          </cell>
          <cell r="D372" t="str">
            <v>金属件</v>
          </cell>
          <cell r="E372" t="str">
            <v>金属件</v>
          </cell>
          <cell r="G372">
            <v>0</v>
          </cell>
          <cell r="H372" t="str">
            <v>否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1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</row>
        <row r="373">
          <cell r="B373" t="str">
            <v>S536005</v>
          </cell>
          <cell r="C373" t="str">
            <v>康硕（江西)智能制造有限公司</v>
          </cell>
          <cell r="D373">
            <v>0</v>
          </cell>
          <cell r="E373">
            <v>0</v>
          </cell>
          <cell r="G373">
            <v>0</v>
          </cell>
          <cell r="H373" t="str">
            <v>否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X373">
            <v>0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0</v>
          </cell>
          <cell r="BE373">
            <v>0</v>
          </cell>
          <cell r="BF373">
            <v>0</v>
          </cell>
        </row>
        <row r="374">
          <cell r="B374" t="str">
            <v>S561002</v>
          </cell>
          <cell r="C374" t="str">
            <v>西安嘉怡天恒精密技术股份有限公司</v>
          </cell>
          <cell r="D374">
            <v>0</v>
          </cell>
          <cell r="E374">
            <v>0</v>
          </cell>
          <cell r="F374" t="str">
            <v>老账</v>
          </cell>
          <cell r="G374">
            <v>0</v>
          </cell>
          <cell r="H374" t="str">
            <v>是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L374">
            <v>8100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X374">
            <v>0</v>
          </cell>
          <cell r="AY374">
            <v>8100</v>
          </cell>
          <cell r="AZ374">
            <v>8100</v>
          </cell>
          <cell r="BA374">
            <v>0</v>
          </cell>
          <cell r="BB374">
            <v>0</v>
          </cell>
          <cell r="BC374">
            <v>0</v>
          </cell>
          <cell r="BD374">
            <v>0</v>
          </cell>
          <cell r="BE374">
            <v>0</v>
          </cell>
          <cell r="BF374">
            <v>0</v>
          </cell>
        </row>
        <row r="375">
          <cell r="B375" t="str">
            <v>S513052</v>
          </cell>
          <cell r="C375" t="str">
            <v>黄骅新智环保技术有限公司</v>
          </cell>
          <cell r="D375">
            <v>0</v>
          </cell>
          <cell r="E375">
            <v>0</v>
          </cell>
          <cell r="G375">
            <v>0</v>
          </cell>
          <cell r="H375" t="str">
            <v>否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</row>
        <row r="376">
          <cell r="B376" t="str">
            <v>S431020</v>
          </cell>
          <cell r="C376" t="str">
            <v>上海鸿扬工贸有限公司</v>
          </cell>
          <cell r="D376" t="str">
            <v>后视镜</v>
          </cell>
          <cell r="E376" t="str">
            <v>后视镜</v>
          </cell>
          <cell r="F376" t="str">
            <v>老账</v>
          </cell>
          <cell r="G376">
            <v>90</v>
          </cell>
          <cell r="H376" t="str">
            <v>否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4520</v>
          </cell>
          <cell r="AV376">
            <v>0</v>
          </cell>
          <cell r="AX376">
            <v>0</v>
          </cell>
          <cell r="AY376">
            <v>4520</v>
          </cell>
          <cell r="AZ376">
            <v>4520</v>
          </cell>
          <cell r="BA376">
            <v>0</v>
          </cell>
          <cell r="BB376">
            <v>0</v>
          </cell>
          <cell r="BC376">
            <v>0</v>
          </cell>
          <cell r="BD376">
            <v>753.33333333333303</v>
          </cell>
          <cell r="BE376">
            <v>753.33333333333303</v>
          </cell>
          <cell r="BF376">
            <v>753.33333333333303</v>
          </cell>
        </row>
        <row r="377">
          <cell r="B377" t="str">
            <v>S412002</v>
          </cell>
          <cell r="C377" t="str">
            <v>天津市精美特表面技术有限公司</v>
          </cell>
          <cell r="D377" t="str">
            <v>后视镜</v>
          </cell>
          <cell r="E377" t="str">
            <v>后视镜</v>
          </cell>
          <cell r="G377">
            <v>0</v>
          </cell>
          <cell r="H377" t="str">
            <v>否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G377">
            <v>0</v>
          </cell>
          <cell r="AH377">
            <v>0</v>
          </cell>
          <cell r="AI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</row>
        <row r="378">
          <cell r="B378" t="str">
            <v>S412006</v>
          </cell>
          <cell r="C378" t="str">
            <v>天津市天龙得冷成型部品有限公司</v>
          </cell>
          <cell r="D378">
            <v>0</v>
          </cell>
          <cell r="E378" t="str">
            <v>座椅/金属件</v>
          </cell>
          <cell r="G378">
            <v>0</v>
          </cell>
          <cell r="H378" t="str">
            <v>否</v>
          </cell>
          <cell r="I378">
            <v>90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4731.88</v>
          </cell>
          <cell r="AT378">
            <v>0</v>
          </cell>
          <cell r="AU378">
            <v>0</v>
          </cell>
          <cell r="AV378">
            <v>0</v>
          </cell>
          <cell r="AX378">
            <v>0</v>
          </cell>
          <cell r="AY378">
            <v>4731.88</v>
          </cell>
          <cell r="AZ378">
            <v>4731.88</v>
          </cell>
          <cell r="BA378">
            <v>1</v>
          </cell>
          <cell r="BB378">
            <v>788.64666666666699</v>
          </cell>
          <cell r="BC378">
            <v>788.64666666666699</v>
          </cell>
          <cell r="BD378">
            <v>788.64666666666699</v>
          </cell>
          <cell r="BE378">
            <v>788.64666666666699</v>
          </cell>
          <cell r="BF378">
            <v>788.64666666666699</v>
          </cell>
        </row>
        <row r="379">
          <cell r="B379" t="str">
            <v>S412026</v>
          </cell>
          <cell r="C379" t="str">
            <v>天津腾达永恒科技发展有限公司</v>
          </cell>
          <cell r="D379" t="str">
            <v>后视镜</v>
          </cell>
          <cell r="E379" t="str">
            <v>后视镜</v>
          </cell>
          <cell r="F379" t="str">
            <v>老账</v>
          </cell>
          <cell r="G379">
            <v>30</v>
          </cell>
          <cell r="H379" t="str">
            <v>否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S379">
            <v>6393.43</v>
          </cell>
          <cell r="AT379">
            <v>0</v>
          </cell>
          <cell r="AU379">
            <v>45372.12</v>
          </cell>
          <cell r="AV379">
            <v>0</v>
          </cell>
          <cell r="AW379">
            <v>17930.03</v>
          </cell>
          <cell r="AX379">
            <v>0</v>
          </cell>
          <cell r="AY379">
            <v>69695.58</v>
          </cell>
          <cell r="AZ379">
            <v>69695.58</v>
          </cell>
          <cell r="BA379">
            <v>0</v>
          </cell>
          <cell r="BB379">
            <v>1065.5716666666699</v>
          </cell>
          <cell r="BC379">
            <v>1065.5716666666699</v>
          </cell>
          <cell r="BD379">
            <v>8627.5916666666708</v>
          </cell>
          <cell r="BE379">
            <v>8627.5916666666708</v>
          </cell>
          <cell r="BF379">
            <v>11615.93</v>
          </cell>
        </row>
        <row r="380">
          <cell r="B380" t="str">
            <v>S413024</v>
          </cell>
          <cell r="C380" t="str">
            <v>南皮县国名冲压件厂</v>
          </cell>
          <cell r="D380" t="str">
            <v>后视镜</v>
          </cell>
          <cell r="E380" t="str">
            <v>后视镜</v>
          </cell>
          <cell r="G380">
            <v>0</v>
          </cell>
          <cell r="H380" t="str">
            <v>否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2900.49</v>
          </cell>
          <cell r="AX380">
            <v>0</v>
          </cell>
          <cell r="AY380">
            <v>2900.49</v>
          </cell>
          <cell r="AZ380">
            <v>2900.49</v>
          </cell>
          <cell r="BA380">
            <v>0</v>
          </cell>
          <cell r="BB380">
            <v>0</v>
          </cell>
          <cell r="BC380">
            <v>0</v>
          </cell>
          <cell r="BD380">
            <v>0</v>
          </cell>
          <cell r="BE380">
            <v>483.41500000000002</v>
          </cell>
          <cell r="BF380">
            <v>483.41500000000002</v>
          </cell>
        </row>
        <row r="381">
          <cell r="B381" t="str">
            <v>S413109</v>
          </cell>
          <cell r="C381" t="str">
            <v>河北盛德燃气有限公司</v>
          </cell>
          <cell r="D381">
            <v>0</v>
          </cell>
          <cell r="E381">
            <v>0</v>
          </cell>
          <cell r="F381" t="str">
            <v>管理</v>
          </cell>
          <cell r="G381">
            <v>0</v>
          </cell>
          <cell r="H381" t="str">
            <v>否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0</v>
          </cell>
          <cell r="BE381">
            <v>0</v>
          </cell>
          <cell r="BF381">
            <v>0</v>
          </cell>
        </row>
        <row r="382">
          <cell r="B382" t="str">
            <v>S413111</v>
          </cell>
          <cell r="C382" t="str">
            <v>国网河北省电力有限公司沧州供电分公司</v>
          </cell>
          <cell r="D382">
            <v>0</v>
          </cell>
          <cell r="E382">
            <v>0</v>
          </cell>
          <cell r="G382">
            <v>0</v>
          </cell>
          <cell r="H382" t="str">
            <v>否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0</v>
          </cell>
          <cell r="BE382">
            <v>0</v>
          </cell>
          <cell r="BF382">
            <v>0</v>
          </cell>
        </row>
        <row r="383">
          <cell r="B383" t="str">
            <v>S413154</v>
          </cell>
          <cell r="C383" t="str">
            <v>文安县众盛塑料制品厂</v>
          </cell>
          <cell r="D383" t="str">
            <v>座椅</v>
          </cell>
          <cell r="E383" t="str">
            <v>座椅</v>
          </cell>
          <cell r="G383">
            <v>0</v>
          </cell>
          <cell r="H383" t="str">
            <v>否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0.8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</row>
        <row r="384">
          <cell r="B384" t="str">
            <v>S432005</v>
          </cell>
          <cell r="C384" t="str">
            <v>佛吉亚（无锡）座椅部件有限公司</v>
          </cell>
          <cell r="D384" t="str">
            <v>金属件</v>
          </cell>
          <cell r="E384" t="str">
            <v>金属件</v>
          </cell>
          <cell r="F384" t="str">
            <v>正常供货</v>
          </cell>
          <cell r="G384">
            <v>60</v>
          </cell>
          <cell r="H384" t="str">
            <v>否</v>
          </cell>
          <cell r="I384">
            <v>60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D384">
            <v>0</v>
          </cell>
          <cell r="AE384">
            <v>0</v>
          </cell>
          <cell r="AM384">
            <v>0</v>
          </cell>
          <cell r="AN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96465.06</v>
          </cell>
          <cell r="AT384">
            <v>0</v>
          </cell>
          <cell r="AU384">
            <v>263642.56</v>
          </cell>
          <cell r="AV384">
            <v>1215825.76</v>
          </cell>
          <cell r="AW384">
            <v>897183.84</v>
          </cell>
          <cell r="AX384">
            <v>618173.28</v>
          </cell>
          <cell r="AY384">
            <v>3091290.5</v>
          </cell>
          <cell r="AZ384">
            <v>1575933.38</v>
          </cell>
          <cell r="BA384">
            <v>0.8</v>
          </cell>
          <cell r="BB384">
            <v>16077.51</v>
          </cell>
          <cell r="BC384">
            <v>16077.51</v>
          </cell>
          <cell r="BD384">
            <v>60017.936666666697</v>
          </cell>
          <cell r="BE384">
            <v>262655.563333333</v>
          </cell>
          <cell r="BF384">
            <v>412186.20333333302</v>
          </cell>
        </row>
        <row r="385">
          <cell r="B385" t="str">
            <v>S432026</v>
          </cell>
          <cell r="C385" t="str">
            <v>昆山市鸿毅达精密模具有限公司</v>
          </cell>
          <cell r="D385">
            <v>0</v>
          </cell>
          <cell r="E385">
            <v>0</v>
          </cell>
          <cell r="G385">
            <v>0</v>
          </cell>
          <cell r="H385" t="str">
            <v>否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</row>
        <row r="386">
          <cell r="B386" t="str">
            <v>S437001</v>
          </cell>
          <cell r="C386" t="str">
            <v>中国重汽集团济南卡车股份有限公司</v>
          </cell>
          <cell r="D386">
            <v>0</v>
          </cell>
          <cell r="E386">
            <v>0</v>
          </cell>
          <cell r="G386">
            <v>0</v>
          </cell>
          <cell r="H386" t="str">
            <v>否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</row>
        <row r="387">
          <cell r="B387" t="str">
            <v>S437035</v>
          </cell>
          <cell r="C387" t="str">
            <v>诸城市弘和源商贸有限公司</v>
          </cell>
          <cell r="D387" t="str">
            <v>座椅</v>
          </cell>
          <cell r="E387" t="str">
            <v>座椅</v>
          </cell>
          <cell r="F387" t="str">
            <v>正常供货</v>
          </cell>
          <cell r="G387">
            <v>0</v>
          </cell>
          <cell r="H387" t="str">
            <v>否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0.46</v>
          </cell>
          <cell r="AT387">
            <v>0</v>
          </cell>
          <cell r="AU387">
            <v>0</v>
          </cell>
          <cell r="AV387">
            <v>0</v>
          </cell>
          <cell r="AX387">
            <v>0</v>
          </cell>
          <cell r="AY387">
            <v>0.46</v>
          </cell>
          <cell r="AZ387">
            <v>0.46</v>
          </cell>
          <cell r="BA387">
            <v>0.8</v>
          </cell>
          <cell r="BB387">
            <v>7.6666666666666702E-2</v>
          </cell>
          <cell r="BC387">
            <v>7.6666666666666702E-2</v>
          </cell>
          <cell r="BD387">
            <v>7.6666666666666702E-2</v>
          </cell>
          <cell r="BE387">
            <v>7.6666666666666702E-2</v>
          </cell>
          <cell r="BF387">
            <v>7.6666666666666702E-2</v>
          </cell>
        </row>
        <row r="388">
          <cell r="B388" t="str">
            <v>S511012</v>
          </cell>
          <cell r="C388" t="str">
            <v>北京京东世纪信息技术有限公司</v>
          </cell>
          <cell r="D388">
            <v>0</v>
          </cell>
          <cell r="E388">
            <v>0</v>
          </cell>
          <cell r="F388" t="str">
            <v>管理</v>
          </cell>
          <cell r="G388">
            <v>0</v>
          </cell>
          <cell r="H388" t="str">
            <v>否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0</v>
          </cell>
          <cell r="BE388">
            <v>0</v>
          </cell>
          <cell r="BF388">
            <v>0</v>
          </cell>
        </row>
        <row r="389">
          <cell r="B389" t="str">
            <v>S512009</v>
          </cell>
          <cell r="C389" t="str">
            <v>天津克威迩机械设备有限公司</v>
          </cell>
          <cell r="D389">
            <v>0</v>
          </cell>
          <cell r="E389">
            <v>0</v>
          </cell>
          <cell r="G389">
            <v>0</v>
          </cell>
          <cell r="H389" t="str">
            <v>否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0</v>
          </cell>
          <cell r="BC389">
            <v>0</v>
          </cell>
          <cell r="BD389">
            <v>0</v>
          </cell>
          <cell r="BE389">
            <v>0</v>
          </cell>
          <cell r="BF389">
            <v>0</v>
          </cell>
        </row>
        <row r="390">
          <cell r="B390" t="str">
            <v>S513002</v>
          </cell>
          <cell r="C390" t="str">
            <v>河北光德精密机械股份有限公司</v>
          </cell>
          <cell r="D390" t="str">
            <v>后视镜</v>
          </cell>
          <cell r="E390" t="str">
            <v>后视镜</v>
          </cell>
          <cell r="G390">
            <v>30</v>
          </cell>
          <cell r="H390" t="str">
            <v>否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X390">
            <v>0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0</v>
          </cell>
          <cell r="BD390">
            <v>0</v>
          </cell>
          <cell r="BE390">
            <v>0</v>
          </cell>
          <cell r="BF390">
            <v>0</v>
          </cell>
        </row>
        <row r="391">
          <cell r="B391" t="str">
            <v>S513029</v>
          </cell>
          <cell r="C391" t="str">
            <v>黄骅信誉楼百货集团有限公司黄骅信誉楼商厦</v>
          </cell>
          <cell r="D391">
            <v>0</v>
          </cell>
          <cell r="E391">
            <v>0</v>
          </cell>
          <cell r="G391">
            <v>0</v>
          </cell>
          <cell r="H391" t="str">
            <v>否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</v>
          </cell>
          <cell r="BD391">
            <v>0</v>
          </cell>
          <cell r="BE391">
            <v>0</v>
          </cell>
          <cell r="BF391">
            <v>0</v>
          </cell>
        </row>
        <row r="392">
          <cell r="B392" t="str">
            <v>S513054</v>
          </cell>
          <cell r="C392" t="str">
            <v>黄骅市金盾保安服务有限公司</v>
          </cell>
          <cell r="D392">
            <v>0</v>
          </cell>
          <cell r="E392">
            <v>0</v>
          </cell>
          <cell r="F392" t="str">
            <v>管理</v>
          </cell>
          <cell r="G392">
            <v>0</v>
          </cell>
          <cell r="H392" t="str">
            <v>否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H392">
            <v>0</v>
          </cell>
          <cell r="AI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12500</v>
          </cell>
          <cell r="AY392">
            <v>12500</v>
          </cell>
          <cell r="AZ392">
            <v>12500</v>
          </cell>
          <cell r="BA392">
            <v>0</v>
          </cell>
          <cell r="BB392">
            <v>0</v>
          </cell>
          <cell r="BC392">
            <v>0</v>
          </cell>
          <cell r="BD392">
            <v>0</v>
          </cell>
          <cell r="BE392">
            <v>0</v>
          </cell>
          <cell r="BF392">
            <v>0</v>
          </cell>
        </row>
        <row r="393">
          <cell r="B393" t="str">
            <v>S513079</v>
          </cell>
          <cell r="C393" t="str">
            <v>泊头市兴东高温油泵制造有限责任公司</v>
          </cell>
          <cell r="D393">
            <v>0</v>
          </cell>
          <cell r="E393">
            <v>0</v>
          </cell>
          <cell r="G393">
            <v>0</v>
          </cell>
          <cell r="H393" t="str">
            <v>否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</v>
          </cell>
          <cell r="BD393">
            <v>0</v>
          </cell>
          <cell r="BE393">
            <v>0</v>
          </cell>
          <cell r="BF393">
            <v>0</v>
          </cell>
        </row>
        <row r="394">
          <cell r="B394" t="str">
            <v>S513080</v>
          </cell>
          <cell r="C394" t="str">
            <v>霸州市宏达五金塑料制品厂</v>
          </cell>
          <cell r="D394">
            <v>0</v>
          </cell>
          <cell r="E394">
            <v>0</v>
          </cell>
          <cell r="G394">
            <v>0</v>
          </cell>
          <cell r="H394" t="str">
            <v>否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</v>
          </cell>
          <cell r="BD394">
            <v>0</v>
          </cell>
          <cell r="BE394">
            <v>0</v>
          </cell>
          <cell r="BF394">
            <v>0</v>
          </cell>
        </row>
        <row r="395">
          <cell r="B395" t="str">
            <v>S513081</v>
          </cell>
          <cell r="C395" t="str">
            <v>石家庄跨越物流有限公司</v>
          </cell>
          <cell r="D395" t="str">
            <v>金属件/座椅/后视镜</v>
          </cell>
          <cell r="E395" t="str">
            <v>金属件/座椅/后视镜</v>
          </cell>
          <cell r="F395" t="str">
            <v>销售（运输）</v>
          </cell>
          <cell r="G395">
            <v>60</v>
          </cell>
          <cell r="H395" t="str">
            <v>否</v>
          </cell>
          <cell r="I395">
            <v>60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F395">
            <v>0</v>
          </cell>
          <cell r="AG395">
            <v>0</v>
          </cell>
          <cell r="AJ395">
            <v>0</v>
          </cell>
          <cell r="AK395">
            <v>0</v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X395">
            <v>0</v>
          </cell>
          <cell r="AY395">
            <v>0</v>
          </cell>
          <cell r="AZ395">
            <v>0</v>
          </cell>
          <cell r="BA395">
            <v>0.8</v>
          </cell>
          <cell r="BB395">
            <v>0</v>
          </cell>
          <cell r="BC395">
            <v>0</v>
          </cell>
          <cell r="BD395">
            <v>0</v>
          </cell>
          <cell r="BE395">
            <v>0</v>
          </cell>
          <cell r="BF395">
            <v>0</v>
          </cell>
        </row>
        <row r="396">
          <cell r="B396" t="str">
            <v>S513108</v>
          </cell>
          <cell r="C396" t="str">
            <v>河北德邦物流有限公司</v>
          </cell>
          <cell r="D396">
            <v>0</v>
          </cell>
          <cell r="E396" t="str">
            <v>销售</v>
          </cell>
          <cell r="G396">
            <v>0</v>
          </cell>
          <cell r="H396" t="str">
            <v>否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0</v>
          </cell>
          <cell r="BB396">
            <v>0</v>
          </cell>
          <cell r="BC396">
            <v>0</v>
          </cell>
          <cell r="BD396">
            <v>0</v>
          </cell>
          <cell r="BE396">
            <v>0</v>
          </cell>
          <cell r="BF396">
            <v>0</v>
          </cell>
        </row>
        <row r="397">
          <cell r="B397" t="str">
            <v>S513109</v>
          </cell>
          <cell r="C397" t="str">
            <v>沙河市博泰汽车销售有限公司</v>
          </cell>
          <cell r="D397">
            <v>0</v>
          </cell>
          <cell r="E397">
            <v>0</v>
          </cell>
          <cell r="G397">
            <v>0</v>
          </cell>
          <cell r="H397" t="str">
            <v>否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</row>
        <row r="398">
          <cell r="B398" t="str">
            <v>S513110</v>
          </cell>
          <cell r="C398" t="str">
            <v>曲阳县润杨汽车贸易有限公司</v>
          </cell>
          <cell r="D398">
            <v>0</v>
          </cell>
          <cell r="E398">
            <v>0</v>
          </cell>
          <cell r="G398">
            <v>0</v>
          </cell>
          <cell r="H398" t="str">
            <v>否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</row>
        <row r="399">
          <cell r="B399" t="str">
            <v>S532007</v>
          </cell>
          <cell r="C399" t="str">
            <v>和和机械（张家港）有限公司</v>
          </cell>
          <cell r="D399">
            <v>0</v>
          </cell>
          <cell r="E399">
            <v>0</v>
          </cell>
          <cell r="G399">
            <v>0</v>
          </cell>
          <cell r="H399" t="str">
            <v>否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</row>
        <row r="400">
          <cell r="B400" t="str">
            <v>S532012</v>
          </cell>
          <cell r="C400" t="str">
            <v>苏州市跃进汽车修配厂</v>
          </cell>
          <cell r="D400">
            <v>0</v>
          </cell>
          <cell r="E400">
            <v>0</v>
          </cell>
          <cell r="G400">
            <v>0</v>
          </cell>
          <cell r="H400" t="str">
            <v>否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</row>
        <row r="401">
          <cell r="B401" t="str">
            <v>S537005</v>
          </cell>
          <cell r="C401" t="str">
            <v>滨州齐德化工有限公司</v>
          </cell>
          <cell r="D401">
            <v>0</v>
          </cell>
          <cell r="E401">
            <v>0</v>
          </cell>
          <cell r="G401">
            <v>0</v>
          </cell>
          <cell r="H401" t="str">
            <v>否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</row>
        <row r="402">
          <cell r="B402" t="str">
            <v>S537007</v>
          </cell>
          <cell r="C402" t="str">
            <v>青岛宸屹信息科技有限公司</v>
          </cell>
          <cell r="D402">
            <v>0</v>
          </cell>
          <cell r="E402">
            <v>0</v>
          </cell>
          <cell r="G402">
            <v>0</v>
          </cell>
          <cell r="H402" t="str">
            <v>否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</row>
        <row r="403">
          <cell r="B403" t="str">
            <v>S543003</v>
          </cell>
          <cell r="C403" t="str">
            <v>郴州铧宇汽车销售服务有限公司</v>
          </cell>
          <cell r="D403">
            <v>0</v>
          </cell>
          <cell r="E403">
            <v>0</v>
          </cell>
          <cell r="G403">
            <v>0</v>
          </cell>
          <cell r="H403" t="str">
            <v>否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</row>
        <row r="404">
          <cell r="B404" t="str">
            <v>S412007</v>
          </cell>
          <cell r="C404" t="str">
            <v>天津易沃德工业装备有限公司</v>
          </cell>
          <cell r="D404">
            <v>0</v>
          </cell>
          <cell r="E404">
            <v>0</v>
          </cell>
          <cell r="G404">
            <v>0</v>
          </cell>
          <cell r="H404" t="str">
            <v>否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</row>
        <row r="405">
          <cell r="B405" t="str">
            <v>S412031</v>
          </cell>
          <cell r="C405" t="str">
            <v>天津正元天成科技发展有限公司</v>
          </cell>
          <cell r="D405">
            <v>0</v>
          </cell>
          <cell r="E405">
            <v>0</v>
          </cell>
          <cell r="G405">
            <v>0</v>
          </cell>
          <cell r="H405" t="str">
            <v>否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</row>
        <row r="406">
          <cell r="B406" t="str">
            <v>S413002</v>
          </cell>
          <cell r="C406" t="str">
            <v>唐山市丰润区报喜坨扁钢厂</v>
          </cell>
          <cell r="D406" t="str">
            <v>金属件</v>
          </cell>
          <cell r="E406" t="str">
            <v>金属件</v>
          </cell>
          <cell r="G406">
            <v>0</v>
          </cell>
          <cell r="H406" t="str">
            <v>否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1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</row>
        <row r="407">
          <cell r="B407" t="str">
            <v>S413164</v>
          </cell>
          <cell r="C407" t="str">
            <v>黄骅市国贸物资有限公司</v>
          </cell>
          <cell r="D407" t="str">
            <v>金属件</v>
          </cell>
          <cell r="E407" t="str">
            <v>金属件</v>
          </cell>
          <cell r="G407">
            <v>0</v>
          </cell>
          <cell r="H407" t="str">
            <v>否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1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</row>
        <row r="408">
          <cell r="B408" t="str">
            <v>S413165</v>
          </cell>
          <cell r="C408" t="str">
            <v>献县鹏凯金属制品有限公司</v>
          </cell>
          <cell r="D408" t="str">
            <v>后视镜</v>
          </cell>
          <cell r="E408" t="str">
            <v>后视镜</v>
          </cell>
          <cell r="G408">
            <v>0</v>
          </cell>
          <cell r="H408" t="str">
            <v>否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</row>
        <row r="409">
          <cell r="B409" t="str">
            <v>S413166</v>
          </cell>
          <cell r="C409" t="str">
            <v>盐山县大华五金销售有限公司</v>
          </cell>
          <cell r="D409" t="str">
            <v>金属件</v>
          </cell>
          <cell r="E409" t="str">
            <v>金属件</v>
          </cell>
          <cell r="G409">
            <v>0</v>
          </cell>
          <cell r="H409" t="str">
            <v>否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1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</row>
        <row r="410">
          <cell r="B410" t="str">
            <v>S432030</v>
          </cell>
          <cell r="C410" t="str">
            <v>无锡市宏伟彩印包装有限公司</v>
          </cell>
          <cell r="D410" t="str">
            <v>后视镜</v>
          </cell>
          <cell r="E410" t="str">
            <v>后视镜</v>
          </cell>
          <cell r="G410">
            <v>0</v>
          </cell>
          <cell r="H410" t="str">
            <v>否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</row>
        <row r="411">
          <cell r="B411" t="str">
            <v>S434007</v>
          </cell>
          <cell r="C411" t="str">
            <v>滁州岳众汽车零部件有限公司</v>
          </cell>
          <cell r="D411">
            <v>0</v>
          </cell>
          <cell r="E411" t="str">
            <v>金属件</v>
          </cell>
          <cell r="G411">
            <v>0</v>
          </cell>
          <cell r="H411" t="str">
            <v>否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1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</row>
        <row r="412">
          <cell r="B412" t="str">
            <v>S511023</v>
          </cell>
          <cell r="C412" t="str">
            <v>北京迅捷通物流有限公司</v>
          </cell>
          <cell r="D412">
            <v>0</v>
          </cell>
          <cell r="E412">
            <v>0</v>
          </cell>
          <cell r="G412">
            <v>0</v>
          </cell>
          <cell r="H412" t="str">
            <v>否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</row>
        <row r="413">
          <cell r="B413" t="str">
            <v>S512002</v>
          </cell>
          <cell r="C413" t="str">
            <v>天津市盛荣欣益科技有限公司</v>
          </cell>
          <cell r="D413" t="str">
            <v>后视镜</v>
          </cell>
          <cell r="E413" t="str">
            <v>后视镜</v>
          </cell>
          <cell r="G413">
            <v>0</v>
          </cell>
          <cell r="H413" t="str">
            <v>否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</row>
        <row r="414">
          <cell r="B414" t="str">
            <v>S512016</v>
          </cell>
          <cell r="C414" t="str">
            <v>同道精英（天津）信息技术有限公司</v>
          </cell>
          <cell r="D414">
            <v>0</v>
          </cell>
          <cell r="E414">
            <v>0</v>
          </cell>
          <cell r="G414">
            <v>0</v>
          </cell>
          <cell r="H414" t="str">
            <v>否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</row>
        <row r="415">
          <cell r="B415" t="str">
            <v>S513030</v>
          </cell>
          <cell r="C415" t="str">
            <v>中国石油化工股份有限公司河北沧州石油分公司</v>
          </cell>
          <cell r="D415">
            <v>0</v>
          </cell>
          <cell r="E415">
            <v>0</v>
          </cell>
          <cell r="G415">
            <v>0</v>
          </cell>
          <cell r="H415" t="str">
            <v>否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</row>
        <row r="416">
          <cell r="B416" t="str">
            <v>S513046</v>
          </cell>
          <cell r="C416" t="str">
            <v>黄骅市嘉轩安装工程有限公司</v>
          </cell>
          <cell r="D416">
            <v>0</v>
          </cell>
          <cell r="E416">
            <v>0</v>
          </cell>
          <cell r="G416">
            <v>0</v>
          </cell>
          <cell r="H416" t="str">
            <v>否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</row>
        <row r="417">
          <cell r="B417" t="str">
            <v>S513078</v>
          </cell>
          <cell r="C417" t="str">
            <v>石家庄海运帆机电设备有限公司</v>
          </cell>
          <cell r="D417">
            <v>0</v>
          </cell>
          <cell r="E417">
            <v>0</v>
          </cell>
          <cell r="G417">
            <v>0</v>
          </cell>
          <cell r="H417" t="str">
            <v>否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</row>
        <row r="418">
          <cell r="B418" t="str">
            <v>S513092</v>
          </cell>
          <cell r="C418" t="str">
            <v>张家口圣屹汽车销售服务有限公司</v>
          </cell>
          <cell r="D418">
            <v>0</v>
          </cell>
          <cell r="E418">
            <v>0</v>
          </cell>
          <cell r="G418">
            <v>0</v>
          </cell>
          <cell r="H418" t="str">
            <v>否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</row>
        <row r="419">
          <cell r="B419" t="str">
            <v>S513096</v>
          </cell>
          <cell r="C419" t="str">
            <v>遵化市双益汽车修理厂</v>
          </cell>
          <cell r="D419">
            <v>0</v>
          </cell>
          <cell r="E419">
            <v>0</v>
          </cell>
          <cell r="G419">
            <v>0</v>
          </cell>
          <cell r="H419" t="str">
            <v>否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</row>
        <row r="420">
          <cell r="B420" t="str">
            <v>S513097</v>
          </cell>
          <cell r="C420" t="str">
            <v>乐亭县剑锋汽车维修服务有限公司</v>
          </cell>
          <cell r="D420">
            <v>0</v>
          </cell>
          <cell r="E420">
            <v>0</v>
          </cell>
          <cell r="G420">
            <v>0</v>
          </cell>
          <cell r="H420" t="str">
            <v>否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X420">
            <v>0</v>
          </cell>
          <cell r="AY420">
            <v>0</v>
          </cell>
          <cell r="AZ420">
            <v>0</v>
          </cell>
          <cell r="BA420">
            <v>0</v>
          </cell>
          <cell r="BB420">
            <v>0</v>
          </cell>
          <cell r="BC420">
            <v>0</v>
          </cell>
          <cell r="BD420">
            <v>0</v>
          </cell>
          <cell r="BE420">
            <v>0</v>
          </cell>
          <cell r="BF420">
            <v>0</v>
          </cell>
        </row>
        <row r="421">
          <cell r="B421" t="str">
            <v>S513106</v>
          </cell>
          <cell r="C421" t="str">
            <v>玉田县利华汽车修理厂</v>
          </cell>
          <cell r="D421">
            <v>0</v>
          </cell>
          <cell r="E421">
            <v>0</v>
          </cell>
          <cell r="G421">
            <v>0</v>
          </cell>
          <cell r="H421" t="str">
            <v>否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</row>
        <row r="422">
          <cell r="B422" t="str">
            <v>S513112</v>
          </cell>
          <cell r="C422" t="str">
            <v>唐山市丰南区昱安汽车销售服务有限公司</v>
          </cell>
          <cell r="D422">
            <v>0</v>
          </cell>
          <cell r="E422">
            <v>0</v>
          </cell>
          <cell r="G422">
            <v>0</v>
          </cell>
          <cell r="H422" t="str">
            <v>否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</row>
        <row r="423">
          <cell r="B423" t="str">
            <v>S513114</v>
          </cell>
          <cell r="C423" t="str">
            <v>黄骅市未来信息技术有限公司</v>
          </cell>
          <cell r="D423">
            <v>0</v>
          </cell>
          <cell r="E423">
            <v>0</v>
          </cell>
          <cell r="G423">
            <v>0</v>
          </cell>
          <cell r="H423" t="str">
            <v>否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</row>
        <row r="424">
          <cell r="B424" t="str">
            <v>S513115</v>
          </cell>
          <cell r="C424" t="str">
            <v>黄骅市博元农业科技有限公司</v>
          </cell>
          <cell r="D424">
            <v>0</v>
          </cell>
          <cell r="E424">
            <v>0</v>
          </cell>
          <cell r="G424">
            <v>0</v>
          </cell>
          <cell r="H424" t="str">
            <v>否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</row>
        <row r="425">
          <cell r="B425" t="str">
            <v>S513116</v>
          </cell>
          <cell r="C425" t="str">
            <v>黄骅市渤海路理想照像服务部</v>
          </cell>
          <cell r="D425">
            <v>0</v>
          </cell>
          <cell r="E425">
            <v>0</v>
          </cell>
          <cell r="G425">
            <v>0</v>
          </cell>
          <cell r="H425" t="str">
            <v>否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</row>
        <row r="426">
          <cell r="B426" t="str">
            <v>S513118</v>
          </cell>
          <cell r="C426" t="str">
            <v>衡水鑫磊劳务派遣有限公司</v>
          </cell>
          <cell r="D426">
            <v>0</v>
          </cell>
          <cell r="E426">
            <v>0</v>
          </cell>
          <cell r="G426">
            <v>0</v>
          </cell>
          <cell r="H426" t="str">
            <v>否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</v>
          </cell>
          <cell r="BE426">
            <v>0</v>
          </cell>
          <cell r="BF426">
            <v>0</v>
          </cell>
        </row>
        <row r="427">
          <cell r="B427" t="str">
            <v>S514005</v>
          </cell>
          <cell r="C427" t="str">
            <v>山西驰鹏汽车销售有限公司</v>
          </cell>
          <cell r="D427">
            <v>0</v>
          </cell>
          <cell r="E427">
            <v>0</v>
          </cell>
          <cell r="G427">
            <v>0</v>
          </cell>
          <cell r="H427" t="str">
            <v>否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</row>
        <row r="428">
          <cell r="B428" t="str">
            <v>S531009</v>
          </cell>
          <cell r="C428" t="str">
            <v>上海鸿安锦翔汽车服务有限公司</v>
          </cell>
          <cell r="D428">
            <v>0</v>
          </cell>
          <cell r="E428">
            <v>0</v>
          </cell>
          <cell r="G428">
            <v>0</v>
          </cell>
          <cell r="H428" t="str">
            <v>否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>
            <v>0</v>
          </cell>
          <cell r="AQ428">
            <v>0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X428">
            <v>0</v>
          </cell>
          <cell r="AY428">
            <v>0</v>
          </cell>
          <cell r="AZ428">
            <v>0</v>
          </cell>
          <cell r="BA428">
            <v>0</v>
          </cell>
          <cell r="BB428">
            <v>0</v>
          </cell>
          <cell r="BC428">
            <v>0</v>
          </cell>
          <cell r="BD428">
            <v>0</v>
          </cell>
          <cell r="BE428">
            <v>0</v>
          </cell>
          <cell r="BF428">
            <v>0</v>
          </cell>
        </row>
        <row r="429">
          <cell r="B429" t="str">
            <v>S532010</v>
          </cell>
          <cell r="C429" t="str">
            <v>南通易人汽车贸易服务有限公司</v>
          </cell>
          <cell r="D429">
            <v>0</v>
          </cell>
          <cell r="E429">
            <v>0</v>
          </cell>
          <cell r="G429">
            <v>0</v>
          </cell>
          <cell r="H429" t="str">
            <v>否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</row>
        <row r="430">
          <cell r="B430" t="str">
            <v>S532013</v>
          </cell>
          <cell r="C430" t="str">
            <v>武汉华天博亿工贸有限公司</v>
          </cell>
          <cell r="D430">
            <v>0</v>
          </cell>
          <cell r="E430">
            <v>0</v>
          </cell>
          <cell r="G430">
            <v>0</v>
          </cell>
          <cell r="H430" t="str">
            <v>否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0</v>
          </cell>
          <cell r="BE430">
            <v>0</v>
          </cell>
          <cell r="BF430">
            <v>0</v>
          </cell>
        </row>
        <row r="431">
          <cell r="B431" t="str">
            <v>S533009</v>
          </cell>
          <cell r="C431" t="str">
            <v>嘉兴市金禾汽车维修服务有限公司</v>
          </cell>
          <cell r="D431">
            <v>0</v>
          </cell>
          <cell r="E431">
            <v>0</v>
          </cell>
          <cell r="G431">
            <v>0</v>
          </cell>
          <cell r="H431" t="str">
            <v>否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0</v>
          </cell>
          <cell r="BD431">
            <v>0</v>
          </cell>
          <cell r="BE431">
            <v>0</v>
          </cell>
          <cell r="BF431">
            <v>0</v>
          </cell>
        </row>
        <row r="432">
          <cell r="B432" t="str">
            <v>S534003</v>
          </cell>
          <cell r="C432" t="str">
            <v>芜湖市仁和富通汽车修理厂</v>
          </cell>
          <cell r="D432">
            <v>0</v>
          </cell>
          <cell r="E432">
            <v>0</v>
          </cell>
          <cell r="G432">
            <v>0</v>
          </cell>
          <cell r="H432" t="str">
            <v>否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</row>
        <row r="433">
          <cell r="B433" t="str">
            <v>S534006</v>
          </cell>
          <cell r="C433" t="str">
            <v>六安安瑞汽车销售有限公司</v>
          </cell>
          <cell r="D433">
            <v>0</v>
          </cell>
          <cell r="E433">
            <v>0</v>
          </cell>
          <cell r="G433">
            <v>0</v>
          </cell>
          <cell r="H433" t="str">
            <v>否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</row>
        <row r="434">
          <cell r="B434" t="str">
            <v>S535003</v>
          </cell>
          <cell r="C434" t="str">
            <v>漳浦天泽塑胶制品有限公司</v>
          </cell>
          <cell r="D434">
            <v>0</v>
          </cell>
          <cell r="E434">
            <v>0</v>
          </cell>
          <cell r="G434">
            <v>0</v>
          </cell>
          <cell r="H434" t="str">
            <v>否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</row>
        <row r="435">
          <cell r="B435" t="str">
            <v>S537006</v>
          </cell>
          <cell r="C435" t="str">
            <v>潍坊众乐邦人力资源有限公司</v>
          </cell>
          <cell r="D435">
            <v>0</v>
          </cell>
          <cell r="E435">
            <v>0</v>
          </cell>
          <cell r="G435">
            <v>0</v>
          </cell>
          <cell r="H435" t="str">
            <v>否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</row>
        <row r="436">
          <cell r="B436" t="str">
            <v>S537013</v>
          </cell>
          <cell r="C436" t="str">
            <v>文登区康泰汽车修理部</v>
          </cell>
          <cell r="D436">
            <v>0</v>
          </cell>
          <cell r="E436">
            <v>0</v>
          </cell>
          <cell r="G436">
            <v>0</v>
          </cell>
          <cell r="H436" t="str">
            <v>否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</row>
        <row r="437">
          <cell r="B437" t="str">
            <v>S537014</v>
          </cell>
          <cell r="C437" t="str">
            <v>山东原和人力资源有限公司</v>
          </cell>
          <cell r="D437">
            <v>0</v>
          </cell>
          <cell r="E437">
            <v>0</v>
          </cell>
          <cell r="G437">
            <v>0</v>
          </cell>
          <cell r="H437" t="str">
            <v>否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X437">
            <v>0</v>
          </cell>
          <cell r="AY437">
            <v>0</v>
          </cell>
          <cell r="AZ437">
            <v>0</v>
          </cell>
          <cell r="BA437">
            <v>0</v>
          </cell>
          <cell r="BB437">
            <v>0</v>
          </cell>
          <cell r="BC437">
            <v>0</v>
          </cell>
          <cell r="BD437">
            <v>0</v>
          </cell>
          <cell r="BE437">
            <v>0</v>
          </cell>
          <cell r="BF437">
            <v>0</v>
          </cell>
        </row>
        <row r="438">
          <cell r="B438" t="str">
            <v>S543004</v>
          </cell>
          <cell r="C438" t="str">
            <v>西峡县德赢汽车销售服务有限公司</v>
          </cell>
          <cell r="D438">
            <v>0</v>
          </cell>
          <cell r="E438">
            <v>0</v>
          </cell>
          <cell r="G438">
            <v>0</v>
          </cell>
          <cell r="H438" t="str">
            <v>否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</row>
        <row r="439">
          <cell r="B439" t="str">
            <v>S545001</v>
          </cell>
          <cell r="C439" t="str">
            <v>柳州凡天汽车销售服务有限公司</v>
          </cell>
          <cell r="D439">
            <v>0</v>
          </cell>
          <cell r="E439">
            <v>0</v>
          </cell>
          <cell r="G439">
            <v>0</v>
          </cell>
          <cell r="H439" t="str">
            <v>否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L439">
            <v>0</v>
          </cell>
          <cell r="AM439">
            <v>0</v>
          </cell>
          <cell r="AN439">
            <v>0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0</v>
          </cell>
          <cell r="BD439">
            <v>0</v>
          </cell>
          <cell r="BE439">
            <v>0</v>
          </cell>
          <cell r="BF439">
            <v>0</v>
          </cell>
        </row>
        <row r="440">
          <cell r="B440" t="str">
            <v>S561005</v>
          </cell>
          <cell r="C440" t="str">
            <v>西安汉信自动识别技术有限公司</v>
          </cell>
          <cell r="D440">
            <v>0</v>
          </cell>
          <cell r="E440">
            <v>0</v>
          </cell>
          <cell r="G440">
            <v>0</v>
          </cell>
          <cell r="H440" t="str">
            <v>否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0</v>
          </cell>
          <cell r="BD440">
            <v>0</v>
          </cell>
          <cell r="BE440">
            <v>0</v>
          </cell>
          <cell r="BF440">
            <v>0</v>
          </cell>
        </row>
        <row r="441">
          <cell r="B441" t="str">
            <v>S412035</v>
          </cell>
          <cell r="C441" t="str">
            <v>天津海纳钢铁有限公司</v>
          </cell>
          <cell r="D441" t="str">
            <v>金属件</v>
          </cell>
          <cell r="E441" t="str">
            <v>金属件</v>
          </cell>
          <cell r="G441">
            <v>0</v>
          </cell>
          <cell r="H441" t="str">
            <v>否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X441">
            <v>0</v>
          </cell>
          <cell r="AY441">
            <v>0</v>
          </cell>
          <cell r="AZ441">
            <v>0</v>
          </cell>
          <cell r="BA441">
            <v>1</v>
          </cell>
          <cell r="BB441">
            <v>0</v>
          </cell>
          <cell r="BC441">
            <v>0</v>
          </cell>
          <cell r="BD441">
            <v>0</v>
          </cell>
          <cell r="BE441">
            <v>0</v>
          </cell>
          <cell r="BF441">
            <v>0</v>
          </cell>
        </row>
        <row r="442">
          <cell r="B442" t="str">
            <v>S413145</v>
          </cell>
          <cell r="C442" t="str">
            <v>霸州市霸州镇鑫创五金塑料厂</v>
          </cell>
          <cell r="D442" t="str">
            <v>座椅</v>
          </cell>
          <cell r="E442" t="str">
            <v>座椅</v>
          </cell>
          <cell r="F442" t="str">
            <v>正常供货</v>
          </cell>
          <cell r="G442">
            <v>60</v>
          </cell>
          <cell r="H442" t="str">
            <v>是</v>
          </cell>
          <cell r="I442">
            <v>60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0</v>
          </cell>
          <cell r="AM442">
            <v>0</v>
          </cell>
          <cell r="AN442">
            <v>466.6</v>
          </cell>
          <cell r="AO442">
            <v>17727.84</v>
          </cell>
          <cell r="AP442">
            <v>20300</v>
          </cell>
          <cell r="AQ442">
            <v>17400</v>
          </cell>
          <cell r="AR442">
            <v>43147.86</v>
          </cell>
          <cell r="AS442">
            <v>29919.32</v>
          </cell>
          <cell r="AT442">
            <v>15318.49</v>
          </cell>
          <cell r="AU442">
            <v>10943.34</v>
          </cell>
          <cell r="AV442">
            <v>0</v>
          </cell>
          <cell r="AW442">
            <v>61089.79</v>
          </cell>
          <cell r="AX442">
            <v>13600</v>
          </cell>
          <cell r="AY442">
            <v>229913.24</v>
          </cell>
          <cell r="AZ442">
            <v>155223.45000000001</v>
          </cell>
          <cell r="BA442">
            <v>0.8</v>
          </cell>
          <cell r="BB442">
            <v>21493.6033333333</v>
          </cell>
          <cell r="BC442">
            <v>23968.918333333299</v>
          </cell>
          <cell r="BD442">
            <v>22838.168333333299</v>
          </cell>
          <cell r="BE442">
            <v>19454.834999999999</v>
          </cell>
          <cell r="BF442">
            <v>26736.4666666667</v>
          </cell>
        </row>
        <row r="443">
          <cell r="B443" t="str">
            <v>S511019</v>
          </cell>
          <cell r="C443" t="str">
            <v>中企永联数据交换技术(北京)有限公司</v>
          </cell>
          <cell r="D443">
            <v>0</v>
          </cell>
          <cell r="E443">
            <v>0</v>
          </cell>
          <cell r="G443">
            <v>0</v>
          </cell>
          <cell r="H443" t="str">
            <v>否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</v>
          </cell>
          <cell r="BD443">
            <v>0</v>
          </cell>
          <cell r="BE443">
            <v>0</v>
          </cell>
          <cell r="BF443">
            <v>0</v>
          </cell>
        </row>
        <row r="444">
          <cell r="B444" t="str">
            <v>S511021</v>
          </cell>
          <cell r="C444" t="str">
            <v>平安养老保险股份有限公司北京分公司</v>
          </cell>
          <cell r="D444">
            <v>0</v>
          </cell>
          <cell r="E444">
            <v>0</v>
          </cell>
          <cell r="G444">
            <v>0</v>
          </cell>
          <cell r="H444" t="str">
            <v>否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X444">
            <v>0</v>
          </cell>
          <cell r="AY444">
            <v>0</v>
          </cell>
          <cell r="AZ444">
            <v>0</v>
          </cell>
          <cell r="BA444">
            <v>0</v>
          </cell>
          <cell r="BB444">
            <v>0</v>
          </cell>
          <cell r="BC444">
            <v>0</v>
          </cell>
          <cell r="BD444">
            <v>0</v>
          </cell>
          <cell r="BE444">
            <v>0</v>
          </cell>
          <cell r="BF444">
            <v>0</v>
          </cell>
        </row>
        <row r="445">
          <cell r="B445" t="str">
            <v>S511022</v>
          </cell>
          <cell r="C445" t="str">
            <v>北京华德世纪科技发展有限公司</v>
          </cell>
          <cell r="D445">
            <v>0</v>
          </cell>
          <cell r="E445">
            <v>0</v>
          </cell>
          <cell r="G445">
            <v>0</v>
          </cell>
          <cell r="H445" t="str">
            <v>否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X445">
            <v>0</v>
          </cell>
          <cell r="AY445">
            <v>0</v>
          </cell>
          <cell r="AZ445">
            <v>0</v>
          </cell>
          <cell r="BA445">
            <v>0</v>
          </cell>
          <cell r="BB445">
            <v>0</v>
          </cell>
          <cell r="BC445">
            <v>0</v>
          </cell>
          <cell r="BD445">
            <v>0</v>
          </cell>
          <cell r="BE445">
            <v>0</v>
          </cell>
          <cell r="BF445">
            <v>0</v>
          </cell>
        </row>
        <row r="446">
          <cell r="B446" t="str">
            <v>S511024</v>
          </cell>
          <cell r="C446" t="str">
            <v>北京市长安律师事务所</v>
          </cell>
          <cell r="D446">
            <v>0</v>
          </cell>
          <cell r="E446">
            <v>0</v>
          </cell>
          <cell r="G446">
            <v>0</v>
          </cell>
          <cell r="H446" t="str">
            <v>否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  <cell r="BC446">
            <v>0</v>
          </cell>
          <cell r="BD446">
            <v>0</v>
          </cell>
          <cell r="BE446">
            <v>0</v>
          </cell>
          <cell r="BF446">
            <v>0</v>
          </cell>
        </row>
        <row r="447">
          <cell r="B447" t="str">
            <v>S513100</v>
          </cell>
          <cell r="C447" t="str">
            <v>保定中汇汽车贸易有限公司</v>
          </cell>
          <cell r="D447">
            <v>0</v>
          </cell>
          <cell r="E447">
            <v>0</v>
          </cell>
          <cell r="G447">
            <v>0</v>
          </cell>
          <cell r="H447" t="str">
            <v>否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</v>
          </cell>
          <cell r="BD447">
            <v>0</v>
          </cell>
          <cell r="BE447">
            <v>0</v>
          </cell>
          <cell r="BF447">
            <v>0</v>
          </cell>
        </row>
        <row r="448">
          <cell r="B448" t="str">
            <v>S513103</v>
          </cell>
          <cell r="C448" t="str">
            <v>邢台市鼎力恒汽车销售有限公司</v>
          </cell>
          <cell r="D448">
            <v>0</v>
          </cell>
          <cell r="E448">
            <v>0</v>
          </cell>
          <cell r="G448">
            <v>0</v>
          </cell>
          <cell r="H448" t="str">
            <v>否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  <cell r="BC448">
            <v>0</v>
          </cell>
          <cell r="BD448">
            <v>0</v>
          </cell>
          <cell r="BE448">
            <v>0</v>
          </cell>
          <cell r="BF448">
            <v>0</v>
          </cell>
        </row>
        <row r="449">
          <cell r="B449" t="str">
            <v>S513119</v>
          </cell>
          <cell r="C449" t="str">
            <v>黄骅市英强装卸搬运队</v>
          </cell>
          <cell r="D449">
            <v>0</v>
          </cell>
          <cell r="E449">
            <v>0</v>
          </cell>
          <cell r="G449">
            <v>0</v>
          </cell>
          <cell r="H449" t="str">
            <v>否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X449">
            <v>0</v>
          </cell>
          <cell r="AY449">
            <v>0</v>
          </cell>
          <cell r="AZ449">
            <v>0</v>
          </cell>
          <cell r="BA449">
            <v>0</v>
          </cell>
          <cell r="BB449">
            <v>0</v>
          </cell>
          <cell r="BC449">
            <v>0</v>
          </cell>
          <cell r="BD449">
            <v>0</v>
          </cell>
          <cell r="BE449">
            <v>0</v>
          </cell>
          <cell r="BF449">
            <v>0</v>
          </cell>
        </row>
        <row r="450">
          <cell r="B450" t="str">
            <v>S513120</v>
          </cell>
          <cell r="C450" t="str">
            <v>黄骅市大强商贸有限公司</v>
          </cell>
          <cell r="D450">
            <v>0</v>
          </cell>
          <cell r="E450">
            <v>0</v>
          </cell>
          <cell r="G450">
            <v>0</v>
          </cell>
          <cell r="H450" t="str">
            <v>否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0</v>
          </cell>
          <cell r="AU450">
            <v>0</v>
          </cell>
          <cell r="AV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</v>
          </cell>
          <cell r="BD450">
            <v>0</v>
          </cell>
          <cell r="BE450">
            <v>0</v>
          </cell>
          <cell r="BF450">
            <v>0</v>
          </cell>
        </row>
        <row r="451">
          <cell r="B451" t="str">
            <v>S513123</v>
          </cell>
          <cell r="C451" t="str">
            <v>黄骅市奇润运输队</v>
          </cell>
          <cell r="D451">
            <v>0</v>
          </cell>
          <cell r="E451">
            <v>0</v>
          </cell>
          <cell r="G451">
            <v>0</v>
          </cell>
          <cell r="H451" t="str">
            <v>否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  <cell r="BA451">
            <v>0</v>
          </cell>
          <cell r="BB451">
            <v>0</v>
          </cell>
          <cell r="BC451">
            <v>0</v>
          </cell>
          <cell r="BD451">
            <v>0</v>
          </cell>
          <cell r="BE451">
            <v>0</v>
          </cell>
          <cell r="BF451">
            <v>0</v>
          </cell>
        </row>
        <row r="452">
          <cell r="B452" t="str">
            <v>S513124</v>
          </cell>
          <cell r="C452" t="str">
            <v>河北凯昌祥汽车销售服务有限公司</v>
          </cell>
          <cell r="D452">
            <v>0</v>
          </cell>
          <cell r="E452">
            <v>0</v>
          </cell>
          <cell r="G452">
            <v>0</v>
          </cell>
          <cell r="H452" t="str">
            <v>否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>
            <v>0</v>
          </cell>
          <cell r="AU452">
            <v>0</v>
          </cell>
          <cell r="AV452">
            <v>0</v>
          </cell>
          <cell r="AX452">
            <v>0</v>
          </cell>
          <cell r="AY452">
            <v>0</v>
          </cell>
          <cell r="AZ452">
            <v>0</v>
          </cell>
          <cell r="BA452">
            <v>0</v>
          </cell>
          <cell r="BB452">
            <v>0</v>
          </cell>
          <cell r="BC452">
            <v>0</v>
          </cell>
          <cell r="BD452">
            <v>0</v>
          </cell>
          <cell r="BE452">
            <v>0</v>
          </cell>
          <cell r="BF452">
            <v>0</v>
          </cell>
        </row>
        <row r="453">
          <cell r="B453" t="str">
            <v>S513125</v>
          </cell>
          <cell r="C453" t="str">
            <v>黄骅市壹本文化传媒有限公司</v>
          </cell>
          <cell r="D453">
            <v>0</v>
          </cell>
          <cell r="E453">
            <v>0</v>
          </cell>
          <cell r="G453">
            <v>0</v>
          </cell>
          <cell r="H453" t="str">
            <v>否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0</v>
          </cell>
          <cell r="AS453">
            <v>0</v>
          </cell>
          <cell r="AT453">
            <v>0</v>
          </cell>
          <cell r="AU453">
            <v>0</v>
          </cell>
          <cell r="AV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</v>
          </cell>
          <cell r="BB453">
            <v>0</v>
          </cell>
          <cell r="BC453">
            <v>0</v>
          </cell>
          <cell r="BD453">
            <v>0</v>
          </cell>
          <cell r="BE453">
            <v>0</v>
          </cell>
          <cell r="BF453">
            <v>0</v>
          </cell>
        </row>
        <row r="454">
          <cell r="B454" t="str">
            <v>S513126</v>
          </cell>
          <cell r="C454" t="str">
            <v>河北荣华吉运汽车销售服务有限公司</v>
          </cell>
          <cell r="D454">
            <v>0</v>
          </cell>
          <cell r="E454">
            <v>0</v>
          </cell>
          <cell r="G454">
            <v>0</v>
          </cell>
          <cell r="H454" t="str">
            <v>否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</v>
          </cell>
          <cell r="BD454">
            <v>0</v>
          </cell>
          <cell r="BE454">
            <v>0</v>
          </cell>
          <cell r="BF454">
            <v>0</v>
          </cell>
        </row>
        <row r="455">
          <cell r="B455" t="str">
            <v>S513128</v>
          </cell>
          <cell r="C455" t="str">
            <v>黄骅市兴骏汽车维修门市部</v>
          </cell>
          <cell r="D455">
            <v>0</v>
          </cell>
          <cell r="E455">
            <v>0</v>
          </cell>
          <cell r="G455">
            <v>0</v>
          </cell>
          <cell r="H455" t="str">
            <v>否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0</v>
          </cell>
          <cell r="AQ455">
            <v>0</v>
          </cell>
          <cell r="AR455">
            <v>0</v>
          </cell>
          <cell r="AS455">
            <v>0</v>
          </cell>
          <cell r="AT455">
            <v>0</v>
          </cell>
          <cell r="AU455">
            <v>0</v>
          </cell>
          <cell r="AV455">
            <v>0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</v>
          </cell>
          <cell r="BF455">
            <v>0</v>
          </cell>
        </row>
        <row r="456">
          <cell r="B456" t="str">
            <v>S514010</v>
          </cell>
          <cell r="C456" t="str">
            <v>山西汇瑞达汽车销售服务有限公司</v>
          </cell>
          <cell r="D456">
            <v>0</v>
          </cell>
          <cell r="E456">
            <v>0</v>
          </cell>
          <cell r="G456">
            <v>0</v>
          </cell>
          <cell r="H456" t="str">
            <v>否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</v>
          </cell>
          <cell r="BC456">
            <v>0</v>
          </cell>
          <cell r="BD456">
            <v>0</v>
          </cell>
          <cell r="BE456">
            <v>0</v>
          </cell>
          <cell r="BF456">
            <v>0</v>
          </cell>
        </row>
        <row r="457">
          <cell r="B457" t="str">
            <v>S521004</v>
          </cell>
          <cell r="C457" t="str">
            <v>辽阳奥德新重型汽车修配厂</v>
          </cell>
          <cell r="D457">
            <v>0</v>
          </cell>
          <cell r="E457">
            <v>0</v>
          </cell>
          <cell r="G457">
            <v>0</v>
          </cell>
          <cell r="H457" t="str">
            <v>否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</v>
          </cell>
          <cell r="BD457">
            <v>0</v>
          </cell>
          <cell r="BE457">
            <v>0</v>
          </cell>
          <cell r="BF457">
            <v>0</v>
          </cell>
        </row>
        <row r="458">
          <cell r="B458" t="str">
            <v>S521005</v>
          </cell>
          <cell r="C458" t="str">
            <v>盘锦圣翔汽车销售服务有限公司</v>
          </cell>
          <cell r="D458">
            <v>0</v>
          </cell>
          <cell r="E458">
            <v>0</v>
          </cell>
          <cell r="G458">
            <v>0</v>
          </cell>
          <cell r="H458" t="str">
            <v>否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</v>
          </cell>
          <cell r="BD458">
            <v>0</v>
          </cell>
          <cell r="BE458">
            <v>0</v>
          </cell>
          <cell r="BF458">
            <v>0</v>
          </cell>
        </row>
        <row r="459">
          <cell r="B459" t="str">
            <v>S521007</v>
          </cell>
          <cell r="C459" t="str">
            <v>鞍山沈动重工有限公司</v>
          </cell>
          <cell r="D459">
            <v>0</v>
          </cell>
          <cell r="E459">
            <v>0</v>
          </cell>
          <cell r="G459">
            <v>0</v>
          </cell>
          <cell r="H459" t="str">
            <v>否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</v>
          </cell>
          <cell r="BF459">
            <v>0</v>
          </cell>
        </row>
        <row r="460">
          <cell r="B460" t="str">
            <v>S521008</v>
          </cell>
          <cell r="C460" t="str">
            <v>辽宁动力能源装备集团有限公司</v>
          </cell>
          <cell r="D460">
            <v>0</v>
          </cell>
          <cell r="E460">
            <v>0</v>
          </cell>
          <cell r="G460">
            <v>0</v>
          </cell>
          <cell r="H460" t="str">
            <v>否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</v>
          </cell>
          <cell r="BD460">
            <v>0</v>
          </cell>
          <cell r="BE460">
            <v>0</v>
          </cell>
          <cell r="BF460">
            <v>0</v>
          </cell>
        </row>
        <row r="461">
          <cell r="B461" t="str">
            <v>S521009</v>
          </cell>
          <cell r="C461" t="str">
            <v>辽宁星朋科技实业有限公司</v>
          </cell>
          <cell r="D461">
            <v>0</v>
          </cell>
          <cell r="E461">
            <v>0</v>
          </cell>
          <cell r="G461">
            <v>0</v>
          </cell>
          <cell r="H461" t="str">
            <v>否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X461">
            <v>0</v>
          </cell>
          <cell r="AY461">
            <v>0</v>
          </cell>
          <cell r="AZ461">
            <v>0</v>
          </cell>
          <cell r="BA461">
            <v>0</v>
          </cell>
          <cell r="BB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</row>
        <row r="462">
          <cell r="B462" t="str">
            <v>S523001</v>
          </cell>
          <cell r="C462" t="str">
            <v>明水鑫隆汽车销售有限公司</v>
          </cell>
          <cell r="D462">
            <v>0</v>
          </cell>
          <cell r="E462">
            <v>0</v>
          </cell>
          <cell r="G462">
            <v>0</v>
          </cell>
          <cell r="H462" t="str">
            <v>否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X462">
            <v>0</v>
          </cell>
          <cell r="AY462">
            <v>0</v>
          </cell>
          <cell r="AZ462">
            <v>0</v>
          </cell>
          <cell r="BA462">
            <v>0</v>
          </cell>
          <cell r="BB462">
            <v>0</v>
          </cell>
          <cell r="BC462">
            <v>0</v>
          </cell>
          <cell r="BD462">
            <v>0</v>
          </cell>
          <cell r="BE462">
            <v>0</v>
          </cell>
          <cell r="BF462">
            <v>0</v>
          </cell>
        </row>
        <row r="463">
          <cell r="B463" t="str">
            <v>S532008</v>
          </cell>
          <cell r="C463" t="str">
            <v>无锡市西运汽车修配厂</v>
          </cell>
          <cell r="D463">
            <v>0</v>
          </cell>
          <cell r="E463">
            <v>0</v>
          </cell>
          <cell r="G463">
            <v>0</v>
          </cell>
          <cell r="H463" t="str">
            <v>否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X463">
            <v>0</v>
          </cell>
          <cell r="AY463">
            <v>0</v>
          </cell>
          <cell r="AZ463">
            <v>0</v>
          </cell>
          <cell r="BA463">
            <v>0</v>
          </cell>
          <cell r="BB463">
            <v>0</v>
          </cell>
          <cell r="BC463">
            <v>0</v>
          </cell>
          <cell r="BD463">
            <v>0</v>
          </cell>
          <cell r="BE463">
            <v>0</v>
          </cell>
          <cell r="BF463">
            <v>0</v>
          </cell>
        </row>
        <row r="464">
          <cell r="B464" t="str">
            <v>S532015</v>
          </cell>
          <cell r="C464" t="str">
            <v>镇江市中亚汽车销售服务有限公司镇江中亚</v>
          </cell>
          <cell r="D464">
            <v>0</v>
          </cell>
          <cell r="E464">
            <v>0</v>
          </cell>
          <cell r="G464">
            <v>0</v>
          </cell>
          <cell r="H464" t="str">
            <v>否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X464">
            <v>0</v>
          </cell>
          <cell r="AY464">
            <v>0</v>
          </cell>
          <cell r="AZ464">
            <v>0</v>
          </cell>
          <cell r="BA464">
            <v>0</v>
          </cell>
          <cell r="BB464">
            <v>0</v>
          </cell>
          <cell r="BC464">
            <v>0</v>
          </cell>
          <cell r="BD464">
            <v>0</v>
          </cell>
          <cell r="BE464">
            <v>0</v>
          </cell>
          <cell r="BF464">
            <v>0</v>
          </cell>
        </row>
        <row r="465">
          <cell r="B465" t="str">
            <v>S532018</v>
          </cell>
          <cell r="C465" t="str">
            <v>扬州市佑名汽车服务有限公司</v>
          </cell>
          <cell r="D465">
            <v>0</v>
          </cell>
          <cell r="E465">
            <v>0</v>
          </cell>
          <cell r="G465">
            <v>0</v>
          </cell>
          <cell r="H465" t="str">
            <v>否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X465">
            <v>0</v>
          </cell>
          <cell r="AY465">
            <v>0</v>
          </cell>
          <cell r="AZ465">
            <v>0</v>
          </cell>
          <cell r="BA465">
            <v>0</v>
          </cell>
          <cell r="BB465">
            <v>0</v>
          </cell>
          <cell r="BC465">
            <v>0</v>
          </cell>
          <cell r="BD465">
            <v>0</v>
          </cell>
          <cell r="BE465">
            <v>0</v>
          </cell>
          <cell r="BF465">
            <v>0</v>
          </cell>
        </row>
        <row r="466">
          <cell r="B466" t="str">
            <v>S532019</v>
          </cell>
          <cell r="C466" t="str">
            <v>泗洪胜安汽车修理有限公司</v>
          </cell>
          <cell r="D466">
            <v>0</v>
          </cell>
          <cell r="E466">
            <v>0</v>
          </cell>
          <cell r="G466">
            <v>0</v>
          </cell>
          <cell r="H466" t="str">
            <v>否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X466">
            <v>0</v>
          </cell>
          <cell r="AY466">
            <v>0</v>
          </cell>
          <cell r="AZ466">
            <v>0</v>
          </cell>
          <cell r="BA466">
            <v>0</v>
          </cell>
          <cell r="BB466">
            <v>0</v>
          </cell>
          <cell r="BC466">
            <v>0</v>
          </cell>
          <cell r="BD466">
            <v>0</v>
          </cell>
          <cell r="BE466">
            <v>0</v>
          </cell>
          <cell r="BF466">
            <v>0</v>
          </cell>
        </row>
        <row r="467">
          <cell r="B467" t="str">
            <v>S533008</v>
          </cell>
          <cell r="C467" t="str">
            <v>台州市路桥胜盟汽车服务有限公司</v>
          </cell>
          <cell r="D467">
            <v>0</v>
          </cell>
          <cell r="E467">
            <v>0</v>
          </cell>
          <cell r="G467">
            <v>0</v>
          </cell>
          <cell r="H467" t="str">
            <v>否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X467">
            <v>0</v>
          </cell>
          <cell r="AY467">
            <v>0</v>
          </cell>
          <cell r="AZ467">
            <v>0</v>
          </cell>
          <cell r="BA467">
            <v>0</v>
          </cell>
          <cell r="BB467">
            <v>0</v>
          </cell>
          <cell r="BC467">
            <v>0</v>
          </cell>
          <cell r="BD467">
            <v>0</v>
          </cell>
          <cell r="BE467">
            <v>0</v>
          </cell>
          <cell r="BF467">
            <v>0</v>
          </cell>
        </row>
        <row r="468">
          <cell r="B468" t="str">
            <v>S534005</v>
          </cell>
          <cell r="C468" t="str">
            <v>合肥志达汽车配件有限责任公司</v>
          </cell>
          <cell r="D468">
            <v>0</v>
          </cell>
          <cell r="E468">
            <v>0</v>
          </cell>
          <cell r="G468">
            <v>0</v>
          </cell>
          <cell r="H468" t="str">
            <v>否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X468">
            <v>0</v>
          </cell>
          <cell r="AY468">
            <v>0</v>
          </cell>
          <cell r="AZ468">
            <v>0</v>
          </cell>
          <cell r="BA468">
            <v>0</v>
          </cell>
          <cell r="BB468">
            <v>0</v>
          </cell>
          <cell r="BC468">
            <v>0</v>
          </cell>
          <cell r="BD468">
            <v>0</v>
          </cell>
          <cell r="BE468">
            <v>0</v>
          </cell>
          <cell r="BF468">
            <v>0</v>
          </cell>
        </row>
        <row r="469">
          <cell r="B469" t="str">
            <v>S534008</v>
          </cell>
          <cell r="C469" t="str">
            <v>蚌埠市通利汽车销售有限公司</v>
          </cell>
          <cell r="D469">
            <v>0</v>
          </cell>
          <cell r="E469">
            <v>0</v>
          </cell>
          <cell r="G469">
            <v>0</v>
          </cell>
          <cell r="H469" t="str">
            <v>否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X469">
            <v>0</v>
          </cell>
          <cell r="AY469">
            <v>0</v>
          </cell>
          <cell r="AZ469">
            <v>0</v>
          </cell>
          <cell r="BA469">
            <v>0</v>
          </cell>
          <cell r="BB469">
            <v>0</v>
          </cell>
          <cell r="BC469">
            <v>0</v>
          </cell>
          <cell r="BD469">
            <v>0</v>
          </cell>
          <cell r="BE469">
            <v>0</v>
          </cell>
          <cell r="BF469">
            <v>0</v>
          </cell>
        </row>
        <row r="470">
          <cell r="B470" t="str">
            <v>S535004</v>
          </cell>
          <cell r="C470" t="str">
            <v>厦门市驰宇汽车维修有限公司</v>
          </cell>
          <cell r="D470">
            <v>0</v>
          </cell>
          <cell r="E470">
            <v>0</v>
          </cell>
          <cell r="G470">
            <v>0</v>
          </cell>
          <cell r="H470" t="str">
            <v>否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X470">
            <v>0</v>
          </cell>
          <cell r="AY470">
            <v>0</v>
          </cell>
          <cell r="AZ470">
            <v>0</v>
          </cell>
          <cell r="BA470">
            <v>0</v>
          </cell>
          <cell r="BB470">
            <v>0</v>
          </cell>
          <cell r="BC470">
            <v>0</v>
          </cell>
          <cell r="BD470">
            <v>0</v>
          </cell>
          <cell r="BE470">
            <v>0</v>
          </cell>
          <cell r="BF470">
            <v>0</v>
          </cell>
        </row>
        <row r="471">
          <cell r="B471" t="str">
            <v>S535005</v>
          </cell>
          <cell r="C471" t="str">
            <v>厦门锋润汽车服务有限公司</v>
          </cell>
          <cell r="D471">
            <v>0</v>
          </cell>
          <cell r="E471">
            <v>0</v>
          </cell>
          <cell r="G471">
            <v>0</v>
          </cell>
          <cell r="H471" t="str">
            <v>否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X471">
            <v>0</v>
          </cell>
          <cell r="AY471">
            <v>0</v>
          </cell>
          <cell r="AZ471">
            <v>0</v>
          </cell>
          <cell r="BA471">
            <v>0</v>
          </cell>
          <cell r="BB471">
            <v>0</v>
          </cell>
          <cell r="BC471">
            <v>0</v>
          </cell>
          <cell r="BD471">
            <v>0</v>
          </cell>
          <cell r="BE471">
            <v>0</v>
          </cell>
          <cell r="BF471">
            <v>0</v>
          </cell>
        </row>
        <row r="472">
          <cell r="B472" t="str">
            <v>S536006</v>
          </cell>
          <cell r="C472" t="str">
            <v>南城县恒通汽车服务有限公司</v>
          </cell>
          <cell r="D472">
            <v>0</v>
          </cell>
          <cell r="E472">
            <v>0</v>
          </cell>
          <cell r="G472">
            <v>0</v>
          </cell>
          <cell r="H472" t="str">
            <v>否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X472">
            <v>0</v>
          </cell>
          <cell r="AY472">
            <v>0</v>
          </cell>
          <cell r="AZ472">
            <v>0</v>
          </cell>
          <cell r="BA472">
            <v>0</v>
          </cell>
          <cell r="BB472">
            <v>0</v>
          </cell>
          <cell r="BC472">
            <v>0</v>
          </cell>
          <cell r="BD472">
            <v>0</v>
          </cell>
          <cell r="BE472">
            <v>0</v>
          </cell>
          <cell r="BF472">
            <v>0</v>
          </cell>
        </row>
        <row r="473">
          <cell r="B473" t="str">
            <v>S537010</v>
          </cell>
          <cell r="C473" t="str">
            <v>临沂瑞启汽车销售服务有限公司</v>
          </cell>
          <cell r="D473">
            <v>0</v>
          </cell>
          <cell r="E473">
            <v>0</v>
          </cell>
          <cell r="G473">
            <v>0</v>
          </cell>
          <cell r="H473" t="str">
            <v>否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X473">
            <v>0</v>
          </cell>
          <cell r="AY473">
            <v>0</v>
          </cell>
          <cell r="AZ473">
            <v>0</v>
          </cell>
          <cell r="BA473">
            <v>0</v>
          </cell>
          <cell r="BB473">
            <v>0</v>
          </cell>
          <cell r="BC473">
            <v>0</v>
          </cell>
          <cell r="BD473">
            <v>0</v>
          </cell>
          <cell r="BE473">
            <v>0</v>
          </cell>
          <cell r="BF473">
            <v>0</v>
          </cell>
        </row>
        <row r="474">
          <cell r="B474" t="str">
            <v>S537011</v>
          </cell>
          <cell r="C474" t="str">
            <v>金乡县众鑫汽车维修服务有限公司</v>
          </cell>
          <cell r="D474">
            <v>0</v>
          </cell>
          <cell r="E474">
            <v>0</v>
          </cell>
          <cell r="G474">
            <v>0</v>
          </cell>
          <cell r="H474" t="str">
            <v>否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L474">
            <v>0</v>
          </cell>
          <cell r="AM474">
            <v>0</v>
          </cell>
          <cell r="AN474">
            <v>0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X474">
            <v>0</v>
          </cell>
          <cell r="AY474">
            <v>0</v>
          </cell>
          <cell r="AZ474">
            <v>0</v>
          </cell>
          <cell r="BA474">
            <v>0</v>
          </cell>
          <cell r="BB474">
            <v>0</v>
          </cell>
          <cell r="BC474">
            <v>0</v>
          </cell>
          <cell r="BD474">
            <v>0</v>
          </cell>
          <cell r="BE474">
            <v>0</v>
          </cell>
          <cell r="BF474">
            <v>0</v>
          </cell>
        </row>
        <row r="475">
          <cell r="B475" t="str">
            <v>S537017</v>
          </cell>
          <cell r="C475" t="str">
            <v>潍坊鑫腾物流有限公司</v>
          </cell>
          <cell r="D475">
            <v>0</v>
          </cell>
          <cell r="E475">
            <v>0</v>
          </cell>
          <cell r="G475">
            <v>0</v>
          </cell>
          <cell r="H475" t="str">
            <v>否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X475">
            <v>0</v>
          </cell>
          <cell r="AY475">
            <v>0</v>
          </cell>
          <cell r="AZ475">
            <v>0</v>
          </cell>
          <cell r="BA475">
            <v>0</v>
          </cell>
          <cell r="BB475">
            <v>0</v>
          </cell>
          <cell r="BC475">
            <v>0</v>
          </cell>
          <cell r="BD475">
            <v>0</v>
          </cell>
          <cell r="BE475">
            <v>0</v>
          </cell>
          <cell r="BF475">
            <v>0</v>
          </cell>
        </row>
        <row r="476">
          <cell r="B476" t="str">
            <v>S537018</v>
          </cell>
          <cell r="C476" t="str">
            <v>济宁盛鑫汽车销售有限公司</v>
          </cell>
          <cell r="D476">
            <v>0</v>
          </cell>
          <cell r="E476">
            <v>0</v>
          </cell>
          <cell r="G476">
            <v>0</v>
          </cell>
          <cell r="H476" t="str">
            <v>否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L476">
            <v>0</v>
          </cell>
          <cell r="AM476">
            <v>0</v>
          </cell>
          <cell r="AN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X476">
            <v>0</v>
          </cell>
          <cell r="AY476">
            <v>0</v>
          </cell>
          <cell r="AZ476">
            <v>0</v>
          </cell>
          <cell r="BA476">
            <v>0</v>
          </cell>
          <cell r="BB476">
            <v>0</v>
          </cell>
          <cell r="BC476">
            <v>0</v>
          </cell>
          <cell r="BD476">
            <v>0</v>
          </cell>
          <cell r="BE476">
            <v>0</v>
          </cell>
          <cell r="BF476">
            <v>0</v>
          </cell>
        </row>
        <row r="477">
          <cell r="B477" t="str">
            <v>S537019</v>
          </cell>
          <cell r="C477" t="str">
            <v>潍坊市汇众汽车销售服务有限公司汽车修理厂</v>
          </cell>
          <cell r="D477">
            <v>0</v>
          </cell>
          <cell r="E477">
            <v>0</v>
          </cell>
          <cell r="G477">
            <v>0</v>
          </cell>
          <cell r="H477" t="str">
            <v>否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  <cell r="AL477">
            <v>0</v>
          </cell>
          <cell r="AM477">
            <v>0</v>
          </cell>
          <cell r="AN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X477">
            <v>0</v>
          </cell>
          <cell r="AY477">
            <v>0</v>
          </cell>
          <cell r="AZ477">
            <v>0</v>
          </cell>
          <cell r="BA477">
            <v>0</v>
          </cell>
          <cell r="BB477">
            <v>0</v>
          </cell>
          <cell r="BC477">
            <v>0</v>
          </cell>
          <cell r="BD477">
            <v>0</v>
          </cell>
          <cell r="BE477">
            <v>0</v>
          </cell>
          <cell r="BF477">
            <v>0</v>
          </cell>
        </row>
        <row r="478">
          <cell r="B478" t="str">
            <v>S537020</v>
          </cell>
          <cell r="C478" t="str">
            <v>章丘思锐佳顺物流有限公司</v>
          </cell>
          <cell r="D478">
            <v>0</v>
          </cell>
          <cell r="E478">
            <v>0</v>
          </cell>
          <cell r="G478">
            <v>0</v>
          </cell>
          <cell r="H478" t="str">
            <v>否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X478">
            <v>0</v>
          </cell>
          <cell r="AY478">
            <v>0</v>
          </cell>
          <cell r="AZ478">
            <v>0</v>
          </cell>
          <cell r="BA478">
            <v>0</v>
          </cell>
          <cell r="BB478">
            <v>0</v>
          </cell>
          <cell r="BC478">
            <v>0</v>
          </cell>
          <cell r="BD478">
            <v>0</v>
          </cell>
          <cell r="BE478">
            <v>0</v>
          </cell>
          <cell r="BF478">
            <v>0</v>
          </cell>
        </row>
        <row r="479">
          <cell r="B479" t="str">
            <v>S537023</v>
          </cell>
          <cell r="C479" t="str">
            <v>梁山县一通汽车维修服务有限公司</v>
          </cell>
          <cell r="D479">
            <v>0</v>
          </cell>
          <cell r="E479">
            <v>0</v>
          </cell>
          <cell r="G479">
            <v>0</v>
          </cell>
          <cell r="H479" t="str">
            <v>否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X479">
            <v>0</v>
          </cell>
          <cell r="AY479">
            <v>0</v>
          </cell>
          <cell r="AZ479">
            <v>0</v>
          </cell>
          <cell r="BA479">
            <v>0</v>
          </cell>
          <cell r="BB479">
            <v>0</v>
          </cell>
          <cell r="BC479">
            <v>0</v>
          </cell>
          <cell r="BD479">
            <v>0</v>
          </cell>
          <cell r="BE479">
            <v>0</v>
          </cell>
          <cell r="BF479">
            <v>0</v>
          </cell>
        </row>
        <row r="480">
          <cell r="B480" t="str">
            <v>S541004</v>
          </cell>
          <cell r="C480" t="str">
            <v>沁阳市鑫达汽车修理有限公司</v>
          </cell>
          <cell r="D480">
            <v>0</v>
          </cell>
          <cell r="E480">
            <v>0</v>
          </cell>
          <cell r="G480">
            <v>0</v>
          </cell>
          <cell r="H480" t="str">
            <v>否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X480">
            <v>0</v>
          </cell>
          <cell r="AY480">
            <v>0</v>
          </cell>
          <cell r="AZ480">
            <v>0</v>
          </cell>
          <cell r="BA480">
            <v>0</v>
          </cell>
          <cell r="BB480">
            <v>0</v>
          </cell>
          <cell r="BC480">
            <v>0</v>
          </cell>
          <cell r="BD480">
            <v>0</v>
          </cell>
          <cell r="BE480">
            <v>0</v>
          </cell>
          <cell r="BF480">
            <v>0</v>
          </cell>
        </row>
        <row r="481">
          <cell r="B481" t="str">
            <v>S541008</v>
          </cell>
          <cell r="C481" t="str">
            <v>驻马店天翔机电有限公司</v>
          </cell>
          <cell r="D481">
            <v>0</v>
          </cell>
          <cell r="E481">
            <v>0</v>
          </cell>
          <cell r="G481">
            <v>0</v>
          </cell>
          <cell r="H481" t="str">
            <v>否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X481">
            <v>0</v>
          </cell>
          <cell r="AY481">
            <v>0</v>
          </cell>
          <cell r="AZ481">
            <v>0</v>
          </cell>
          <cell r="BA481">
            <v>0</v>
          </cell>
          <cell r="BB481">
            <v>0</v>
          </cell>
          <cell r="BC481">
            <v>0</v>
          </cell>
          <cell r="BD481">
            <v>0</v>
          </cell>
          <cell r="BE481">
            <v>0</v>
          </cell>
          <cell r="BF481">
            <v>0</v>
          </cell>
        </row>
        <row r="482">
          <cell r="B482" t="str">
            <v>S541010</v>
          </cell>
          <cell r="C482" t="str">
            <v>平顶山市永惠汽车维修服务有限公司</v>
          </cell>
          <cell r="D482">
            <v>0</v>
          </cell>
          <cell r="E482">
            <v>0</v>
          </cell>
          <cell r="G482">
            <v>0</v>
          </cell>
          <cell r="H482" t="str">
            <v>否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X482">
            <v>0</v>
          </cell>
          <cell r="AY482">
            <v>0</v>
          </cell>
          <cell r="AZ482">
            <v>0</v>
          </cell>
          <cell r="BA482">
            <v>0</v>
          </cell>
          <cell r="BB482">
            <v>0</v>
          </cell>
          <cell r="BC482">
            <v>0</v>
          </cell>
          <cell r="BD482">
            <v>0</v>
          </cell>
          <cell r="BE482">
            <v>0</v>
          </cell>
          <cell r="BF482">
            <v>0</v>
          </cell>
        </row>
        <row r="483">
          <cell r="B483" t="str">
            <v>S541011</v>
          </cell>
          <cell r="C483" t="str">
            <v>河南正聚明汽车贸易有限公司</v>
          </cell>
          <cell r="D483">
            <v>0</v>
          </cell>
          <cell r="E483">
            <v>0</v>
          </cell>
          <cell r="G483">
            <v>0</v>
          </cell>
          <cell r="H483" t="str">
            <v>否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X483">
            <v>0</v>
          </cell>
          <cell r="AY483">
            <v>0</v>
          </cell>
          <cell r="AZ483">
            <v>0</v>
          </cell>
          <cell r="BA483">
            <v>0</v>
          </cell>
          <cell r="BB483">
            <v>0</v>
          </cell>
          <cell r="BC483">
            <v>0</v>
          </cell>
          <cell r="BD483">
            <v>0</v>
          </cell>
          <cell r="BE483">
            <v>0</v>
          </cell>
          <cell r="BF483">
            <v>0</v>
          </cell>
        </row>
        <row r="484">
          <cell r="B484" t="str">
            <v>S542002</v>
          </cell>
          <cell r="C484" t="str">
            <v>武汉万坚汽车服务有限公司</v>
          </cell>
          <cell r="D484">
            <v>0</v>
          </cell>
          <cell r="E484">
            <v>0</v>
          </cell>
          <cell r="G484">
            <v>0</v>
          </cell>
          <cell r="H484" t="str">
            <v>否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X484">
            <v>0</v>
          </cell>
          <cell r="AY484">
            <v>0</v>
          </cell>
          <cell r="AZ484">
            <v>0</v>
          </cell>
          <cell r="BA484">
            <v>0</v>
          </cell>
          <cell r="BB484">
            <v>0</v>
          </cell>
          <cell r="BC484">
            <v>0</v>
          </cell>
          <cell r="BD484">
            <v>0</v>
          </cell>
          <cell r="BE484">
            <v>0</v>
          </cell>
          <cell r="BF484">
            <v>0</v>
          </cell>
        </row>
        <row r="485">
          <cell r="B485" t="str">
            <v>S551004</v>
          </cell>
          <cell r="C485" t="str">
            <v>攀枝花市京福汽车销售服务有限公司</v>
          </cell>
          <cell r="D485">
            <v>0</v>
          </cell>
          <cell r="E485">
            <v>0</v>
          </cell>
          <cell r="G485">
            <v>0</v>
          </cell>
          <cell r="H485" t="str">
            <v>否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X485">
            <v>0</v>
          </cell>
          <cell r="AY485">
            <v>0</v>
          </cell>
          <cell r="AZ485">
            <v>0</v>
          </cell>
          <cell r="BA485">
            <v>0</v>
          </cell>
          <cell r="BB485">
            <v>0</v>
          </cell>
          <cell r="BC485">
            <v>0</v>
          </cell>
          <cell r="BD485">
            <v>0</v>
          </cell>
          <cell r="BE485">
            <v>0</v>
          </cell>
          <cell r="BF485">
            <v>0</v>
          </cell>
        </row>
        <row r="486">
          <cell r="B486" t="str">
            <v>S551006</v>
          </cell>
          <cell r="C486" t="str">
            <v>冕宁县泸沽海侠汽车修理厂</v>
          </cell>
          <cell r="D486">
            <v>0</v>
          </cell>
          <cell r="E486">
            <v>0</v>
          </cell>
          <cell r="G486">
            <v>0</v>
          </cell>
          <cell r="H486" t="str">
            <v>否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X486">
            <v>0</v>
          </cell>
          <cell r="AY486">
            <v>0</v>
          </cell>
          <cell r="AZ486">
            <v>0</v>
          </cell>
          <cell r="BA486">
            <v>0</v>
          </cell>
          <cell r="BB486">
            <v>0</v>
          </cell>
          <cell r="BC486">
            <v>0</v>
          </cell>
          <cell r="BD486">
            <v>0</v>
          </cell>
          <cell r="BE486">
            <v>0</v>
          </cell>
          <cell r="BF486">
            <v>0</v>
          </cell>
        </row>
        <row r="487">
          <cell r="B487" t="str">
            <v>S551007</v>
          </cell>
          <cell r="C487" t="str">
            <v>荥经县颐顺汽车贸易服务有限公司</v>
          </cell>
          <cell r="D487">
            <v>0</v>
          </cell>
          <cell r="E487">
            <v>0</v>
          </cell>
          <cell r="G487">
            <v>0</v>
          </cell>
          <cell r="H487" t="str">
            <v>否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X487">
            <v>0</v>
          </cell>
          <cell r="AY487">
            <v>0</v>
          </cell>
          <cell r="AZ487">
            <v>0</v>
          </cell>
          <cell r="BA487">
            <v>0</v>
          </cell>
          <cell r="BB487">
            <v>0</v>
          </cell>
          <cell r="BC487">
            <v>0</v>
          </cell>
          <cell r="BD487">
            <v>0</v>
          </cell>
          <cell r="BE487">
            <v>0</v>
          </cell>
          <cell r="BF487">
            <v>0</v>
          </cell>
        </row>
        <row r="488">
          <cell r="B488" t="str">
            <v>S562005</v>
          </cell>
          <cell r="C488" t="str">
            <v>甘肃德晟汽车贸易有限公司</v>
          </cell>
          <cell r="D488">
            <v>0</v>
          </cell>
          <cell r="E488">
            <v>0</v>
          </cell>
          <cell r="G488">
            <v>0</v>
          </cell>
          <cell r="H488" t="str">
            <v>否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E488">
            <v>0</v>
          </cell>
          <cell r="AF488">
            <v>0</v>
          </cell>
          <cell r="AH488">
            <v>0</v>
          </cell>
          <cell r="AI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X488">
            <v>0</v>
          </cell>
          <cell r="AY488">
            <v>0</v>
          </cell>
          <cell r="AZ488">
            <v>0</v>
          </cell>
          <cell r="BA488">
            <v>0</v>
          </cell>
          <cell r="BB488">
            <v>0</v>
          </cell>
          <cell r="BC488">
            <v>0</v>
          </cell>
          <cell r="BD488">
            <v>0</v>
          </cell>
          <cell r="BE488">
            <v>0</v>
          </cell>
          <cell r="BF488">
            <v>0</v>
          </cell>
        </row>
        <row r="489">
          <cell r="B489" t="str">
            <v>S563001</v>
          </cell>
          <cell r="C489" t="str">
            <v>青海荣雄汽车销售服务有限公司</v>
          </cell>
          <cell r="D489">
            <v>0</v>
          </cell>
          <cell r="E489">
            <v>0</v>
          </cell>
          <cell r="G489">
            <v>0</v>
          </cell>
          <cell r="H489" t="str">
            <v>否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E489">
            <v>0</v>
          </cell>
          <cell r="AF489">
            <v>0</v>
          </cell>
          <cell r="AH489">
            <v>0</v>
          </cell>
          <cell r="AI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X489">
            <v>0</v>
          </cell>
          <cell r="AY489">
            <v>0</v>
          </cell>
          <cell r="AZ489">
            <v>0</v>
          </cell>
          <cell r="BA489">
            <v>0</v>
          </cell>
          <cell r="BB489">
            <v>0</v>
          </cell>
          <cell r="BC489">
            <v>0</v>
          </cell>
          <cell r="BD489">
            <v>0</v>
          </cell>
          <cell r="BE489">
            <v>0</v>
          </cell>
          <cell r="BF489">
            <v>0</v>
          </cell>
        </row>
        <row r="490">
          <cell r="B490" t="str">
            <v>S565002</v>
          </cell>
          <cell r="C490" t="str">
            <v>伊宁市兴杨汽修厂</v>
          </cell>
          <cell r="D490">
            <v>0</v>
          </cell>
          <cell r="E490">
            <v>0</v>
          </cell>
          <cell r="G490">
            <v>0</v>
          </cell>
          <cell r="H490" t="str">
            <v>否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E490">
            <v>0</v>
          </cell>
          <cell r="AF490">
            <v>0</v>
          </cell>
          <cell r="AH490">
            <v>0</v>
          </cell>
          <cell r="AI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X490">
            <v>0</v>
          </cell>
          <cell r="AY490">
            <v>0</v>
          </cell>
          <cell r="AZ490">
            <v>0</v>
          </cell>
          <cell r="BA490">
            <v>0</v>
          </cell>
          <cell r="BB490">
            <v>0</v>
          </cell>
          <cell r="BC490">
            <v>0</v>
          </cell>
          <cell r="BD490">
            <v>0</v>
          </cell>
          <cell r="BE490">
            <v>0</v>
          </cell>
          <cell r="BF490">
            <v>0</v>
          </cell>
        </row>
        <row r="491">
          <cell r="B491" t="str">
            <v>S411032</v>
          </cell>
          <cell r="C491" t="str">
            <v>国家知识产权局专利局</v>
          </cell>
          <cell r="D491">
            <v>0</v>
          </cell>
          <cell r="E491">
            <v>0</v>
          </cell>
          <cell r="G491">
            <v>0</v>
          </cell>
          <cell r="H491" t="str">
            <v>否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X491">
            <v>0</v>
          </cell>
          <cell r="AY491">
            <v>0</v>
          </cell>
          <cell r="AZ491">
            <v>0</v>
          </cell>
          <cell r="BA491">
            <v>0</v>
          </cell>
          <cell r="BB491">
            <v>0</v>
          </cell>
          <cell r="BC491">
            <v>0</v>
          </cell>
          <cell r="BD491">
            <v>0</v>
          </cell>
          <cell r="BE491">
            <v>0</v>
          </cell>
          <cell r="BF491">
            <v>0</v>
          </cell>
        </row>
        <row r="492">
          <cell r="B492" t="str">
            <v>S412034</v>
          </cell>
          <cell r="C492" t="str">
            <v>天津市鑫晟亨通商贸有限公司</v>
          </cell>
          <cell r="D492" t="str">
            <v>金属件</v>
          </cell>
          <cell r="E492" t="str">
            <v>金属件</v>
          </cell>
          <cell r="G492">
            <v>0</v>
          </cell>
          <cell r="H492" t="str">
            <v>否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X492">
            <v>0</v>
          </cell>
          <cell r="AY492">
            <v>0</v>
          </cell>
          <cell r="AZ492">
            <v>0</v>
          </cell>
          <cell r="BA492">
            <v>1</v>
          </cell>
          <cell r="BB492">
            <v>0</v>
          </cell>
          <cell r="BC492">
            <v>0</v>
          </cell>
          <cell r="BD492">
            <v>0</v>
          </cell>
          <cell r="BE492">
            <v>0</v>
          </cell>
          <cell r="BF492">
            <v>0</v>
          </cell>
        </row>
        <row r="493">
          <cell r="B493" t="str">
            <v>S413137</v>
          </cell>
          <cell r="C493" t="str">
            <v>河北秦安安全科技股份有限公司</v>
          </cell>
          <cell r="D493">
            <v>0</v>
          </cell>
          <cell r="E493">
            <v>0</v>
          </cell>
          <cell r="G493">
            <v>0</v>
          </cell>
          <cell r="H493" t="str">
            <v>否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X493">
            <v>0</v>
          </cell>
          <cell r="AY493">
            <v>0</v>
          </cell>
          <cell r="AZ493">
            <v>0</v>
          </cell>
          <cell r="BA493">
            <v>0</v>
          </cell>
          <cell r="BB493">
            <v>0</v>
          </cell>
          <cell r="BC493">
            <v>0</v>
          </cell>
          <cell r="BD493">
            <v>0</v>
          </cell>
          <cell r="BE493">
            <v>0</v>
          </cell>
          <cell r="BF493">
            <v>0</v>
          </cell>
        </row>
        <row r="494">
          <cell r="B494" t="str">
            <v>S431028</v>
          </cell>
          <cell r="C494" t="str">
            <v>上海越航启塑化有限公司</v>
          </cell>
          <cell r="D494" t="str">
            <v>后视镜</v>
          </cell>
          <cell r="E494" t="str">
            <v>后视镜</v>
          </cell>
          <cell r="G494">
            <v>0</v>
          </cell>
          <cell r="H494" t="str">
            <v>否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M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  <cell r="BA494">
            <v>0</v>
          </cell>
          <cell r="BB494">
            <v>0</v>
          </cell>
          <cell r="BC494">
            <v>0</v>
          </cell>
          <cell r="BD494">
            <v>0</v>
          </cell>
          <cell r="BE494">
            <v>0</v>
          </cell>
          <cell r="BF494">
            <v>0</v>
          </cell>
        </row>
        <row r="495">
          <cell r="B495" t="str">
            <v>S437047</v>
          </cell>
          <cell r="C495" t="str">
            <v>青岛美泰塑胶有限公司</v>
          </cell>
          <cell r="D495">
            <v>0</v>
          </cell>
          <cell r="E495">
            <v>0</v>
          </cell>
          <cell r="G495">
            <v>0</v>
          </cell>
          <cell r="H495" t="str">
            <v>否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X495">
            <v>0</v>
          </cell>
          <cell r="AY495">
            <v>0</v>
          </cell>
          <cell r="AZ495">
            <v>0</v>
          </cell>
          <cell r="BA495">
            <v>0</v>
          </cell>
          <cell r="BB495">
            <v>0</v>
          </cell>
          <cell r="BC495">
            <v>0</v>
          </cell>
          <cell r="BD495">
            <v>0</v>
          </cell>
          <cell r="BE495">
            <v>0</v>
          </cell>
          <cell r="BF495">
            <v>0</v>
          </cell>
        </row>
        <row r="496">
          <cell r="B496" t="str">
            <v>S511025</v>
          </cell>
          <cell r="C496" t="str">
            <v>北京泰纳特斯汽车零部件有限公司</v>
          </cell>
          <cell r="D496">
            <v>0</v>
          </cell>
          <cell r="E496">
            <v>0</v>
          </cell>
          <cell r="F496" t="str">
            <v>老账</v>
          </cell>
          <cell r="G496">
            <v>0</v>
          </cell>
          <cell r="H496" t="str">
            <v>否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X496">
            <v>0</v>
          </cell>
          <cell r="AY496">
            <v>0</v>
          </cell>
          <cell r="AZ496">
            <v>0</v>
          </cell>
          <cell r="BA496">
            <v>0</v>
          </cell>
          <cell r="BB496">
            <v>0</v>
          </cell>
          <cell r="BC496">
            <v>0</v>
          </cell>
          <cell r="BD496">
            <v>0</v>
          </cell>
          <cell r="BE496">
            <v>0</v>
          </cell>
          <cell r="BF496">
            <v>0</v>
          </cell>
        </row>
        <row r="497">
          <cell r="B497" t="str">
            <v>S512011</v>
          </cell>
          <cell r="C497" t="str">
            <v>天津市启光科技有限公司</v>
          </cell>
          <cell r="D497">
            <v>0</v>
          </cell>
          <cell r="E497">
            <v>0</v>
          </cell>
          <cell r="G497">
            <v>0</v>
          </cell>
          <cell r="H497" t="str">
            <v>否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X497">
            <v>0</v>
          </cell>
          <cell r="AY497">
            <v>0</v>
          </cell>
          <cell r="AZ497">
            <v>0</v>
          </cell>
          <cell r="BA497">
            <v>0</v>
          </cell>
          <cell r="BB497">
            <v>0</v>
          </cell>
          <cell r="BC497">
            <v>0</v>
          </cell>
          <cell r="BD497">
            <v>0</v>
          </cell>
          <cell r="BE497">
            <v>0</v>
          </cell>
          <cell r="BF497">
            <v>0</v>
          </cell>
        </row>
        <row r="498">
          <cell r="B498" t="str">
            <v>S513088</v>
          </cell>
          <cell r="C498" t="str">
            <v>邢台上联汽车销售有限公司</v>
          </cell>
          <cell r="D498">
            <v>0</v>
          </cell>
          <cell r="E498">
            <v>0</v>
          </cell>
          <cell r="G498">
            <v>0</v>
          </cell>
          <cell r="H498" t="str">
            <v>否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X498">
            <v>0</v>
          </cell>
          <cell r="AY498">
            <v>0</v>
          </cell>
          <cell r="AZ498">
            <v>0</v>
          </cell>
          <cell r="BA498">
            <v>0</v>
          </cell>
          <cell r="BB498">
            <v>0</v>
          </cell>
          <cell r="BC498">
            <v>0</v>
          </cell>
          <cell r="BD498">
            <v>0</v>
          </cell>
          <cell r="BE498">
            <v>0</v>
          </cell>
          <cell r="BF498">
            <v>0</v>
          </cell>
        </row>
        <row r="499">
          <cell r="B499" t="str">
            <v>S513099</v>
          </cell>
          <cell r="C499" t="str">
            <v>涉县昌鑫汽车销售服务有限公司</v>
          </cell>
          <cell r="D499">
            <v>0</v>
          </cell>
          <cell r="E499">
            <v>0</v>
          </cell>
          <cell r="G499">
            <v>0</v>
          </cell>
          <cell r="H499" t="str">
            <v>否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L499">
            <v>0</v>
          </cell>
          <cell r="AM499">
            <v>0</v>
          </cell>
          <cell r="AN499">
            <v>0</v>
          </cell>
          <cell r="AO499">
            <v>0</v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X499">
            <v>0</v>
          </cell>
          <cell r="AY499">
            <v>0</v>
          </cell>
          <cell r="AZ499">
            <v>0</v>
          </cell>
          <cell r="BA499">
            <v>0</v>
          </cell>
          <cell r="BB499">
            <v>0</v>
          </cell>
          <cell r="BC499">
            <v>0</v>
          </cell>
          <cell r="BD499">
            <v>0</v>
          </cell>
          <cell r="BE499">
            <v>0</v>
          </cell>
          <cell r="BF499">
            <v>0</v>
          </cell>
        </row>
        <row r="500">
          <cell r="B500" t="str">
            <v>S513101</v>
          </cell>
          <cell r="C500" t="str">
            <v>河北创伟物贸有限公司</v>
          </cell>
          <cell r="D500">
            <v>0</v>
          </cell>
          <cell r="E500">
            <v>0</v>
          </cell>
          <cell r="G500">
            <v>0</v>
          </cell>
          <cell r="H500" t="str">
            <v>否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L500">
            <v>0</v>
          </cell>
          <cell r="AM500">
            <v>0</v>
          </cell>
          <cell r="AN500">
            <v>0</v>
          </cell>
          <cell r="AO500">
            <v>0</v>
          </cell>
          <cell r="AP500">
            <v>0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X500">
            <v>0</v>
          </cell>
          <cell r="AY500">
            <v>0</v>
          </cell>
          <cell r="AZ500">
            <v>0</v>
          </cell>
          <cell r="BA500">
            <v>0</v>
          </cell>
          <cell r="BB500">
            <v>0</v>
          </cell>
          <cell r="BC500">
            <v>0</v>
          </cell>
          <cell r="BD500">
            <v>0</v>
          </cell>
          <cell r="BE500">
            <v>0</v>
          </cell>
          <cell r="BF500">
            <v>0</v>
          </cell>
        </row>
        <row r="501">
          <cell r="B501" t="str">
            <v>S513105</v>
          </cell>
          <cell r="C501" t="str">
            <v>昌黎县驰丰汽车销售有限公司</v>
          </cell>
          <cell r="D501">
            <v>0</v>
          </cell>
          <cell r="E501">
            <v>0</v>
          </cell>
          <cell r="G501">
            <v>0</v>
          </cell>
          <cell r="H501" t="str">
            <v>否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>
            <v>0</v>
          </cell>
          <cell r="AQ501">
            <v>0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X501">
            <v>0</v>
          </cell>
          <cell r="AY501">
            <v>0</v>
          </cell>
          <cell r="AZ501">
            <v>0</v>
          </cell>
          <cell r="BA501">
            <v>0</v>
          </cell>
          <cell r="BB501">
            <v>0</v>
          </cell>
          <cell r="BC501">
            <v>0</v>
          </cell>
          <cell r="BD501">
            <v>0</v>
          </cell>
          <cell r="BE501">
            <v>0</v>
          </cell>
          <cell r="BF501">
            <v>0</v>
          </cell>
        </row>
        <row r="502">
          <cell r="B502" t="str">
            <v>S513107</v>
          </cell>
          <cell r="C502" t="str">
            <v>秦皇岛市重汽汽车配件有限公司汽车维护厂</v>
          </cell>
          <cell r="D502">
            <v>0</v>
          </cell>
          <cell r="E502">
            <v>0</v>
          </cell>
          <cell r="G502">
            <v>0</v>
          </cell>
          <cell r="H502" t="str">
            <v>否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X502">
            <v>0</v>
          </cell>
          <cell r="AY502">
            <v>0</v>
          </cell>
          <cell r="AZ502">
            <v>0</v>
          </cell>
          <cell r="BA502">
            <v>0</v>
          </cell>
          <cell r="BB502">
            <v>0</v>
          </cell>
          <cell r="BC502">
            <v>0</v>
          </cell>
          <cell r="BD502">
            <v>0</v>
          </cell>
          <cell r="BE502">
            <v>0</v>
          </cell>
          <cell r="BF502">
            <v>0</v>
          </cell>
        </row>
        <row r="503">
          <cell r="B503" t="str">
            <v>S513127</v>
          </cell>
          <cell r="C503" t="str">
            <v>馆陶县广丰汽车贸易有限公司</v>
          </cell>
          <cell r="D503">
            <v>0</v>
          </cell>
          <cell r="E503">
            <v>0</v>
          </cell>
          <cell r="G503">
            <v>0</v>
          </cell>
          <cell r="H503" t="str">
            <v>否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P503">
            <v>0</v>
          </cell>
          <cell r="AQ503">
            <v>0</v>
          </cell>
          <cell r="AR503">
            <v>0</v>
          </cell>
          <cell r="AS503">
            <v>0</v>
          </cell>
          <cell r="AT503">
            <v>0</v>
          </cell>
          <cell r="AU503">
            <v>0</v>
          </cell>
          <cell r="AV503">
            <v>0</v>
          </cell>
          <cell r="AX503">
            <v>0</v>
          </cell>
          <cell r="AY503">
            <v>0</v>
          </cell>
          <cell r="AZ503">
            <v>0</v>
          </cell>
          <cell r="BA503">
            <v>0</v>
          </cell>
          <cell r="BB503">
            <v>0</v>
          </cell>
          <cell r="BC503">
            <v>0</v>
          </cell>
          <cell r="BD503">
            <v>0</v>
          </cell>
          <cell r="BE503">
            <v>0</v>
          </cell>
          <cell r="BF503">
            <v>0</v>
          </cell>
        </row>
        <row r="504">
          <cell r="B504" t="str">
            <v>S513132</v>
          </cell>
          <cell r="C504" t="str">
            <v>临城县志云汽车维修服务有限公司</v>
          </cell>
          <cell r="D504">
            <v>0</v>
          </cell>
          <cell r="E504">
            <v>0</v>
          </cell>
          <cell r="G504">
            <v>0</v>
          </cell>
          <cell r="H504" t="str">
            <v>否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  <cell r="AL504">
            <v>0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</v>
          </cell>
          <cell r="AX504">
            <v>0</v>
          </cell>
          <cell r="AY504">
            <v>0</v>
          </cell>
          <cell r="AZ504">
            <v>0</v>
          </cell>
          <cell r="BA504">
            <v>0</v>
          </cell>
          <cell r="BB504">
            <v>0</v>
          </cell>
          <cell r="BC504">
            <v>0</v>
          </cell>
          <cell r="BD504">
            <v>0</v>
          </cell>
          <cell r="BE504">
            <v>0</v>
          </cell>
          <cell r="BF504">
            <v>0</v>
          </cell>
        </row>
        <row r="505">
          <cell r="B505" t="str">
            <v>S513133</v>
          </cell>
          <cell r="C505" t="str">
            <v>邯郸市永年区现方汽车修理厂</v>
          </cell>
          <cell r="D505">
            <v>0</v>
          </cell>
          <cell r="E505">
            <v>0</v>
          </cell>
          <cell r="G505">
            <v>0</v>
          </cell>
          <cell r="H505" t="str">
            <v>否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  <cell r="AL505">
            <v>0</v>
          </cell>
          <cell r="AM505">
            <v>0</v>
          </cell>
          <cell r="AN505">
            <v>0</v>
          </cell>
          <cell r="AO505">
            <v>0</v>
          </cell>
          <cell r="AP505">
            <v>0</v>
          </cell>
          <cell r="AQ505">
            <v>0</v>
          </cell>
          <cell r="AR505">
            <v>0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X505">
            <v>0</v>
          </cell>
          <cell r="AY505">
            <v>0</v>
          </cell>
          <cell r="AZ505">
            <v>0</v>
          </cell>
          <cell r="BA505">
            <v>0</v>
          </cell>
          <cell r="BB505">
            <v>0</v>
          </cell>
          <cell r="BC505">
            <v>0</v>
          </cell>
          <cell r="BD505">
            <v>0</v>
          </cell>
          <cell r="BE505">
            <v>0</v>
          </cell>
          <cell r="BF505">
            <v>0</v>
          </cell>
        </row>
        <row r="506">
          <cell r="B506" t="str">
            <v>S513134</v>
          </cell>
          <cell r="C506" t="str">
            <v>黄骅市东风仪器仪表经销处</v>
          </cell>
          <cell r="D506">
            <v>0</v>
          </cell>
          <cell r="E506">
            <v>0</v>
          </cell>
          <cell r="G506">
            <v>0</v>
          </cell>
          <cell r="H506" t="str">
            <v>否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L506">
            <v>0</v>
          </cell>
          <cell r="AM506">
            <v>0</v>
          </cell>
          <cell r="AN506">
            <v>0</v>
          </cell>
          <cell r="AO506">
            <v>0</v>
          </cell>
          <cell r="AP506">
            <v>0</v>
          </cell>
          <cell r="AQ506">
            <v>0</v>
          </cell>
          <cell r="AR506">
            <v>0</v>
          </cell>
          <cell r="AS506">
            <v>0</v>
          </cell>
          <cell r="AT506">
            <v>0</v>
          </cell>
          <cell r="AU506">
            <v>0</v>
          </cell>
          <cell r="AV506">
            <v>0</v>
          </cell>
          <cell r="AX506">
            <v>0</v>
          </cell>
          <cell r="AY506">
            <v>0</v>
          </cell>
          <cell r="AZ506">
            <v>0</v>
          </cell>
          <cell r="BA506">
            <v>0</v>
          </cell>
          <cell r="BB506">
            <v>0</v>
          </cell>
          <cell r="BC506">
            <v>0</v>
          </cell>
          <cell r="BD506">
            <v>0</v>
          </cell>
          <cell r="BE506">
            <v>0</v>
          </cell>
          <cell r="BF506">
            <v>0</v>
          </cell>
        </row>
        <row r="507">
          <cell r="B507" t="str">
            <v>S513136</v>
          </cell>
          <cell r="C507" t="str">
            <v>河北新林坡孵化器股份有限公司</v>
          </cell>
          <cell r="D507">
            <v>0</v>
          </cell>
          <cell r="E507">
            <v>0</v>
          </cell>
          <cell r="G507">
            <v>0</v>
          </cell>
          <cell r="H507" t="str">
            <v>否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L507">
            <v>0</v>
          </cell>
          <cell r="AM507">
            <v>0</v>
          </cell>
          <cell r="AN507">
            <v>0</v>
          </cell>
          <cell r="AO507">
            <v>0</v>
          </cell>
          <cell r="AP507">
            <v>0</v>
          </cell>
          <cell r="AQ507">
            <v>0</v>
          </cell>
          <cell r="AR507">
            <v>0</v>
          </cell>
          <cell r="AS507">
            <v>0</v>
          </cell>
          <cell r="AT507">
            <v>0</v>
          </cell>
          <cell r="AU507">
            <v>0</v>
          </cell>
          <cell r="AV507">
            <v>0</v>
          </cell>
          <cell r="AX507">
            <v>0</v>
          </cell>
          <cell r="AY507">
            <v>0</v>
          </cell>
          <cell r="AZ507">
            <v>0</v>
          </cell>
          <cell r="BA507">
            <v>0</v>
          </cell>
          <cell r="BB507">
            <v>0</v>
          </cell>
          <cell r="BC507">
            <v>0</v>
          </cell>
          <cell r="BD507">
            <v>0</v>
          </cell>
          <cell r="BE507">
            <v>0</v>
          </cell>
          <cell r="BF507">
            <v>0</v>
          </cell>
        </row>
        <row r="508">
          <cell r="B508" t="str">
            <v>S513140</v>
          </cell>
          <cell r="C508" t="str">
            <v>黄骅市祥海废品回收有限公司</v>
          </cell>
          <cell r="D508">
            <v>0</v>
          </cell>
          <cell r="E508">
            <v>0</v>
          </cell>
          <cell r="G508">
            <v>0</v>
          </cell>
          <cell r="H508" t="str">
            <v>否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X508">
            <v>0</v>
          </cell>
          <cell r="AY508">
            <v>0</v>
          </cell>
          <cell r="AZ508">
            <v>0</v>
          </cell>
          <cell r="BA508">
            <v>0</v>
          </cell>
          <cell r="BB508">
            <v>0</v>
          </cell>
          <cell r="BC508">
            <v>0</v>
          </cell>
          <cell r="BD508">
            <v>0</v>
          </cell>
          <cell r="BE508">
            <v>0</v>
          </cell>
          <cell r="BF508">
            <v>0</v>
          </cell>
        </row>
        <row r="509">
          <cell r="B509" t="str">
            <v>S513141</v>
          </cell>
          <cell r="C509" t="str">
            <v>黄骅市众泰模具厂</v>
          </cell>
          <cell r="D509">
            <v>0</v>
          </cell>
          <cell r="E509">
            <v>0</v>
          </cell>
          <cell r="G509">
            <v>0</v>
          </cell>
          <cell r="H509" t="str">
            <v>否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X509">
            <v>0</v>
          </cell>
          <cell r="AY509">
            <v>0</v>
          </cell>
          <cell r="AZ509">
            <v>0</v>
          </cell>
          <cell r="BA509">
            <v>0</v>
          </cell>
          <cell r="BB509">
            <v>0</v>
          </cell>
          <cell r="BC509">
            <v>0</v>
          </cell>
          <cell r="BD509">
            <v>0</v>
          </cell>
          <cell r="BE509">
            <v>0</v>
          </cell>
          <cell r="BF509">
            <v>0</v>
          </cell>
        </row>
        <row r="510">
          <cell r="B510" t="str">
            <v>S513142</v>
          </cell>
          <cell r="C510" t="str">
            <v>黄骅市双骏模具有限公司</v>
          </cell>
          <cell r="D510">
            <v>0</v>
          </cell>
          <cell r="E510">
            <v>0</v>
          </cell>
          <cell r="G510">
            <v>0</v>
          </cell>
          <cell r="H510" t="str">
            <v>否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X510">
            <v>0</v>
          </cell>
          <cell r="AY510">
            <v>0</v>
          </cell>
          <cell r="AZ510">
            <v>0</v>
          </cell>
          <cell r="BA510">
            <v>0</v>
          </cell>
          <cell r="BB510">
            <v>0</v>
          </cell>
          <cell r="BC510">
            <v>0</v>
          </cell>
          <cell r="BD510">
            <v>0</v>
          </cell>
          <cell r="BE510">
            <v>0</v>
          </cell>
          <cell r="BF510">
            <v>0</v>
          </cell>
        </row>
        <row r="511">
          <cell r="B511" t="str">
            <v>S514002</v>
          </cell>
          <cell r="C511" t="str">
            <v>曲沃重义汽车服务有限公司</v>
          </cell>
          <cell r="D511">
            <v>0</v>
          </cell>
          <cell r="E511">
            <v>0</v>
          </cell>
          <cell r="G511">
            <v>0</v>
          </cell>
          <cell r="H511" t="str">
            <v>否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L511">
            <v>0</v>
          </cell>
          <cell r="AM511">
            <v>0</v>
          </cell>
          <cell r="AN511">
            <v>0</v>
          </cell>
          <cell r="AO511">
            <v>0</v>
          </cell>
          <cell r="AP511">
            <v>0</v>
          </cell>
          <cell r="AQ511">
            <v>0</v>
          </cell>
          <cell r="AR511">
            <v>0</v>
          </cell>
          <cell r="AS511">
            <v>0</v>
          </cell>
          <cell r="AT511">
            <v>0</v>
          </cell>
          <cell r="AU511">
            <v>0</v>
          </cell>
          <cell r="AV511">
            <v>0</v>
          </cell>
          <cell r="AX511">
            <v>0</v>
          </cell>
          <cell r="AY511">
            <v>0</v>
          </cell>
          <cell r="AZ511">
            <v>0</v>
          </cell>
          <cell r="BA511">
            <v>0</v>
          </cell>
          <cell r="BB511">
            <v>0</v>
          </cell>
          <cell r="BC511">
            <v>0</v>
          </cell>
          <cell r="BD511">
            <v>0</v>
          </cell>
          <cell r="BE511">
            <v>0</v>
          </cell>
          <cell r="BF511">
            <v>0</v>
          </cell>
        </row>
        <row r="512">
          <cell r="B512" t="str">
            <v>S531010</v>
          </cell>
          <cell r="C512" t="str">
            <v>上海钢联电子商务股份有限公司</v>
          </cell>
          <cell r="D512">
            <v>0</v>
          </cell>
          <cell r="E512">
            <v>0</v>
          </cell>
          <cell r="G512">
            <v>0</v>
          </cell>
          <cell r="H512" t="str">
            <v>否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L512">
            <v>0</v>
          </cell>
          <cell r="AM512">
            <v>0</v>
          </cell>
          <cell r="AN512">
            <v>0</v>
          </cell>
          <cell r="AO512">
            <v>0</v>
          </cell>
          <cell r="AP512">
            <v>0</v>
          </cell>
          <cell r="AQ512">
            <v>0</v>
          </cell>
          <cell r="AR512">
            <v>0</v>
          </cell>
          <cell r="AS512">
            <v>0</v>
          </cell>
          <cell r="AT512">
            <v>0</v>
          </cell>
          <cell r="AU512">
            <v>0</v>
          </cell>
          <cell r="AV512">
            <v>0</v>
          </cell>
          <cell r="AX512">
            <v>0</v>
          </cell>
          <cell r="AY512">
            <v>0</v>
          </cell>
          <cell r="AZ512">
            <v>0</v>
          </cell>
          <cell r="BA512">
            <v>0</v>
          </cell>
          <cell r="BB512">
            <v>0</v>
          </cell>
          <cell r="BC512">
            <v>0</v>
          </cell>
          <cell r="BD512">
            <v>0</v>
          </cell>
          <cell r="BE512">
            <v>0</v>
          </cell>
          <cell r="BF512">
            <v>0</v>
          </cell>
        </row>
        <row r="513">
          <cell r="B513" t="str">
            <v>S532006</v>
          </cell>
          <cell r="C513" t="str">
            <v>唐兴压缩技术(昆山)有限公司</v>
          </cell>
          <cell r="D513">
            <v>0</v>
          </cell>
          <cell r="E513">
            <v>0</v>
          </cell>
          <cell r="F513" t="str">
            <v>老账</v>
          </cell>
          <cell r="G513">
            <v>0</v>
          </cell>
          <cell r="H513" t="str">
            <v>是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E513">
            <v>0</v>
          </cell>
          <cell r="AF513">
            <v>0</v>
          </cell>
          <cell r="AG513">
            <v>0</v>
          </cell>
          <cell r="AH513">
            <v>13980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0</v>
          </cell>
          <cell r="AS513">
            <v>0</v>
          </cell>
          <cell r="AT513">
            <v>0</v>
          </cell>
          <cell r="AU513">
            <v>0</v>
          </cell>
          <cell r="AV513">
            <v>0</v>
          </cell>
          <cell r="AX513">
            <v>0</v>
          </cell>
          <cell r="AY513">
            <v>13980</v>
          </cell>
          <cell r="AZ513">
            <v>13980</v>
          </cell>
          <cell r="BA513">
            <v>0</v>
          </cell>
          <cell r="BB513">
            <v>0</v>
          </cell>
          <cell r="BC513">
            <v>0</v>
          </cell>
          <cell r="BD513">
            <v>0</v>
          </cell>
          <cell r="BE513">
            <v>0</v>
          </cell>
          <cell r="BF513">
            <v>0</v>
          </cell>
        </row>
        <row r="514">
          <cell r="B514" t="str">
            <v>S532014</v>
          </cell>
          <cell r="C514" t="str">
            <v>扬州顺汇机械有限公司</v>
          </cell>
          <cell r="D514">
            <v>0</v>
          </cell>
          <cell r="E514">
            <v>0</v>
          </cell>
          <cell r="G514">
            <v>0</v>
          </cell>
          <cell r="H514" t="str">
            <v>否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>
            <v>0</v>
          </cell>
          <cell r="AQ514">
            <v>0</v>
          </cell>
          <cell r="AR514">
            <v>0</v>
          </cell>
          <cell r="AS514">
            <v>0</v>
          </cell>
          <cell r="AT514">
            <v>0</v>
          </cell>
          <cell r="AU514">
            <v>0</v>
          </cell>
          <cell r="AV514">
            <v>0</v>
          </cell>
          <cell r="AX514">
            <v>0</v>
          </cell>
          <cell r="AY514">
            <v>0</v>
          </cell>
          <cell r="AZ514">
            <v>0</v>
          </cell>
          <cell r="BA514">
            <v>0</v>
          </cell>
          <cell r="BB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</row>
        <row r="515">
          <cell r="B515" t="str">
            <v>S532016</v>
          </cell>
          <cell r="C515" t="str">
            <v>宁波奥启精密温控技术有限公司</v>
          </cell>
          <cell r="D515">
            <v>0</v>
          </cell>
          <cell r="E515" t="str">
            <v>座椅</v>
          </cell>
          <cell r="G515">
            <v>0</v>
          </cell>
          <cell r="H515" t="str">
            <v>否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M515">
            <v>0</v>
          </cell>
          <cell r="AN515">
            <v>0</v>
          </cell>
          <cell r="AO515">
            <v>0</v>
          </cell>
          <cell r="AP515">
            <v>0</v>
          </cell>
          <cell r="AQ515">
            <v>0</v>
          </cell>
          <cell r="AR515">
            <v>0</v>
          </cell>
          <cell r="AS515">
            <v>0</v>
          </cell>
          <cell r="AT515">
            <v>0</v>
          </cell>
          <cell r="AU515">
            <v>0</v>
          </cell>
          <cell r="AV515">
            <v>0</v>
          </cell>
          <cell r="AX515">
            <v>0</v>
          </cell>
          <cell r="AY515">
            <v>0</v>
          </cell>
          <cell r="AZ515">
            <v>0</v>
          </cell>
          <cell r="BA515">
            <v>0</v>
          </cell>
          <cell r="BB515">
            <v>0</v>
          </cell>
          <cell r="BC515">
            <v>0</v>
          </cell>
          <cell r="BD515">
            <v>0</v>
          </cell>
          <cell r="BE515">
            <v>0</v>
          </cell>
          <cell r="BF515">
            <v>0</v>
          </cell>
        </row>
        <row r="516">
          <cell r="B516" t="str">
            <v>S532017</v>
          </cell>
          <cell r="C516" t="str">
            <v>苏州尚氏数控科技有限公司</v>
          </cell>
          <cell r="D516">
            <v>0</v>
          </cell>
          <cell r="E516">
            <v>0</v>
          </cell>
          <cell r="G516">
            <v>0</v>
          </cell>
          <cell r="H516" t="str">
            <v>否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X516">
            <v>0</v>
          </cell>
          <cell r="AY516">
            <v>0</v>
          </cell>
          <cell r="AZ516">
            <v>0</v>
          </cell>
          <cell r="BA516">
            <v>0</v>
          </cell>
          <cell r="BB516">
            <v>0</v>
          </cell>
          <cell r="BC516">
            <v>0</v>
          </cell>
          <cell r="BD516">
            <v>0</v>
          </cell>
          <cell r="BE516">
            <v>0</v>
          </cell>
          <cell r="BF516">
            <v>0</v>
          </cell>
        </row>
        <row r="517">
          <cell r="B517" t="str">
            <v>S534002</v>
          </cell>
          <cell r="C517" t="str">
            <v>凤阳县金鹰汽车修理有限公司</v>
          </cell>
          <cell r="D517">
            <v>0</v>
          </cell>
          <cell r="E517">
            <v>0</v>
          </cell>
          <cell r="G517">
            <v>0</v>
          </cell>
          <cell r="H517" t="str">
            <v>否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L517">
            <v>0</v>
          </cell>
          <cell r="AM517">
            <v>0</v>
          </cell>
          <cell r="AN517">
            <v>0</v>
          </cell>
          <cell r="AO517">
            <v>0</v>
          </cell>
          <cell r="AP517">
            <v>0</v>
          </cell>
          <cell r="AQ517">
            <v>0</v>
          </cell>
          <cell r="AR517">
            <v>0</v>
          </cell>
          <cell r="AS517">
            <v>0</v>
          </cell>
          <cell r="AT517">
            <v>0</v>
          </cell>
          <cell r="AU517">
            <v>0</v>
          </cell>
          <cell r="AV517">
            <v>0</v>
          </cell>
          <cell r="AX517">
            <v>0</v>
          </cell>
          <cell r="AY517">
            <v>0</v>
          </cell>
          <cell r="AZ517">
            <v>0</v>
          </cell>
          <cell r="BA517">
            <v>0</v>
          </cell>
          <cell r="BB517">
            <v>0</v>
          </cell>
          <cell r="BC517">
            <v>0</v>
          </cell>
          <cell r="BD517">
            <v>0</v>
          </cell>
          <cell r="BE517">
            <v>0</v>
          </cell>
          <cell r="BF517">
            <v>0</v>
          </cell>
        </row>
        <row r="518">
          <cell r="B518" t="str">
            <v>S537015</v>
          </cell>
          <cell r="C518" t="str">
            <v>潍坊光升人力资源有限公司</v>
          </cell>
          <cell r="D518">
            <v>0</v>
          </cell>
          <cell r="E518">
            <v>0</v>
          </cell>
          <cell r="G518">
            <v>0</v>
          </cell>
          <cell r="H518" t="str">
            <v>否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L518">
            <v>0</v>
          </cell>
          <cell r="AM518">
            <v>0</v>
          </cell>
          <cell r="AN518">
            <v>0</v>
          </cell>
          <cell r="AO518">
            <v>0</v>
          </cell>
          <cell r="AP518">
            <v>0</v>
          </cell>
          <cell r="AQ518">
            <v>0</v>
          </cell>
          <cell r="AR518">
            <v>0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X518">
            <v>0</v>
          </cell>
          <cell r="AY518">
            <v>0</v>
          </cell>
          <cell r="AZ518">
            <v>0</v>
          </cell>
          <cell r="BA518">
            <v>0</v>
          </cell>
          <cell r="BB518">
            <v>0</v>
          </cell>
          <cell r="BC518">
            <v>0</v>
          </cell>
          <cell r="BD518">
            <v>0</v>
          </cell>
          <cell r="BE518">
            <v>0</v>
          </cell>
          <cell r="BF518">
            <v>0</v>
          </cell>
        </row>
        <row r="519">
          <cell r="B519" t="str">
            <v>S537022</v>
          </cell>
          <cell r="C519" t="str">
            <v>山东亿豪汽车销售服务有限公司</v>
          </cell>
          <cell r="D519">
            <v>0</v>
          </cell>
          <cell r="E519">
            <v>0</v>
          </cell>
          <cell r="G519">
            <v>0</v>
          </cell>
          <cell r="H519" t="str">
            <v>否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L519">
            <v>0</v>
          </cell>
          <cell r="AM519">
            <v>0</v>
          </cell>
          <cell r="AN519">
            <v>0</v>
          </cell>
          <cell r="AO519">
            <v>0</v>
          </cell>
          <cell r="AP519">
            <v>0</v>
          </cell>
          <cell r="AQ519">
            <v>0</v>
          </cell>
          <cell r="AR519">
            <v>0</v>
          </cell>
          <cell r="AS519">
            <v>0</v>
          </cell>
          <cell r="AT519">
            <v>0</v>
          </cell>
          <cell r="AU519">
            <v>0</v>
          </cell>
          <cell r="AV519">
            <v>0</v>
          </cell>
          <cell r="AX519">
            <v>0</v>
          </cell>
          <cell r="AY519">
            <v>0</v>
          </cell>
          <cell r="AZ519">
            <v>0</v>
          </cell>
          <cell r="BA519">
            <v>0</v>
          </cell>
          <cell r="BB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</v>
          </cell>
        </row>
        <row r="520">
          <cell r="B520" t="str">
            <v>S537024</v>
          </cell>
          <cell r="C520" t="str">
            <v>枣庄同鑫源汽车销售有限公司</v>
          </cell>
          <cell r="D520">
            <v>0</v>
          </cell>
          <cell r="E520">
            <v>0</v>
          </cell>
          <cell r="G520">
            <v>0</v>
          </cell>
          <cell r="H520" t="str">
            <v>否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0</v>
          </cell>
          <cell r="AP520">
            <v>0</v>
          </cell>
          <cell r="AQ520">
            <v>0</v>
          </cell>
          <cell r="AR520">
            <v>0</v>
          </cell>
          <cell r="AS520">
            <v>0</v>
          </cell>
          <cell r="AT520">
            <v>0</v>
          </cell>
          <cell r="AU520">
            <v>0</v>
          </cell>
          <cell r="AV520">
            <v>0</v>
          </cell>
          <cell r="AX520">
            <v>0</v>
          </cell>
          <cell r="AY520">
            <v>0</v>
          </cell>
          <cell r="AZ520">
            <v>0</v>
          </cell>
          <cell r="BA520">
            <v>0</v>
          </cell>
          <cell r="BB520">
            <v>0</v>
          </cell>
          <cell r="BC520">
            <v>0</v>
          </cell>
          <cell r="BD520">
            <v>0</v>
          </cell>
          <cell r="BE520">
            <v>0</v>
          </cell>
          <cell r="BF520">
            <v>0</v>
          </cell>
        </row>
        <row r="521">
          <cell r="B521" t="str">
            <v>S537025</v>
          </cell>
          <cell r="C521" t="str">
            <v>山东捷曼机械贸易有限公司</v>
          </cell>
          <cell r="D521">
            <v>0</v>
          </cell>
          <cell r="E521">
            <v>0</v>
          </cell>
          <cell r="G521">
            <v>0</v>
          </cell>
          <cell r="H521" t="str">
            <v>否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L521">
            <v>0</v>
          </cell>
          <cell r="AM521">
            <v>0</v>
          </cell>
          <cell r="AN521">
            <v>0</v>
          </cell>
          <cell r="AO521">
            <v>0</v>
          </cell>
          <cell r="AP521">
            <v>0</v>
          </cell>
          <cell r="AQ521">
            <v>0</v>
          </cell>
          <cell r="AR521">
            <v>0</v>
          </cell>
          <cell r="AS521">
            <v>0</v>
          </cell>
          <cell r="AT521">
            <v>0</v>
          </cell>
          <cell r="AU521">
            <v>0</v>
          </cell>
          <cell r="AV521">
            <v>0</v>
          </cell>
          <cell r="AX521">
            <v>0</v>
          </cell>
          <cell r="AY521">
            <v>0</v>
          </cell>
          <cell r="AZ521">
            <v>0</v>
          </cell>
          <cell r="BA521">
            <v>0</v>
          </cell>
          <cell r="BB521">
            <v>0</v>
          </cell>
          <cell r="BC521">
            <v>0</v>
          </cell>
          <cell r="BD521">
            <v>0</v>
          </cell>
          <cell r="BE521">
            <v>0</v>
          </cell>
          <cell r="BF521">
            <v>0</v>
          </cell>
        </row>
        <row r="522">
          <cell r="B522" t="str">
            <v>S537027</v>
          </cell>
          <cell r="C522" t="str">
            <v>山东隆众信息技术有限公司</v>
          </cell>
          <cell r="D522">
            <v>0</v>
          </cell>
          <cell r="E522">
            <v>0</v>
          </cell>
          <cell r="G522">
            <v>0</v>
          </cell>
          <cell r="H522" t="str">
            <v>否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>
            <v>0</v>
          </cell>
          <cell r="AQ522">
            <v>0</v>
          </cell>
          <cell r="AR522">
            <v>0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X522">
            <v>0</v>
          </cell>
          <cell r="AY522">
            <v>0</v>
          </cell>
          <cell r="AZ522">
            <v>0</v>
          </cell>
          <cell r="BA522">
            <v>0</v>
          </cell>
          <cell r="BB522">
            <v>0</v>
          </cell>
          <cell r="BC522">
            <v>0</v>
          </cell>
          <cell r="BD522">
            <v>0</v>
          </cell>
          <cell r="BE522">
            <v>0</v>
          </cell>
          <cell r="BF522">
            <v>0</v>
          </cell>
        </row>
        <row r="523">
          <cell r="B523" t="str">
            <v>S541002</v>
          </cell>
          <cell r="C523" t="str">
            <v>林州市万通汽车贸易有限责任公司</v>
          </cell>
          <cell r="D523">
            <v>0</v>
          </cell>
          <cell r="E523">
            <v>0</v>
          </cell>
          <cell r="G523">
            <v>0</v>
          </cell>
          <cell r="H523" t="str">
            <v>否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0</v>
          </cell>
          <cell r="AP523">
            <v>0</v>
          </cell>
          <cell r="AQ523">
            <v>0</v>
          </cell>
          <cell r="AR523">
            <v>0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X523">
            <v>0</v>
          </cell>
          <cell r="AY523">
            <v>0</v>
          </cell>
          <cell r="AZ523">
            <v>0</v>
          </cell>
          <cell r="BA523">
            <v>0</v>
          </cell>
          <cell r="BB523">
            <v>0</v>
          </cell>
          <cell r="BC523">
            <v>0</v>
          </cell>
          <cell r="BD523">
            <v>0</v>
          </cell>
          <cell r="BE523">
            <v>0</v>
          </cell>
          <cell r="BF523">
            <v>0</v>
          </cell>
        </row>
        <row r="524">
          <cell r="B524" t="str">
            <v>S541007</v>
          </cell>
          <cell r="C524" t="str">
            <v>博爱县凯达汽车修理厂</v>
          </cell>
          <cell r="D524">
            <v>0</v>
          </cell>
          <cell r="E524">
            <v>0</v>
          </cell>
          <cell r="G524">
            <v>0</v>
          </cell>
          <cell r="H524" t="str">
            <v>否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L524">
            <v>0</v>
          </cell>
          <cell r="AM524">
            <v>0</v>
          </cell>
          <cell r="AN524">
            <v>0</v>
          </cell>
          <cell r="AO524">
            <v>0</v>
          </cell>
          <cell r="AP524">
            <v>0</v>
          </cell>
          <cell r="AQ524">
            <v>0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X524">
            <v>0</v>
          </cell>
          <cell r="AY524">
            <v>0</v>
          </cell>
          <cell r="AZ524">
            <v>0</v>
          </cell>
          <cell r="BA524">
            <v>0</v>
          </cell>
          <cell r="BB524">
            <v>0</v>
          </cell>
          <cell r="BC524">
            <v>0</v>
          </cell>
          <cell r="BD524">
            <v>0</v>
          </cell>
          <cell r="BE524">
            <v>0</v>
          </cell>
          <cell r="BF524">
            <v>0</v>
          </cell>
        </row>
        <row r="525">
          <cell r="B525" t="str">
            <v>S541012</v>
          </cell>
          <cell r="C525" t="str">
            <v>开封市南关区凯伟汽车特约维修站</v>
          </cell>
          <cell r="D525">
            <v>0</v>
          </cell>
          <cell r="E525">
            <v>0</v>
          </cell>
          <cell r="G525">
            <v>0</v>
          </cell>
          <cell r="H525" t="str">
            <v>否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L525">
            <v>0</v>
          </cell>
          <cell r="AM525">
            <v>0</v>
          </cell>
          <cell r="AN525">
            <v>0</v>
          </cell>
          <cell r="AO525">
            <v>0</v>
          </cell>
          <cell r="AP525">
            <v>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X525">
            <v>0</v>
          </cell>
          <cell r="AY525">
            <v>0</v>
          </cell>
          <cell r="AZ525">
            <v>0</v>
          </cell>
          <cell r="BA525">
            <v>0</v>
          </cell>
          <cell r="BB525">
            <v>0</v>
          </cell>
          <cell r="BC525">
            <v>0</v>
          </cell>
          <cell r="BD525">
            <v>0</v>
          </cell>
          <cell r="BE525">
            <v>0</v>
          </cell>
          <cell r="BF525">
            <v>0</v>
          </cell>
        </row>
        <row r="526">
          <cell r="B526" t="str">
            <v>S544008</v>
          </cell>
          <cell r="C526" t="str">
            <v>广州四达电气科技有限公司</v>
          </cell>
          <cell r="D526">
            <v>0</v>
          </cell>
          <cell r="E526">
            <v>0</v>
          </cell>
          <cell r="G526">
            <v>0</v>
          </cell>
          <cell r="H526" t="str">
            <v>否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L526">
            <v>0</v>
          </cell>
          <cell r="AM526">
            <v>0</v>
          </cell>
          <cell r="AN526">
            <v>0</v>
          </cell>
          <cell r="AO526">
            <v>0</v>
          </cell>
          <cell r="AP526">
            <v>0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X526">
            <v>0</v>
          </cell>
          <cell r="AY526">
            <v>0</v>
          </cell>
          <cell r="AZ526">
            <v>0</v>
          </cell>
          <cell r="BA526">
            <v>0</v>
          </cell>
          <cell r="BB526">
            <v>0</v>
          </cell>
          <cell r="BC526">
            <v>0</v>
          </cell>
          <cell r="BD526">
            <v>0</v>
          </cell>
          <cell r="BE526">
            <v>0</v>
          </cell>
          <cell r="BF526">
            <v>0</v>
          </cell>
        </row>
        <row r="527">
          <cell r="B527" t="str">
            <v>S552001</v>
          </cell>
          <cell r="C527" t="str">
            <v>贵州亿福汽车销售服务有限公司</v>
          </cell>
          <cell r="D527">
            <v>0</v>
          </cell>
          <cell r="E527">
            <v>0</v>
          </cell>
          <cell r="G527">
            <v>0</v>
          </cell>
          <cell r="H527" t="str">
            <v>否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I527">
            <v>0</v>
          </cell>
          <cell r="AL527">
            <v>0</v>
          </cell>
          <cell r="AM527">
            <v>0</v>
          </cell>
          <cell r="AN527">
            <v>0</v>
          </cell>
          <cell r="AO527">
            <v>0</v>
          </cell>
          <cell r="AP527">
            <v>0</v>
          </cell>
          <cell r="AQ527">
            <v>0</v>
          </cell>
          <cell r="AR527">
            <v>0</v>
          </cell>
          <cell r="AS527">
            <v>0</v>
          </cell>
          <cell r="AT527">
            <v>0</v>
          </cell>
          <cell r="AU527">
            <v>0</v>
          </cell>
          <cell r="AV527">
            <v>0</v>
          </cell>
          <cell r="AX527">
            <v>0</v>
          </cell>
          <cell r="AY527">
            <v>0</v>
          </cell>
          <cell r="AZ527">
            <v>0</v>
          </cell>
          <cell r="BA527">
            <v>0</v>
          </cell>
          <cell r="BB527">
            <v>0</v>
          </cell>
          <cell r="BC527">
            <v>0</v>
          </cell>
          <cell r="BD527">
            <v>0</v>
          </cell>
          <cell r="BE527">
            <v>0</v>
          </cell>
          <cell r="BF527">
            <v>0</v>
          </cell>
        </row>
        <row r="528">
          <cell r="B528" t="str">
            <v>S553002</v>
          </cell>
          <cell r="C528" t="str">
            <v>昆明博海汽车服务有限公司</v>
          </cell>
          <cell r="D528">
            <v>0</v>
          </cell>
          <cell r="E528">
            <v>0</v>
          </cell>
          <cell r="G528">
            <v>0</v>
          </cell>
          <cell r="H528" t="str">
            <v>否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  <cell r="AL528">
            <v>0</v>
          </cell>
          <cell r="AM528">
            <v>0</v>
          </cell>
          <cell r="AN528">
            <v>0</v>
          </cell>
          <cell r="AO528">
            <v>0</v>
          </cell>
          <cell r="AP528">
            <v>0</v>
          </cell>
          <cell r="AQ528">
            <v>0</v>
          </cell>
          <cell r="AR528">
            <v>0</v>
          </cell>
          <cell r="AS528">
            <v>0</v>
          </cell>
          <cell r="AT528">
            <v>0</v>
          </cell>
          <cell r="AU528">
            <v>0</v>
          </cell>
          <cell r="AV528">
            <v>0</v>
          </cell>
          <cell r="AX528">
            <v>0</v>
          </cell>
          <cell r="AY528">
            <v>0</v>
          </cell>
          <cell r="AZ528">
            <v>0</v>
          </cell>
          <cell r="BA528">
            <v>0</v>
          </cell>
          <cell r="BB528">
            <v>0</v>
          </cell>
          <cell r="BC528">
            <v>0</v>
          </cell>
          <cell r="BD528">
            <v>0</v>
          </cell>
          <cell r="BE528">
            <v>0</v>
          </cell>
          <cell r="BF528">
            <v>0</v>
          </cell>
        </row>
        <row r="529">
          <cell r="B529" t="str">
            <v>S565001</v>
          </cell>
          <cell r="C529" t="str">
            <v>新疆德聚欣汽车服务有限公司</v>
          </cell>
          <cell r="D529">
            <v>0</v>
          </cell>
          <cell r="E529">
            <v>0</v>
          </cell>
          <cell r="G529">
            <v>0</v>
          </cell>
          <cell r="H529" t="str">
            <v>否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E529">
            <v>0</v>
          </cell>
          <cell r="AF529">
            <v>0</v>
          </cell>
          <cell r="AH529">
            <v>0</v>
          </cell>
          <cell r="AI529">
            <v>0</v>
          </cell>
          <cell r="AL529">
            <v>0</v>
          </cell>
          <cell r="AM529">
            <v>0</v>
          </cell>
          <cell r="AN529">
            <v>0</v>
          </cell>
          <cell r="AO529">
            <v>0</v>
          </cell>
          <cell r="AP529">
            <v>0</v>
          </cell>
          <cell r="AQ529">
            <v>0</v>
          </cell>
          <cell r="AR529">
            <v>0</v>
          </cell>
          <cell r="AS529">
            <v>0</v>
          </cell>
          <cell r="AT529">
            <v>0</v>
          </cell>
          <cell r="AU529">
            <v>0</v>
          </cell>
          <cell r="AV529">
            <v>0</v>
          </cell>
          <cell r="AX529">
            <v>0</v>
          </cell>
          <cell r="AY529">
            <v>0</v>
          </cell>
          <cell r="AZ529">
            <v>0</v>
          </cell>
          <cell r="BA529">
            <v>0</v>
          </cell>
          <cell r="BB529">
            <v>0</v>
          </cell>
          <cell r="BC529">
            <v>0</v>
          </cell>
          <cell r="BD529">
            <v>0</v>
          </cell>
          <cell r="BE529">
            <v>0</v>
          </cell>
          <cell r="BF529">
            <v>0</v>
          </cell>
        </row>
        <row r="530">
          <cell r="B530" t="str">
            <v>S512014</v>
          </cell>
          <cell r="C530" t="str">
            <v>天津市勃辉模具有限公司</v>
          </cell>
          <cell r="D530">
            <v>0</v>
          </cell>
          <cell r="E530">
            <v>0</v>
          </cell>
          <cell r="F530" t="str">
            <v>固定资产</v>
          </cell>
          <cell r="G530">
            <v>0</v>
          </cell>
          <cell r="H530" t="str">
            <v>否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J530">
            <v>0</v>
          </cell>
          <cell r="AK530">
            <v>0</v>
          </cell>
          <cell r="AL530">
            <v>0</v>
          </cell>
          <cell r="AM530">
            <v>0</v>
          </cell>
          <cell r="AN530">
            <v>0</v>
          </cell>
          <cell r="AO530">
            <v>0</v>
          </cell>
          <cell r="AP530">
            <v>0</v>
          </cell>
          <cell r="AQ530">
            <v>0</v>
          </cell>
          <cell r="AR530">
            <v>0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X530">
            <v>0</v>
          </cell>
          <cell r="AY530">
            <v>0</v>
          </cell>
          <cell r="AZ530">
            <v>0</v>
          </cell>
          <cell r="BA530">
            <v>0</v>
          </cell>
          <cell r="BB530">
            <v>0</v>
          </cell>
          <cell r="BC530">
            <v>0</v>
          </cell>
          <cell r="BD530">
            <v>0</v>
          </cell>
          <cell r="BE530">
            <v>0</v>
          </cell>
          <cell r="BF530">
            <v>0</v>
          </cell>
        </row>
        <row r="531">
          <cell r="B531" t="str">
            <v>S544010</v>
          </cell>
          <cell r="C531" t="str">
            <v>深圳市速杰精密模型有限公司</v>
          </cell>
          <cell r="D531">
            <v>0</v>
          </cell>
          <cell r="E531">
            <v>0</v>
          </cell>
          <cell r="G531">
            <v>0</v>
          </cell>
          <cell r="H531" t="str">
            <v>否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L531">
            <v>0</v>
          </cell>
          <cell r="AM531">
            <v>0</v>
          </cell>
          <cell r="AN531">
            <v>0</v>
          </cell>
          <cell r="AO531">
            <v>0</v>
          </cell>
          <cell r="AP531">
            <v>0</v>
          </cell>
          <cell r="AQ531">
            <v>0</v>
          </cell>
          <cell r="AR531">
            <v>0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X531">
            <v>0</v>
          </cell>
          <cell r="AY531">
            <v>0</v>
          </cell>
          <cell r="AZ531">
            <v>0</v>
          </cell>
          <cell r="BA531">
            <v>0</v>
          </cell>
          <cell r="BB531">
            <v>0</v>
          </cell>
          <cell r="BC531">
            <v>0</v>
          </cell>
          <cell r="BD531">
            <v>0</v>
          </cell>
          <cell r="BE531">
            <v>0</v>
          </cell>
          <cell r="BF531">
            <v>0</v>
          </cell>
        </row>
        <row r="532">
          <cell r="B532" t="str">
            <v>S513161</v>
          </cell>
          <cell r="C532" t="str">
            <v>黄骅市优农麦品商贸有限公司</v>
          </cell>
          <cell r="D532">
            <v>0</v>
          </cell>
          <cell r="E532">
            <v>0</v>
          </cell>
          <cell r="G532">
            <v>0</v>
          </cell>
          <cell r="H532" t="str">
            <v>否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I532">
            <v>0</v>
          </cell>
          <cell r="AM532">
            <v>0</v>
          </cell>
          <cell r="AN532">
            <v>0</v>
          </cell>
          <cell r="AO532">
            <v>0</v>
          </cell>
          <cell r="AP532">
            <v>0</v>
          </cell>
          <cell r="AQ532">
            <v>0</v>
          </cell>
          <cell r="AR532">
            <v>0</v>
          </cell>
          <cell r="AS532">
            <v>0</v>
          </cell>
          <cell r="AT532">
            <v>0</v>
          </cell>
          <cell r="AU532">
            <v>0</v>
          </cell>
          <cell r="AV532">
            <v>0</v>
          </cell>
          <cell r="AX532">
            <v>0</v>
          </cell>
          <cell r="AY532">
            <v>0</v>
          </cell>
          <cell r="AZ532">
            <v>0</v>
          </cell>
          <cell r="BA532">
            <v>0</v>
          </cell>
          <cell r="BB532">
            <v>0</v>
          </cell>
          <cell r="BC532">
            <v>0</v>
          </cell>
          <cell r="BD532">
            <v>0</v>
          </cell>
          <cell r="BE532">
            <v>0</v>
          </cell>
          <cell r="BF532">
            <v>0</v>
          </cell>
        </row>
        <row r="533">
          <cell r="B533" t="str">
            <v>S413176</v>
          </cell>
          <cell r="C533" t="str">
            <v>黄骅市华盛五金机电有限公司</v>
          </cell>
          <cell r="D533" t="str">
            <v>金属件</v>
          </cell>
          <cell r="E533" t="str">
            <v>金属件</v>
          </cell>
          <cell r="G533">
            <v>0</v>
          </cell>
          <cell r="H533" t="str">
            <v>否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X533">
            <v>0</v>
          </cell>
          <cell r="AY533">
            <v>0</v>
          </cell>
          <cell r="AZ533">
            <v>0</v>
          </cell>
          <cell r="BA533">
            <v>1</v>
          </cell>
          <cell r="BB533">
            <v>0</v>
          </cell>
          <cell r="BC533">
            <v>0</v>
          </cell>
          <cell r="BD533">
            <v>0</v>
          </cell>
          <cell r="BE533">
            <v>0</v>
          </cell>
          <cell r="BF533">
            <v>0</v>
          </cell>
        </row>
        <row r="534">
          <cell r="B534" t="str">
            <v>S432039</v>
          </cell>
          <cell r="C534" t="str">
            <v>吴江市拓研电子材料有限公司</v>
          </cell>
          <cell r="D534" t="str">
            <v>金属件/座椅</v>
          </cell>
          <cell r="E534" t="str">
            <v>金属件/座椅</v>
          </cell>
          <cell r="F534" t="str">
            <v>正常供货</v>
          </cell>
          <cell r="G534">
            <v>0</v>
          </cell>
          <cell r="H534" t="str">
            <v>否</v>
          </cell>
          <cell r="AI534">
            <v>0</v>
          </cell>
          <cell r="AL534">
            <v>0</v>
          </cell>
          <cell r="AM534">
            <v>0</v>
          </cell>
          <cell r="AN534">
            <v>0</v>
          </cell>
          <cell r="AO534">
            <v>0</v>
          </cell>
          <cell r="AP534">
            <v>0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X534">
            <v>0</v>
          </cell>
          <cell r="AY534">
            <v>0</v>
          </cell>
          <cell r="AZ534">
            <v>0</v>
          </cell>
          <cell r="BA534">
            <v>1</v>
          </cell>
          <cell r="BB534">
            <v>0</v>
          </cell>
          <cell r="BC534">
            <v>0</v>
          </cell>
          <cell r="BD534">
            <v>0</v>
          </cell>
          <cell r="BE534">
            <v>0</v>
          </cell>
          <cell r="BF534">
            <v>0</v>
          </cell>
        </row>
        <row r="535">
          <cell r="B535" t="str">
            <v>S461001</v>
          </cell>
          <cell r="C535" t="str">
            <v>西安海容塑料制品有限责任公司</v>
          </cell>
          <cell r="D535" t="str">
            <v>金属件/座椅</v>
          </cell>
          <cell r="E535" t="str">
            <v>金属件/座椅</v>
          </cell>
          <cell r="G535">
            <v>0</v>
          </cell>
          <cell r="H535" t="str">
            <v>否</v>
          </cell>
          <cell r="AI535">
            <v>0</v>
          </cell>
          <cell r="AM535">
            <v>0</v>
          </cell>
          <cell r="AN535">
            <v>0</v>
          </cell>
          <cell r="AO535">
            <v>0</v>
          </cell>
          <cell r="AP535">
            <v>0</v>
          </cell>
          <cell r="AQ535">
            <v>0</v>
          </cell>
          <cell r="AR535">
            <v>0</v>
          </cell>
          <cell r="AS535">
            <v>0</v>
          </cell>
          <cell r="AT535">
            <v>0</v>
          </cell>
          <cell r="AU535">
            <v>0</v>
          </cell>
          <cell r="AV535">
            <v>0</v>
          </cell>
          <cell r="AX535">
            <v>0</v>
          </cell>
          <cell r="AY535">
            <v>0</v>
          </cell>
          <cell r="AZ535">
            <v>0</v>
          </cell>
          <cell r="BA535">
            <v>1</v>
          </cell>
          <cell r="BB535">
            <v>0</v>
          </cell>
          <cell r="BC535">
            <v>0</v>
          </cell>
          <cell r="BD535">
            <v>0</v>
          </cell>
          <cell r="BE535">
            <v>0</v>
          </cell>
          <cell r="BF535">
            <v>0</v>
          </cell>
        </row>
        <row r="536">
          <cell r="B536" t="str">
            <v>S513151</v>
          </cell>
          <cell r="C536" t="str">
            <v>沧州啸宇模具科技有限公司</v>
          </cell>
          <cell r="D536">
            <v>0</v>
          </cell>
          <cell r="E536" t="str">
            <v>金属件</v>
          </cell>
          <cell r="G536">
            <v>0</v>
          </cell>
          <cell r="H536" t="str">
            <v>否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J536">
            <v>0</v>
          </cell>
          <cell r="AM536">
            <v>0</v>
          </cell>
          <cell r="AN536">
            <v>0</v>
          </cell>
          <cell r="AO536">
            <v>0</v>
          </cell>
          <cell r="AP536">
            <v>0</v>
          </cell>
          <cell r="AQ536">
            <v>0</v>
          </cell>
          <cell r="AR536">
            <v>0</v>
          </cell>
          <cell r="AS536">
            <v>0</v>
          </cell>
          <cell r="AT536">
            <v>0</v>
          </cell>
          <cell r="AU536">
            <v>140700</v>
          </cell>
          <cell r="AV536">
            <v>0</v>
          </cell>
          <cell r="AX536">
            <v>0</v>
          </cell>
          <cell r="AY536">
            <v>140700</v>
          </cell>
          <cell r="AZ536">
            <v>140700</v>
          </cell>
          <cell r="BA536">
            <v>0</v>
          </cell>
          <cell r="BB536">
            <v>0</v>
          </cell>
          <cell r="BC536">
            <v>0</v>
          </cell>
          <cell r="BD536">
            <v>23450</v>
          </cell>
          <cell r="BE536">
            <v>23450</v>
          </cell>
          <cell r="BF536">
            <v>23450</v>
          </cell>
        </row>
        <row r="537">
          <cell r="B537" t="str">
            <v>S511030</v>
          </cell>
          <cell r="C537" t="str">
            <v>中汽认证中心有限公司</v>
          </cell>
          <cell r="D537">
            <v>0</v>
          </cell>
          <cell r="E537">
            <v>0</v>
          </cell>
          <cell r="G537">
            <v>0</v>
          </cell>
          <cell r="H537" t="str">
            <v>否</v>
          </cell>
          <cell r="AI537">
            <v>0</v>
          </cell>
          <cell r="AL537">
            <v>0</v>
          </cell>
          <cell r="AM537">
            <v>0</v>
          </cell>
          <cell r="AN537">
            <v>0</v>
          </cell>
          <cell r="AO537">
            <v>0</v>
          </cell>
          <cell r="AP537">
            <v>0</v>
          </cell>
          <cell r="AQ537">
            <v>0</v>
          </cell>
          <cell r="AR537">
            <v>0</v>
          </cell>
          <cell r="AS537">
            <v>0</v>
          </cell>
          <cell r="AT537">
            <v>0</v>
          </cell>
          <cell r="AU537">
            <v>0</v>
          </cell>
          <cell r="AV537">
            <v>0</v>
          </cell>
          <cell r="AX537">
            <v>0</v>
          </cell>
          <cell r="AY537">
            <v>0</v>
          </cell>
          <cell r="AZ537">
            <v>0</v>
          </cell>
          <cell r="BA537">
            <v>0</v>
          </cell>
          <cell r="BB537">
            <v>0</v>
          </cell>
          <cell r="BC537">
            <v>0</v>
          </cell>
          <cell r="BD537">
            <v>0</v>
          </cell>
          <cell r="BE537">
            <v>0</v>
          </cell>
          <cell r="BF537">
            <v>0</v>
          </cell>
        </row>
        <row r="538">
          <cell r="B538" t="str">
            <v>S513003</v>
          </cell>
          <cell r="C538" t="str">
            <v>沧州市鑫发缝纫机有限公司</v>
          </cell>
          <cell r="D538">
            <v>0</v>
          </cell>
          <cell r="E538" t="str">
            <v>座椅</v>
          </cell>
          <cell r="F538" t="str">
            <v>零采</v>
          </cell>
          <cell r="G538">
            <v>0</v>
          </cell>
          <cell r="H538" t="str">
            <v>是</v>
          </cell>
          <cell r="AI538">
            <v>0</v>
          </cell>
          <cell r="AK538">
            <v>18873</v>
          </cell>
          <cell r="AL538">
            <v>0</v>
          </cell>
          <cell r="AM538">
            <v>0</v>
          </cell>
          <cell r="AN538">
            <v>0</v>
          </cell>
          <cell r="AO538">
            <v>0</v>
          </cell>
          <cell r="AP538">
            <v>0</v>
          </cell>
          <cell r="AQ538">
            <v>0</v>
          </cell>
          <cell r="AR538">
            <v>0</v>
          </cell>
          <cell r="AS538">
            <v>0</v>
          </cell>
          <cell r="AT538">
            <v>0</v>
          </cell>
          <cell r="AU538">
            <v>0</v>
          </cell>
          <cell r="AV538">
            <v>0</v>
          </cell>
          <cell r="AX538">
            <v>0</v>
          </cell>
          <cell r="AY538">
            <v>18873</v>
          </cell>
          <cell r="AZ538">
            <v>18873</v>
          </cell>
          <cell r="BA538">
            <v>0</v>
          </cell>
          <cell r="BB538">
            <v>0</v>
          </cell>
          <cell r="BC538">
            <v>0</v>
          </cell>
          <cell r="BD538">
            <v>0</v>
          </cell>
          <cell r="BE538">
            <v>0</v>
          </cell>
          <cell r="BF538">
            <v>0</v>
          </cell>
        </row>
        <row r="539">
          <cell r="B539" t="str">
            <v>S513182</v>
          </cell>
          <cell r="C539" t="str">
            <v>沧州渤海新区南大港升宏建筑工程队</v>
          </cell>
          <cell r="D539">
            <v>0</v>
          </cell>
          <cell r="E539">
            <v>0</v>
          </cell>
          <cell r="G539">
            <v>0</v>
          </cell>
          <cell r="H539" t="str">
            <v>否</v>
          </cell>
          <cell r="AI539">
            <v>0</v>
          </cell>
          <cell r="AL539">
            <v>0</v>
          </cell>
          <cell r="AM539">
            <v>0</v>
          </cell>
          <cell r="AN539">
            <v>0</v>
          </cell>
          <cell r="AO539">
            <v>0</v>
          </cell>
          <cell r="AP539">
            <v>0</v>
          </cell>
          <cell r="AQ539">
            <v>0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X539">
            <v>0</v>
          </cell>
          <cell r="AY539">
            <v>0</v>
          </cell>
          <cell r="AZ539">
            <v>0</v>
          </cell>
          <cell r="BA539">
            <v>0</v>
          </cell>
          <cell r="BB539">
            <v>0</v>
          </cell>
          <cell r="BC539">
            <v>0</v>
          </cell>
          <cell r="BD539">
            <v>0</v>
          </cell>
          <cell r="BE539">
            <v>0</v>
          </cell>
          <cell r="BF539">
            <v>0</v>
          </cell>
        </row>
        <row r="540">
          <cell r="B540" t="str">
            <v>S413178</v>
          </cell>
          <cell r="C540" t="str">
            <v>廊坊市东平汽车零配件有限公司</v>
          </cell>
          <cell r="D540" t="str">
            <v>座椅</v>
          </cell>
          <cell r="E540" t="str">
            <v>座椅</v>
          </cell>
          <cell r="F540" t="str">
            <v>正常供货</v>
          </cell>
          <cell r="G540">
            <v>90</v>
          </cell>
          <cell r="H540" t="str">
            <v>是</v>
          </cell>
          <cell r="AH540">
            <v>0</v>
          </cell>
          <cell r="AI540">
            <v>0</v>
          </cell>
          <cell r="AJ540">
            <v>0</v>
          </cell>
          <cell r="AK540">
            <v>400647.39</v>
          </cell>
          <cell r="AL540">
            <v>54782.400000000001</v>
          </cell>
          <cell r="AM540">
            <v>28826.16</v>
          </cell>
          <cell r="AN540">
            <v>0</v>
          </cell>
          <cell r="AO540">
            <v>209083.57</v>
          </cell>
          <cell r="AP540">
            <v>75000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X540">
            <v>0</v>
          </cell>
          <cell r="AY540">
            <v>768339.52</v>
          </cell>
          <cell r="AZ540">
            <v>768339.52</v>
          </cell>
          <cell r="BA540">
            <v>1</v>
          </cell>
          <cell r="BB540">
            <v>47347.261666666702</v>
          </cell>
          <cell r="BC540">
            <v>47347.261666666702</v>
          </cell>
          <cell r="BD540">
            <v>12500</v>
          </cell>
          <cell r="BE540">
            <v>0</v>
          </cell>
          <cell r="BF540">
            <v>0</v>
          </cell>
        </row>
        <row r="541">
          <cell r="B541" t="str">
            <v>S431029</v>
          </cell>
          <cell r="C541" t="str">
            <v>上海永协机械配件有限公司</v>
          </cell>
          <cell r="D541" t="str">
            <v>后视镜</v>
          </cell>
          <cell r="E541" t="str">
            <v>后视镜</v>
          </cell>
          <cell r="F541" t="str">
            <v>正常供货</v>
          </cell>
          <cell r="G541">
            <v>0</v>
          </cell>
          <cell r="H541" t="str">
            <v>是</v>
          </cell>
          <cell r="I541">
            <v>90</v>
          </cell>
          <cell r="AH541">
            <v>137946.29999999999</v>
          </cell>
          <cell r="AI541">
            <v>0</v>
          </cell>
          <cell r="AJ541">
            <v>0</v>
          </cell>
          <cell r="AK541">
            <v>0</v>
          </cell>
          <cell r="AL541">
            <v>0</v>
          </cell>
          <cell r="AM541">
            <v>0</v>
          </cell>
          <cell r="AN541">
            <v>0</v>
          </cell>
          <cell r="AO541">
            <v>0</v>
          </cell>
          <cell r="AP541">
            <v>0</v>
          </cell>
          <cell r="AQ541">
            <v>0</v>
          </cell>
          <cell r="AR541">
            <v>0</v>
          </cell>
          <cell r="AS541">
            <v>0</v>
          </cell>
          <cell r="AT541">
            <v>0</v>
          </cell>
          <cell r="AU541">
            <v>0</v>
          </cell>
          <cell r="AV541">
            <v>0</v>
          </cell>
          <cell r="AX541">
            <v>0</v>
          </cell>
          <cell r="AY541">
            <v>137946.29999999999</v>
          </cell>
          <cell r="AZ541">
            <v>137946.29999999999</v>
          </cell>
          <cell r="BA541">
            <v>0</v>
          </cell>
          <cell r="BB541">
            <v>0</v>
          </cell>
          <cell r="BC541">
            <v>0</v>
          </cell>
          <cell r="BD541">
            <v>0</v>
          </cell>
          <cell r="BE541">
            <v>0</v>
          </cell>
          <cell r="BF541">
            <v>0</v>
          </cell>
        </row>
        <row r="542">
          <cell r="B542" t="str">
            <v>S432001</v>
          </cell>
          <cell r="C542" t="str">
            <v>南京奥托立夫汽车安全系统有限公司</v>
          </cell>
          <cell r="D542" t="str">
            <v>座椅</v>
          </cell>
          <cell r="E542" t="str">
            <v>座椅</v>
          </cell>
          <cell r="F542" t="str">
            <v>正常供货</v>
          </cell>
          <cell r="G542">
            <v>60</v>
          </cell>
          <cell r="H542" t="str">
            <v>否</v>
          </cell>
          <cell r="I542">
            <v>60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P542">
            <v>0</v>
          </cell>
          <cell r="AQ542">
            <v>0</v>
          </cell>
          <cell r="AR542">
            <v>116875.45</v>
          </cell>
          <cell r="AS542">
            <v>257452.98</v>
          </cell>
          <cell r="AT542">
            <v>311568.13</v>
          </cell>
          <cell r="AU542">
            <v>226607.23</v>
          </cell>
          <cell r="AV542">
            <v>0</v>
          </cell>
          <cell r="AX542">
            <v>0</v>
          </cell>
          <cell r="AY542">
            <v>912503.79</v>
          </cell>
          <cell r="AZ542">
            <v>912503.79</v>
          </cell>
          <cell r="BA542">
            <v>1</v>
          </cell>
          <cell r="BB542">
            <v>62388.071666666699</v>
          </cell>
          <cell r="BC542">
            <v>114316.093333333</v>
          </cell>
          <cell r="BD542">
            <v>152083.965</v>
          </cell>
          <cell r="BE542">
            <v>152083.965</v>
          </cell>
          <cell r="BF542">
            <v>152083.965</v>
          </cell>
        </row>
        <row r="543">
          <cell r="B543" t="str">
            <v>S513174</v>
          </cell>
          <cell r="C543" t="str">
            <v>黄骅市杭合叉车配件经营部</v>
          </cell>
          <cell r="D543">
            <v>0</v>
          </cell>
          <cell r="E543">
            <v>0</v>
          </cell>
          <cell r="G543">
            <v>0</v>
          </cell>
          <cell r="H543" t="str">
            <v>否</v>
          </cell>
          <cell r="AI543">
            <v>0</v>
          </cell>
          <cell r="AL543">
            <v>0</v>
          </cell>
          <cell r="AM543">
            <v>0</v>
          </cell>
          <cell r="AN543">
            <v>0</v>
          </cell>
          <cell r="AO543">
            <v>0</v>
          </cell>
          <cell r="AP543">
            <v>0</v>
          </cell>
          <cell r="AQ543">
            <v>0</v>
          </cell>
          <cell r="AR543">
            <v>0</v>
          </cell>
          <cell r="AS543">
            <v>17870</v>
          </cell>
          <cell r="AT543">
            <v>0</v>
          </cell>
          <cell r="AU543">
            <v>0</v>
          </cell>
          <cell r="AV543">
            <v>0</v>
          </cell>
          <cell r="AW543">
            <v>22370</v>
          </cell>
          <cell r="AX543">
            <v>0</v>
          </cell>
          <cell r="AY543">
            <v>40240</v>
          </cell>
          <cell r="AZ543">
            <v>40240</v>
          </cell>
          <cell r="BA543">
            <v>0</v>
          </cell>
          <cell r="BB543">
            <v>2978.3333333333298</v>
          </cell>
          <cell r="BC543">
            <v>2978.3333333333298</v>
          </cell>
          <cell r="BD543">
            <v>2978.3333333333298</v>
          </cell>
          <cell r="BE543">
            <v>2978.3333333333298</v>
          </cell>
          <cell r="BF543">
            <v>6706.6666666666697</v>
          </cell>
        </row>
        <row r="544">
          <cell r="B544" t="str">
            <v>S413076</v>
          </cell>
          <cell r="C544" t="str">
            <v>埃意(廊坊)电子工程有限公司</v>
          </cell>
          <cell r="D544" t="str">
            <v>座椅</v>
          </cell>
          <cell r="E544" t="str">
            <v>座椅</v>
          </cell>
          <cell r="F544" t="str">
            <v>正常供货</v>
          </cell>
          <cell r="G544">
            <v>60</v>
          </cell>
          <cell r="H544" t="str">
            <v>否</v>
          </cell>
          <cell r="I544">
            <v>60</v>
          </cell>
          <cell r="AJ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169.6</v>
          </cell>
          <cell r="AS544">
            <v>0</v>
          </cell>
          <cell r="AT544">
            <v>0</v>
          </cell>
          <cell r="AU544">
            <v>0</v>
          </cell>
          <cell r="AV544">
            <v>50765.91</v>
          </cell>
          <cell r="AX544">
            <v>0</v>
          </cell>
          <cell r="AY544">
            <v>50935.51</v>
          </cell>
          <cell r="AZ544">
            <v>50935.51</v>
          </cell>
          <cell r="BA544">
            <v>1</v>
          </cell>
          <cell r="BB544">
            <v>28.266666666666701</v>
          </cell>
          <cell r="BC544">
            <v>28.266666666666701</v>
          </cell>
          <cell r="BD544">
            <v>28.266666666666701</v>
          </cell>
          <cell r="BE544">
            <v>8489.2516666666706</v>
          </cell>
          <cell r="BF544">
            <v>8489.2516666666706</v>
          </cell>
        </row>
        <row r="545">
          <cell r="B545" t="str">
            <v>S413182</v>
          </cell>
          <cell r="C545" t="str">
            <v>黄骅市盈辉汽车配件有限公司</v>
          </cell>
          <cell r="D545" t="str">
            <v>后视镜</v>
          </cell>
          <cell r="E545" t="str">
            <v>后视镜</v>
          </cell>
          <cell r="F545" t="str">
            <v>正常供货</v>
          </cell>
          <cell r="G545">
            <v>0</v>
          </cell>
          <cell r="H545" t="str">
            <v>是</v>
          </cell>
          <cell r="I545">
            <v>90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19675.150000000001</v>
          </cell>
          <cell r="AB545">
            <v>0</v>
          </cell>
          <cell r="AC545">
            <v>36271.449999999997</v>
          </cell>
          <cell r="AD545">
            <v>56016.21</v>
          </cell>
          <cell r="AE545">
            <v>24203.919999999998</v>
          </cell>
          <cell r="AF545">
            <v>13100.64</v>
          </cell>
          <cell r="AG545">
            <v>0</v>
          </cell>
          <cell r="AH545">
            <v>14583.61</v>
          </cell>
          <cell r="AI545">
            <v>16503.87</v>
          </cell>
          <cell r="AJ545">
            <v>25047.34</v>
          </cell>
          <cell r="AK545">
            <v>0</v>
          </cell>
          <cell r="AL545">
            <v>36858.269999999997</v>
          </cell>
          <cell r="AM545">
            <v>5425.88</v>
          </cell>
          <cell r="AN545">
            <v>7573.38</v>
          </cell>
          <cell r="AO545">
            <v>8853.4599999999991</v>
          </cell>
          <cell r="AP545">
            <v>0</v>
          </cell>
          <cell r="AQ545">
            <v>10300</v>
          </cell>
          <cell r="AR545">
            <v>9447.58</v>
          </cell>
          <cell r="AS545">
            <v>10052.76</v>
          </cell>
          <cell r="AT545">
            <v>6630.91</v>
          </cell>
          <cell r="AU545">
            <v>13566.77</v>
          </cell>
          <cell r="AV545">
            <v>3522.21</v>
          </cell>
          <cell r="AW545">
            <v>12236.2</v>
          </cell>
          <cell r="AX545">
            <v>0</v>
          </cell>
          <cell r="AY545">
            <v>329869.61</v>
          </cell>
          <cell r="AZ545">
            <v>329869.61</v>
          </cell>
          <cell r="BA545">
            <v>0</v>
          </cell>
          <cell r="BB545">
            <v>7704.53</v>
          </cell>
          <cell r="BC545">
            <v>7547.4516666666696</v>
          </cell>
          <cell r="BD545">
            <v>8333.0033333333304</v>
          </cell>
          <cell r="BE545">
            <v>8920.0383333333302</v>
          </cell>
          <cell r="BF545">
            <v>9242.7383333333291</v>
          </cell>
        </row>
        <row r="546">
          <cell r="B546" t="str">
            <v>S421001</v>
          </cell>
          <cell r="C546" t="str">
            <v>沈阳金杯锦恒汽车安全系统有限公司</v>
          </cell>
          <cell r="D546" t="str">
            <v>座椅</v>
          </cell>
          <cell r="E546" t="str">
            <v>座椅</v>
          </cell>
          <cell r="F546" t="str">
            <v>正常供货</v>
          </cell>
          <cell r="G546">
            <v>90</v>
          </cell>
          <cell r="H546" t="str">
            <v>否</v>
          </cell>
          <cell r="I546">
            <v>90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60107.89</v>
          </cell>
          <cell r="AX546">
            <v>0</v>
          </cell>
          <cell r="AY546">
            <v>60107.89</v>
          </cell>
          <cell r="AZ546">
            <v>0</v>
          </cell>
          <cell r="BA546">
            <v>0.8</v>
          </cell>
          <cell r="BB546">
            <v>0</v>
          </cell>
          <cell r="BC546">
            <v>0</v>
          </cell>
          <cell r="BD546">
            <v>0</v>
          </cell>
          <cell r="BE546">
            <v>10017.981666666699</v>
          </cell>
          <cell r="BF546">
            <v>10017.981666666699</v>
          </cell>
        </row>
        <row r="547">
          <cell r="B547" t="str">
            <v>S411041</v>
          </cell>
          <cell r="C547" t="str">
            <v>北京嘉度科贸有限公司</v>
          </cell>
          <cell r="D547" t="str">
            <v>金属件/座椅</v>
          </cell>
          <cell r="E547" t="str">
            <v>金属件/座椅</v>
          </cell>
          <cell r="F547" t="str">
            <v>正常供货</v>
          </cell>
          <cell r="G547">
            <v>90</v>
          </cell>
          <cell r="H547" t="str">
            <v>否</v>
          </cell>
          <cell r="I547">
            <v>90</v>
          </cell>
          <cell r="AH547">
            <v>0</v>
          </cell>
          <cell r="AI547">
            <v>0</v>
          </cell>
          <cell r="AJ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O547">
            <v>0</v>
          </cell>
          <cell r="AP547">
            <v>0</v>
          </cell>
          <cell r="AQ547">
            <v>0</v>
          </cell>
          <cell r="AR547">
            <v>0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X547">
            <v>0</v>
          </cell>
          <cell r="AY547">
            <v>0</v>
          </cell>
          <cell r="AZ547">
            <v>0</v>
          </cell>
          <cell r="BA547">
            <v>1</v>
          </cell>
          <cell r="BB547">
            <v>0</v>
          </cell>
          <cell r="BC547">
            <v>0</v>
          </cell>
          <cell r="BD547">
            <v>0</v>
          </cell>
          <cell r="BE547">
            <v>0</v>
          </cell>
          <cell r="BF547">
            <v>0</v>
          </cell>
        </row>
        <row r="548">
          <cell r="B548" t="str">
            <v>S413156</v>
          </cell>
          <cell r="C548" t="str">
            <v>黄骅市天硕汽车部件有限公司</v>
          </cell>
          <cell r="D548" t="str">
            <v>座椅</v>
          </cell>
          <cell r="E548" t="str">
            <v>座椅</v>
          </cell>
          <cell r="F548" t="str">
            <v>正常供货</v>
          </cell>
          <cell r="G548">
            <v>30</v>
          </cell>
          <cell r="H548" t="str">
            <v>否</v>
          </cell>
          <cell r="I548">
            <v>30</v>
          </cell>
          <cell r="AJ548">
            <v>0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O548">
            <v>0</v>
          </cell>
          <cell r="AP548">
            <v>0</v>
          </cell>
          <cell r="AQ548">
            <v>0</v>
          </cell>
          <cell r="AR548">
            <v>0</v>
          </cell>
          <cell r="AS548">
            <v>40239.08</v>
          </cell>
          <cell r="AT548">
            <v>0</v>
          </cell>
          <cell r="AU548">
            <v>0</v>
          </cell>
          <cell r="AV548">
            <v>0</v>
          </cell>
          <cell r="AX548">
            <v>0</v>
          </cell>
          <cell r="AY548">
            <v>40239.08</v>
          </cell>
          <cell r="AZ548">
            <v>40239.08</v>
          </cell>
          <cell r="BA548">
            <v>0.8</v>
          </cell>
          <cell r="BB548">
            <v>6706.5133333333297</v>
          </cell>
          <cell r="BC548">
            <v>6706.5133333333297</v>
          </cell>
          <cell r="BD548">
            <v>6706.5133333333297</v>
          </cell>
          <cell r="BE548">
            <v>6706.5133333333297</v>
          </cell>
          <cell r="BF548">
            <v>6706.5133333333297</v>
          </cell>
        </row>
        <row r="549">
          <cell r="B549" t="str">
            <v>S413175</v>
          </cell>
          <cell r="C549" t="str">
            <v>河北莫特美橡塑科技有限公司</v>
          </cell>
          <cell r="D549" t="str">
            <v>座椅/后视镜</v>
          </cell>
          <cell r="E549" t="str">
            <v>座椅/后视镜</v>
          </cell>
          <cell r="F549" t="str">
            <v>正常供货</v>
          </cell>
          <cell r="G549">
            <v>90</v>
          </cell>
          <cell r="H549" t="str">
            <v>否</v>
          </cell>
          <cell r="I549">
            <v>90</v>
          </cell>
          <cell r="AJ549">
            <v>0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O549">
            <v>0</v>
          </cell>
          <cell r="AP549">
            <v>4446</v>
          </cell>
          <cell r="AQ549">
            <v>0</v>
          </cell>
          <cell r="AR549">
            <v>0</v>
          </cell>
          <cell r="AS549">
            <v>216290.58</v>
          </cell>
          <cell r="AT549">
            <v>50133.7</v>
          </cell>
          <cell r="AU549">
            <v>215688.75</v>
          </cell>
          <cell r="AV549">
            <v>0</v>
          </cell>
          <cell r="AW549">
            <v>71489.45</v>
          </cell>
          <cell r="AX549">
            <v>0</v>
          </cell>
          <cell r="AY549">
            <v>558048.48</v>
          </cell>
          <cell r="AZ549">
            <v>486559.03</v>
          </cell>
          <cell r="BA549">
            <v>0.8</v>
          </cell>
          <cell r="BB549">
            <v>36789.43</v>
          </cell>
          <cell r="BC549">
            <v>45145.046666666698</v>
          </cell>
          <cell r="BD549">
            <v>81093.171666666705</v>
          </cell>
          <cell r="BE549">
            <v>80352.171666666705</v>
          </cell>
          <cell r="BF549">
            <v>92267.08</v>
          </cell>
        </row>
        <row r="550">
          <cell r="B550" t="str">
            <v>S411046</v>
          </cell>
          <cell r="C550" t="str">
            <v>北京宇喆科技有限公司</v>
          </cell>
          <cell r="D550" t="str">
            <v>座椅</v>
          </cell>
          <cell r="E550" t="str">
            <v>座椅</v>
          </cell>
          <cell r="F550" t="str">
            <v>正常供货</v>
          </cell>
          <cell r="G550">
            <v>60</v>
          </cell>
          <cell r="H550" t="str">
            <v>否</v>
          </cell>
          <cell r="I550">
            <v>60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31488.22</v>
          </cell>
          <cell r="AU550">
            <v>206015.95</v>
          </cell>
          <cell r="AV550">
            <v>92519.32</v>
          </cell>
          <cell r="AW550">
            <v>183851.58</v>
          </cell>
          <cell r="AX550">
            <v>194850.16</v>
          </cell>
          <cell r="AY550">
            <v>708725.23</v>
          </cell>
          <cell r="AZ550">
            <v>330023.49</v>
          </cell>
          <cell r="BA550">
            <v>0.8</v>
          </cell>
          <cell r="BB550">
            <v>0</v>
          </cell>
          <cell r="BC550">
            <v>5248.0366666666696</v>
          </cell>
          <cell r="BD550">
            <v>39584.028333333299</v>
          </cell>
          <cell r="BE550">
            <v>55003.915000000001</v>
          </cell>
          <cell r="BF550">
            <v>85645.845000000001</v>
          </cell>
        </row>
        <row r="551">
          <cell r="B551" t="str">
            <v>S412041</v>
          </cell>
          <cell r="C551" t="str">
            <v>天津力登维汽车部件有限公司</v>
          </cell>
          <cell r="E551" t="str">
            <v>座椅</v>
          </cell>
          <cell r="F551" t="str">
            <v>正常供货（李尔）</v>
          </cell>
          <cell r="G551">
            <v>30</v>
          </cell>
          <cell r="H551" t="str">
            <v>否</v>
          </cell>
          <cell r="I551">
            <v>30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X551">
            <v>0</v>
          </cell>
          <cell r="AY551">
            <v>0</v>
          </cell>
          <cell r="AZ551">
            <v>0</v>
          </cell>
          <cell r="BA551">
            <v>0</v>
          </cell>
          <cell r="BB551">
            <v>0</v>
          </cell>
          <cell r="BC551">
            <v>0</v>
          </cell>
          <cell r="BD551">
            <v>0</v>
          </cell>
          <cell r="BE551">
            <v>0</v>
          </cell>
          <cell r="BF551">
            <v>0</v>
          </cell>
        </row>
        <row r="552">
          <cell r="B552" t="str">
            <v>S412042</v>
          </cell>
          <cell r="C552" t="str">
            <v>天津锦程新材料科技有限公司</v>
          </cell>
          <cell r="E552" t="str">
            <v>座椅</v>
          </cell>
          <cell r="G552">
            <v>30</v>
          </cell>
          <cell r="H552" t="str">
            <v>否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0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18604.32</v>
          </cell>
          <cell r="AY552">
            <v>18604.32</v>
          </cell>
          <cell r="AZ552">
            <v>37208.639999999999</v>
          </cell>
          <cell r="BA552">
            <v>0.8</v>
          </cell>
          <cell r="BB552">
            <v>0</v>
          </cell>
          <cell r="BC552">
            <v>0</v>
          </cell>
          <cell r="BD552">
            <v>0</v>
          </cell>
          <cell r="BE552">
            <v>0</v>
          </cell>
          <cell r="BF552">
            <v>0</v>
          </cell>
        </row>
        <row r="553">
          <cell r="B553" t="str">
            <v>S413183</v>
          </cell>
          <cell r="C553" t="str">
            <v>河北方基恒达汽车部件有限公司</v>
          </cell>
          <cell r="E553" t="str">
            <v>座椅</v>
          </cell>
          <cell r="F553" t="str">
            <v>正常供货（李尔）</v>
          </cell>
          <cell r="G553">
            <v>90</v>
          </cell>
          <cell r="H553" t="str">
            <v>是</v>
          </cell>
          <cell r="I553">
            <v>90</v>
          </cell>
          <cell r="AK553">
            <v>83950.98</v>
          </cell>
          <cell r="AL553">
            <v>0</v>
          </cell>
          <cell r="AM553">
            <v>66514.740000000005</v>
          </cell>
          <cell r="AN553">
            <v>0</v>
          </cell>
          <cell r="AO553">
            <v>369701.79</v>
          </cell>
          <cell r="AP553">
            <v>232200</v>
          </cell>
          <cell r="AQ553">
            <v>156400</v>
          </cell>
          <cell r="AR553">
            <v>191406.93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X553">
            <v>0</v>
          </cell>
          <cell r="AY553">
            <v>1100174.44</v>
          </cell>
          <cell r="AZ553">
            <v>1100174.44</v>
          </cell>
          <cell r="BA553">
            <v>0</v>
          </cell>
          <cell r="BB553">
            <v>158284.786666667</v>
          </cell>
          <cell r="BC553">
            <v>158284.786666667</v>
          </cell>
          <cell r="BD553">
            <v>96667.821666666699</v>
          </cell>
          <cell r="BE553">
            <v>57967.821666666699</v>
          </cell>
          <cell r="BF553">
            <v>31901.154999999999</v>
          </cell>
        </row>
        <row r="554">
          <cell r="B554" t="str">
            <v>S413185</v>
          </cell>
          <cell r="C554" t="str">
            <v>海兴县越达弹簧制造有限公司</v>
          </cell>
          <cell r="E554" t="str">
            <v>座椅</v>
          </cell>
          <cell r="F554" t="str">
            <v>正常供货（李尔）</v>
          </cell>
          <cell r="G554">
            <v>60</v>
          </cell>
          <cell r="H554" t="str">
            <v>否</v>
          </cell>
          <cell r="I554">
            <v>60</v>
          </cell>
          <cell r="AK554">
            <v>0</v>
          </cell>
          <cell r="AL554">
            <v>0</v>
          </cell>
          <cell r="AN554">
            <v>0</v>
          </cell>
          <cell r="AO554">
            <v>0</v>
          </cell>
          <cell r="AP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107302.99</v>
          </cell>
          <cell r="AX554">
            <v>52306.79</v>
          </cell>
          <cell r="AY554">
            <v>159609.78</v>
          </cell>
          <cell r="AZ554">
            <v>0</v>
          </cell>
          <cell r="BA554">
            <v>0</v>
          </cell>
          <cell r="BB554">
            <v>0</v>
          </cell>
          <cell r="BC554">
            <v>0</v>
          </cell>
          <cell r="BD554">
            <v>0</v>
          </cell>
          <cell r="BE554">
            <v>0</v>
          </cell>
          <cell r="BF554">
            <v>17883.831666666701</v>
          </cell>
        </row>
        <row r="555">
          <cell r="B555" t="str">
            <v>S413197</v>
          </cell>
          <cell r="C555" t="str">
            <v>保定市宏腾科技有限公司</v>
          </cell>
          <cell r="E555">
            <v>0</v>
          </cell>
          <cell r="F555" t="str">
            <v>零采</v>
          </cell>
          <cell r="G555">
            <v>30</v>
          </cell>
          <cell r="H555" t="str">
            <v>否</v>
          </cell>
          <cell r="I555">
            <v>30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X555">
            <v>0</v>
          </cell>
          <cell r="AY555">
            <v>0</v>
          </cell>
          <cell r="AZ555">
            <v>0</v>
          </cell>
          <cell r="BA555">
            <v>0</v>
          </cell>
          <cell r="BB555">
            <v>0</v>
          </cell>
          <cell r="BC555">
            <v>0</v>
          </cell>
          <cell r="BD555">
            <v>0</v>
          </cell>
          <cell r="BE555">
            <v>0</v>
          </cell>
          <cell r="BF555">
            <v>0</v>
          </cell>
        </row>
        <row r="556">
          <cell r="B556" t="str">
            <v>S437053</v>
          </cell>
          <cell r="C556" t="str">
            <v>临沂方中新材料科技有限公司</v>
          </cell>
          <cell r="E556">
            <v>0</v>
          </cell>
          <cell r="F556" t="str">
            <v>大宗物料</v>
          </cell>
          <cell r="G556">
            <v>30</v>
          </cell>
          <cell r="H556" t="str">
            <v>否</v>
          </cell>
          <cell r="I556">
            <v>30</v>
          </cell>
          <cell r="AK556">
            <v>0</v>
          </cell>
          <cell r="AL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V556">
            <v>100000</v>
          </cell>
          <cell r="AW556">
            <v>97000</v>
          </cell>
          <cell r="AX556">
            <v>0</v>
          </cell>
          <cell r="AY556">
            <v>197000</v>
          </cell>
          <cell r="AZ556">
            <v>197000</v>
          </cell>
          <cell r="BA556">
            <v>0</v>
          </cell>
          <cell r="BB556">
            <v>0</v>
          </cell>
          <cell r="BC556">
            <v>0</v>
          </cell>
          <cell r="BD556">
            <v>0</v>
          </cell>
          <cell r="BE556">
            <v>16666.666666666701</v>
          </cell>
          <cell r="BF556">
            <v>32833.333333333299</v>
          </cell>
        </row>
        <row r="557">
          <cell r="B557" t="str">
            <v>S444015</v>
          </cell>
          <cell r="C557" t="str">
            <v>欣瑞联电子（肇庆）有限公司</v>
          </cell>
          <cell r="E557">
            <v>0</v>
          </cell>
          <cell r="F557" t="str">
            <v>正常供货</v>
          </cell>
          <cell r="G557">
            <v>90</v>
          </cell>
          <cell r="H557" t="str">
            <v>否</v>
          </cell>
          <cell r="I557">
            <v>90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X557">
            <v>0</v>
          </cell>
          <cell r="AY557">
            <v>0</v>
          </cell>
          <cell r="AZ557">
            <v>0</v>
          </cell>
          <cell r="BA557">
            <v>0</v>
          </cell>
          <cell r="BB557">
            <v>0</v>
          </cell>
          <cell r="BC557">
            <v>0</v>
          </cell>
          <cell r="BD557">
            <v>0</v>
          </cell>
          <cell r="BE557">
            <v>0</v>
          </cell>
          <cell r="BF557">
            <v>0</v>
          </cell>
        </row>
        <row r="558">
          <cell r="B558" t="str">
            <v>S511013</v>
          </cell>
          <cell r="C558" t="str">
            <v>北京场景智能科技有限公司</v>
          </cell>
          <cell r="E558">
            <v>0</v>
          </cell>
          <cell r="G558">
            <v>60</v>
          </cell>
          <cell r="H558" t="str">
            <v>是</v>
          </cell>
          <cell r="AM558">
            <v>0</v>
          </cell>
          <cell r="AN558">
            <v>0</v>
          </cell>
          <cell r="AO558">
            <v>6000</v>
          </cell>
          <cell r="AP558">
            <v>0</v>
          </cell>
          <cell r="AQ558">
            <v>0</v>
          </cell>
          <cell r="AR558">
            <v>0</v>
          </cell>
          <cell r="AS558">
            <v>0</v>
          </cell>
          <cell r="AT558">
            <v>0</v>
          </cell>
          <cell r="AU558">
            <v>0</v>
          </cell>
          <cell r="AV558">
            <v>0</v>
          </cell>
          <cell r="AX558">
            <v>0</v>
          </cell>
          <cell r="AY558">
            <v>6000</v>
          </cell>
          <cell r="AZ558">
            <v>6000</v>
          </cell>
          <cell r="BA558">
            <v>0</v>
          </cell>
          <cell r="BB558">
            <v>1000</v>
          </cell>
          <cell r="BC558">
            <v>1000</v>
          </cell>
          <cell r="BD558">
            <v>0</v>
          </cell>
          <cell r="BE558">
            <v>0</v>
          </cell>
          <cell r="BF558">
            <v>0</v>
          </cell>
        </row>
        <row r="559">
          <cell r="B559" t="str">
            <v>S512028</v>
          </cell>
          <cell r="C559" t="str">
            <v>天津林宇机械制造有限公司</v>
          </cell>
          <cell r="E559">
            <v>0</v>
          </cell>
          <cell r="F559" t="str">
            <v>零采</v>
          </cell>
          <cell r="G559" t="str">
            <v>预付</v>
          </cell>
          <cell r="H559" t="str">
            <v>是</v>
          </cell>
          <cell r="AK559">
            <v>0</v>
          </cell>
          <cell r="AL559">
            <v>0</v>
          </cell>
          <cell r="AM559">
            <v>0</v>
          </cell>
          <cell r="AN559">
            <v>1750</v>
          </cell>
          <cell r="AO559">
            <v>0</v>
          </cell>
          <cell r="AP559">
            <v>0</v>
          </cell>
          <cell r="AQ559">
            <v>0</v>
          </cell>
          <cell r="AR559">
            <v>0</v>
          </cell>
          <cell r="AS559">
            <v>0</v>
          </cell>
          <cell r="AT559">
            <v>0</v>
          </cell>
          <cell r="AU559">
            <v>0</v>
          </cell>
          <cell r="AV559">
            <v>0</v>
          </cell>
          <cell r="AX559">
            <v>0</v>
          </cell>
          <cell r="AY559">
            <v>1750</v>
          </cell>
          <cell r="AZ559">
            <v>1750</v>
          </cell>
          <cell r="BA559">
            <v>0</v>
          </cell>
          <cell r="BB559">
            <v>291.66666666666703</v>
          </cell>
          <cell r="BC559">
            <v>0</v>
          </cell>
          <cell r="BD559">
            <v>0</v>
          </cell>
          <cell r="BE559">
            <v>0</v>
          </cell>
          <cell r="BF559">
            <v>0</v>
          </cell>
        </row>
        <row r="560">
          <cell r="B560" t="str">
            <v>S512031</v>
          </cell>
          <cell r="C560" t="str">
            <v>天津合心亿商贸有限公司</v>
          </cell>
          <cell r="E560">
            <v>0</v>
          </cell>
          <cell r="F560" t="str">
            <v>固定资产-要诉讼</v>
          </cell>
          <cell r="G560" t="str">
            <v>预付</v>
          </cell>
          <cell r="H560" t="str">
            <v>否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X560">
            <v>0</v>
          </cell>
          <cell r="AY560">
            <v>0</v>
          </cell>
          <cell r="AZ560">
            <v>0</v>
          </cell>
          <cell r="BA560">
            <v>0</v>
          </cell>
          <cell r="BB560">
            <v>0</v>
          </cell>
          <cell r="BC560">
            <v>0</v>
          </cell>
          <cell r="BD560">
            <v>0</v>
          </cell>
          <cell r="BE560">
            <v>0</v>
          </cell>
          <cell r="BF560">
            <v>0</v>
          </cell>
        </row>
        <row r="561">
          <cell r="B561" t="str">
            <v>S513164</v>
          </cell>
          <cell r="C561" t="str">
            <v>沧州圣玺装饰装修工程有限公司</v>
          </cell>
          <cell r="E561">
            <v>0</v>
          </cell>
          <cell r="F561" t="str">
            <v>管理</v>
          </cell>
          <cell r="G561">
            <v>0</v>
          </cell>
          <cell r="H561" t="str">
            <v>是</v>
          </cell>
          <cell r="AJ561">
            <v>1663.7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X561">
            <v>0</v>
          </cell>
          <cell r="AY561">
            <v>1663.7</v>
          </cell>
          <cell r="AZ561">
            <v>1663.7</v>
          </cell>
          <cell r="BA561">
            <v>0</v>
          </cell>
          <cell r="BB561">
            <v>0</v>
          </cell>
          <cell r="BC561">
            <v>0</v>
          </cell>
          <cell r="BD561">
            <v>0</v>
          </cell>
          <cell r="BE561">
            <v>0</v>
          </cell>
          <cell r="BF561">
            <v>0</v>
          </cell>
        </row>
        <row r="562">
          <cell r="B562" t="str">
            <v>S513168</v>
          </cell>
          <cell r="C562" t="str">
            <v>河北嘉雄建筑安装工程有限公司</v>
          </cell>
          <cell r="E562">
            <v>0</v>
          </cell>
          <cell r="F562" t="str">
            <v>管理</v>
          </cell>
          <cell r="G562">
            <v>0</v>
          </cell>
          <cell r="H562" t="str">
            <v>否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X562">
            <v>0</v>
          </cell>
          <cell r="AY562">
            <v>0</v>
          </cell>
          <cell r="AZ562">
            <v>0</v>
          </cell>
          <cell r="BA562">
            <v>0</v>
          </cell>
          <cell r="BB562">
            <v>0</v>
          </cell>
          <cell r="BC562">
            <v>0</v>
          </cell>
          <cell r="BD562">
            <v>0</v>
          </cell>
          <cell r="BE562">
            <v>0</v>
          </cell>
          <cell r="BF562">
            <v>0</v>
          </cell>
        </row>
        <row r="563">
          <cell r="B563" t="str">
            <v>S513189</v>
          </cell>
          <cell r="C563" t="str">
            <v>黄骅市嘉哲电脑经营部</v>
          </cell>
          <cell r="E563">
            <v>0</v>
          </cell>
          <cell r="G563">
            <v>0</v>
          </cell>
          <cell r="H563" t="str">
            <v>否</v>
          </cell>
          <cell r="AH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X563">
            <v>0</v>
          </cell>
          <cell r="AY563">
            <v>0</v>
          </cell>
          <cell r="AZ563">
            <v>0</v>
          </cell>
          <cell r="BA563">
            <v>0</v>
          </cell>
          <cell r="BB563">
            <v>0</v>
          </cell>
          <cell r="BC563">
            <v>0</v>
          </cell>
          <cell r="BD563">
            <v>0</v>
          </cell>
          <cell r="BE563">
            <v>0</v>
          </cell>
          <cell r="BF563">
            <v>0</v>
          </cell>
        </row>
        <row r="564">
          <cell r="B564" t="str">
            <v>S513199</v>
          </cell>
          <cell r="C564" t="str">
            <v>黄骅市翼华工程机械租赁有限公司</v>
          </cell>
          <cell r="E564">
            <v>0</v>
          </cell>
          <cell r="F564" t="str">
            <v>管理</v>
          </cell>
          <cell r="G564">
            <v>0</v>
          </cell>
          <cell r="H564" t="str">
            <v>否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X564">
            <v>0</v>
          </cell>
          <cell r="AY564">
            <v>0</v>
          </cell>
          <cell r="AZ564">
            <v>0</v>
          </cell>
          <cell r="BA564">
            <v>0</v>
          </cell>
          <cell r="BB564">
            <v>0</v>
          </cell>
          <cell r="BC564">
            <v>0</v>
          </cell>
          <cell r="BD564">
            <v>0</v>
          </cell>
          <cell r="BE564">
            <v>0</v>
          </cell>
          <cell r="BF564">
            <v>0</v>
          </cell>
        </row>
        <row r="565">
          <cell r="B565" t="str">
            <v>S513200</v>
          </cell>
          <cell r="C565" t="str">
            <v>沧州烽源人力资源服务有限公司</v>
          </cell>
          <cell r="E565">
            <v>0</v>
          </cell>
          <cell r="G565">
            <v>0</v>
          </cell>
          <cell r="H565" t="str">
            <v>否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X565">
            <v>0</v>
          </cell>
          <cell r="AY565">
            <v>0</v>
          </cell>
          <cell r="AZ565">
            <v>0</v>
          </cell>
          <cell r="BA565">
            <v>0</v>
          </cell>
          <cell r="BB565">
            <v>0</v>
          </cell>
          <cell r="BC565">
            <v>0</v>
          </cell>
          <cell r="BD565">
            <v>0</v>
          </cell>
          <cell r="BE565">
            <v>0</v>
          </cell>
          <cell r="BF565">
            <v>0</v>
          </cell>
        </row>
        <row r="566">
          <cell r="B566" t="str">
            <v>S411049</v>
          </cell>
          <cell r="C566" t="str">
            <v>北京来一桶金科技有限公司</v>
          </cell>
          <cell r="E566">
            <v>0</v>
          </cell>
          <cell r="F566" t="str">
            <v>大宗物料</v>
          </cell>
          <cell r="G566">
            <v>30</v>
          </cell>
          <cell r="H566" t="str">
            <v>否</v>
          </cell>
          <cell r="I566">
            <v>30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36233.1</v>
          </cell>
          <cell r="AV566">
            <v>0</v>
          </cell>
          <cell r="AX566">
            <v>0</v>
          </cell>
          <cell r="AY566">
            <v>36233.1</v>
          </cell>
          <cell r="AZ566">
            <v>36233.1</v>
          </cell>
          <cell r="BA566">
            <v>0</v>
          </cell>
          <cell r="BB566">
            <v>0</v>
          </cell>
          <cell r="BC566">
            <v>0</v>
          </cell>
          <cell r="BD566">
            <v>6038.85</v>
          </cell>
          <cell r="BE566">
            <v>6038.85</v>
          </cell>
          <cell r="BF566">
            <v>6038.85</v>
          </cell>
        </row>
        <row r="567">
          <cell r="B567" t="str">
            <v>S412044</v>
          </cell>
          <cell r="C567" t="str">
            <v>天津沛衡五金弹簧有限公司</v>
          </cell>
          <cell r="E567" t="str">
            <v>座椅</v>
          </cell>
          <cell r="F567" t="str">
            <v>正常供货</v>
          </cell>
          <cell r="G567">
            <v>90</v>
          </cell>
          <cell r="H567" t="str">
            <v>否</v>
          </cell>
          <cell r="I567">
            <v>90</v>
          </cell>
          <cell r="AM567">
            <v>0</v>
          </cell>
          <cell r="AN567">
            <v>0</v>
          </cell>
          <cell r="AO567">
            <v>0</v>
          </cell>
          <cell r="AP567">
            <v>22012.28</v>
          </cell>
          <cell r="AQ567">
            <v>19900</v>
          </cell>
          <cell r="AR567">
            <v>0</v>
          </cell>
          <cell r="AS567">
            <v>0</v>
          </cell>
          <cell r="AT567">
            <v>39233.599999999999</v>
          </cell>
          <cell r="AU567">
            <v>22068.9</v>
          </cell>
          <cell r="AV567">
            <v>13609.16</v>
          </cell>
          <cell r="AX567">
            <v>0</v>
          </cell>
          <cell r="AY567">
            <v>116823.94</v>
          </cell>
          <cell r="AZ567">
            <v>103214.78</v>
          </cell>
          <cell r="BA567">
            <v>0.8</v>
          </cell>
          <cell r="BB567">
            <v>6985.38</v>
          </cell>
          <cell r="BC567">
            <v>13524.313333333301</v>
          </cell>
          <cell r="BD567">
            <v>17202.4633333333</v>
          </cell>
          <cell r="BE567">
            <v>15801.9433333333</v>
          </cell>
          <cell r="BF567">
            <v>12485.276666666699</v>
          </cell>
        </row>
        <row r="568">
          <cell r="B568" t="str">
            <v>S413139</v>
          </cell>
          <cell r="C568" t="str">
            <v>河北定国紧固件制造有限公司</v>
          </cell>
          <cell r="E568">
            <v>0</v>
          </cell>
          <cell r="F568" t="str">
            <v>正常供货</v>
          </cell>
          <cell r="G568">
            <v>90</v>
          </cell>
          <cell r="H568" t="str">
            <v>否</v>
          </cell>
          <cell r="I568">
            <v>90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X568">
            <v>0</v>
          </cell>
          <cell r="AY568">
            <v>0</v>
          </cell>
          <cell r="AZ568">
            <v>0</v>
          </cell>
          <cell r="BA568">
            <v>0</v>
          </cell>
          <cell r="BB568">
            <v>0</v>
          </cell>
          <cell r="BC568">
            <v>0</v>
          </cell>
          <cell r="BD568">
            <v>0</v>
          </cell>
          <cell r="BE568">
            <v>0</v>
          </cell>
          <cell r="BF568">
            <v>0</v>
          </cell>
        </row>
        <row r="569">
          <cell r="B569" t="str">
            <v>S431032</v>
          </cell>
          <cell r="C569" t="str">
            <v>上海商发金属材料有限公司</v>
          </cell>
          <cell r="E569" t="str">
            <v>金属件</v>
          </cell>
          <cell r="F569" t="str">
            <v>大宗物料</v>
          </cell>
          <cell r="G569">
            <v>0</v>
          </cell>
          <cell r="H569" t="str">
            <v>否</v>
          </cell>
          <cell r="I569">
            <v>30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X569">
            <v>0</v>
          </cell>
          <cell r="AY569">
            <v>0</v>
          </cell>
          <cell r="AZ569">
            <v>0</v>
          </cell>
          <cell r="BA569">
            <v>1</v>
          </cell>
          <cell r="BB569">
            <v>0</v>
          </cell>
          <cell r="BC569">
            <v>0</v>
          </cell>
          <cell r="BD569">
            <v>0</v>
          </cell>
          <cell r="BE569">
            <v>0</v>
          </cell>
          <cell r="BF569">
            <v>0</v>
          </cell>
        </row>
        <row r="570">
          <cell r="B570" t="str">
            <v>S431034</v>
          </cell>
          <cell r="C570" t="str">
            <v>雅柏利（上海）粘扣带有限公司</v>
          </cell>
          <cell r="E570" t="str">
            <v>座椅</v>
          </cell>
          <cell r="F570" t="str">
            <v>正常供货（李尔）</v>
          </cell>
          <cell r="G570">
            <v>60</v>
          </cell>
          <cell r="H570" t="str">
            <v>否</v>
          </cell>
          <cell r="I570">
            <v>60</v>
          </cell>
          <cell r="AL570">
            <v>0</v>
          </cell>
          <cell r="AM570">
            <v>0</v>
          </cell>
          <cell r="AP570">
            <v>0</v>
          </cell>
          <cell r="AR570">
            <v>59180.25</v>
          </cell>
          <cell r="AS570">
            <v>33075.550000000003</v>
          </cell>
          <cell r="AT570">
            <v>0</v>
          </cell>
          <cell r="AU570">
            <v>77603.199999999997</v>
          </cell>
          <cell r="AV570">
            <v>40457.279999999999</v>
          </cell>
          <cell r="AX570">
            <v>0</v>
          </cell>
          <cell r="AY570">
            <v>210316.28</v>
          </cell>
          <cell r="AZ570">
            <v>210316.28</v>
          </cell>
          <cell r="BA570">
            <v>0</v>
          </cell>
          <cell r="BB570">
            <v>15375.9666666667</v>
          </cell>
          <cell r="BC570">
            <v>15375.9666666667</v>
          </cell>
          <cell r="BD570">
            <v>28309.833333333299</v>
          </cell>
          <cell r="BE570">
            <v>35052.713333333297</v>
          </cell>
          <cell r="BF570">
            <v>35052.713333333297</v>
          </cell>
        </row>
        <row r="571">
          <cell r="B571" t="str">
            <v>S432002</v>
          </cell>
          <cell r="C571" t="str">
            <v>江苏全盛座舱技术股份有限公司</v>
          </cell>
          <cell r="E571" t="str">
            <v>金属件</v>
          </cell>
          <cell r="F571" t="str">
            <v>正常供货</v>
          </cell>
          <cell r="G571">
            <v>90</v>
          </cell>
          <cell r="H571" t="str">
            <v>否</v>
          </cell>
          <cell r="I571">
            <v>90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S571">
            <v>20525.91</v>
          </cell>
          <cell r="AT571">
            <v>248116.29</v>
          </cell>
          <cell r="AU571">
            <v>0</v>
          </cell>
          <cell r="AV571">
            <v>1082349.1399999999</v>
          </cell>
          <cell r="AW571">
            <v>957756.32</v>
          </cell>
          <cell r="AX571">
            <v>78457.03</v>
          </cell>
          <cell r="AY571">
            <v>2387204.69</v>
          </cell>
          <cell r="AZ571">
            <v>268642.2</v>
          </cell>
          <cell r="BA571">
            <v>0</v>
          </cell>
          <cell r="BB571">
            <v>3420.9850000000001</v>
          </cell>
          <cell r="BC571">
            <v>44773.7</v>
          </cell>
          <cell r="BD571">
            <v>44773.7</v>
          </cell>
          <cell r="BE571">
            <v>225165.22333333301</v>
          </cell>
          <cell r="BF571">
            <v>384791.27666666702</v>
          </cell>
        </row>
        <row r="572">
          <cell r="B572" t="str">
            <v>S437051</v>
          </cell>
          <cell r="C572" t="str">
            <v>诸城恒信新材料科技有限公司</v>
          </cell>
          <cell r="E572" t="str">
            <v>座椅</v>
          </cell>
          <cell r="F572" t="str">
            <v>正常供货</v>
          </cell>
          <cell r="G572">
            <v>30</v>
          </cell>
          <cell r="H572" t="str">
            <v>否</v>
          </cell>
          <cell r="I572">
            <v>30</v>
          </cell>
          <cell r="AL572">
            <v>0</v>
          </cell>
          <cell r="AM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71354.42</v>
          </cell>
          <cell r="AX572">
            <v>0</v>
          </cell>
          <cell r="AY572">
            <v>71354.42</v>
          </cell>
          <cell r="AZ572">
            <v>71354.42</v>
          </cell>
          <cell r="BA572">
            <v>0</v>
          </cell>
          <cell r="BB572">
            <v>0</v>
          </cell>
          <cell r="BC572">
            <v>0</v>
          </cell>
          <cell r="BD572">
            <v>0</v>
          </cell>
          <cell r="BE572">
            <v>0</v>
          </cell>
          <cell r="BF572">
            <v>11892.403333333301</v>
          </cell>
        </row>
        <row r="573">
          <cell r="B573" t="str">
            <v>S511037</v>
          </cell>
          <cell r="C573" t="str">
            <v>北京友联物流有限公司</v>
          </cell>
          <cell r="E573" t="str">
            <v>销售</v>
          </cell>
          <cell r="F573" t="str">
            <v>销售（三方库）</v>
          </cell>
          <cell r="G573">
            <v>0</v>
          </cell>
          <cell r="H573" t="str">
            <v>是</v>
          </cell>
          <cell r="AL573">
            <v>0</v>
          </cell>
          <cell r="AM573">
            <v>0</v>
          </cell>
          <cell r="AN573">
            <v>0</v>
          </cell>
          <cell r="AO573">
            <v>65660.55</v>
          </cell>
          <cell r="AP573">
            <v>45000</v>
          </cell>
          <cell r="AQ573">
            <v>49600</v>
          </cell>
          <cell r="AR573">
            <v>55732.5</v>
          </cell>
          <cell r="AS573">
            <v>77666.92</v>
          </cell>
          <cell r="AT573">
            <v>47524.57</v>
          </cell>
          <cell r="AU573">
            <v>53552.79</v>
          </cell>
          <cell r="AV573">
            <v>2398.73</v>
          </cell>
          <cell r="AW573">
            <v>59659.45</v>
          </cell>
          <cell r="AX573">
            <v>55798.93</v>
          </cell>
          <cell r="AY573">
            <v>512594.44</v>
          </cell>
          <cell r="AZ573">
            <v>512594.44</v>
          </cell>
          <cell r="BA573">
            <v>0</v>
          </cell>
          <cell r="BB573">
            <v>48943.328333333302</v>
          </cell>
          <cell r="BC573">
            <v>56864.09</v>
          </cell>
          <cell r="BD573">
            <v>54846.13</v>
          </cell>
          <cell r="BE573">
            <v>47745.918333333299</v>
          </cell>
          <cell r="BF573">
            <v>49422.493333333303</v>
          </cell>
        </row>
        <row r="574">
          <cell r="B574" t="str">
            <v>S512020</v>
          </cell>
          <cell r="C574" t="str">
            <v>天津中骏机械技术有限公司</v>
          </cell>
          <cell r="E574">
            <v>0</v>
          </cell>
          <cell r="F574" t="str">
            <v>老账</v>
          </cell>
          <cell r="G574">
            <v>0</v>
          </cell>
          <cell r="H574" t="str">
            <v>否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X574">
            <v>0</v>
          </cell>
          <cell r="AY574">
            <v>0</v>
          </cell>
          <cell r="AZ574">
            <v>0</v>
          </cell>
          <cell r="BA574">
            <v>0</v>
          </cell>
          <cell r="BB574">
            <v>0</v>
          </cell>
          <cell r="BC574">
            <v>0</v>
          </cell>
          <cell r="BD574">
            <v>0</v>
          </cell>
          <cell r="BE574">
            <v>0</v>
          </cell>
          <cell r="BF574">
            <v>0</v>
          </cell>
        </row>
        <row r="575">
          <cell r="B575" t="str">
            <v>S512030</v>
          </cell>
          <cell r="C575" t="str">
            <v>天津德润达金属材料销售有限公司</v>
          </cell>
          <cell r="E575" t="str">
            <v>金属件</v>
          </cell>
          <cell r="G575">
            <v>0</v>
          </cell>
          <cell r="H575" t="str">
            <v>否</v>
          </cell>
          <cell r="I575">
            <v>30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676359.4</v>
          </cell>
          <cell r="AW575">
            <v>81205.679999999993</v>
          </cell>
          <cell r="AX575">
            <v>0</v>
          </cell>
          <cell r="AY575">
            <v>757565.08</v>
          </cell>
          <cell r="AZ575">
            <v>757565.08</v>
          </cell>
          <cell r="BA575">
            <v>1</v>
          </cell>
          <cell r="BB575">
            <v>0</v>
          </cell>
          <cell r="BC575">
            <v>0</v>
          </cell>
          <cell r="BD575">
            <v>0</v>
          </cell>
          <cell r="BE575">
            <v>112726.566666667</v>
          </cell>
          <cell r="BF575">
            <v>126260.846666667</v>
          </cell>
        </row>
        <row r="576">
          <cell r="B576" t="str">
            <v>S412045</v>
          </cell>
          <cell r="C576" t="str">
            <v>大悍（天津）汽车零部件有限公司</v>
          </cell>
          <cell r="E576">
            <v>0</v>
          </cell>
          <cell r="F576" t="str">
            <v>正常供货</v>
          </cell>
          <cell r="G576">
            <v>45</v>
          </cell>
          <cell r="H576" t="str">
            <v>否</v>
          </cell>
          <cell r="I576">
            <v>45</v>
          </cell>
          <cell r="AM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105069.77</v>
          </cell>
          <cell r="AU576">
            <v>73519.5</v>
          </cell>
          <cell r="AV576">
            <v>0</v>
          </cell>
          <cell r="AW576">
            <v>235386.92</v>
          </cell>
          <cell r="AX576">
            <v>367656.8</v>
          </cell>
          <cell r="AY576">
            <v>781632.99</v>
          </cell>
          <cell r="AZ576">
            <v>178589.27</v>
          </cell>
          <cell r="BA576">
            <v>0</v>
          </cell>
          <cell r="BB576">
            <v>0</v>
          </cell>
          <cell r="BC576">
            <v>17511.628333333301</v>
          </cell>
          <cell r="BD576">
            <v>29764.878333333301</v>
          </cell>
          <cell r="BE576">
            <v>29764.878333333301</v>
          </cell>
          <cell r="BF576">
            <v>68996.031666666706</v>
          </cell>
        </row>
        <row r="577">
          <cell r="B577" t="str">
            <v>S413011</v>
          </cell>
          <cell r="C577" t="str">
            <v>沧州梦依恋商贸有限公司</v>
          </cell>
          <cell r="E577" t="str">
            <v>座椅</v>
          </cell>
          <cell r="G577">
            <v>0</v>
          </cell>
          <cell r="H577" t="str">
            <v>否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1274</v>
          </cell>
          <cell r="AX577">
            <v>0</v>
          </cell>
          <cell r="AY577">
            <v>1274</v>
          </cell>
          <cell r="AZ577">
            <v>1274</v>
          </cell>
          <cell r="BA577">
            <v>0.8</v>
          </cell>
          <cell r="BB577">
            <v>0</v>
          </cell>
          <cell r="BC577">
            <v>0</v>
          </cell>
          <cell r="BD577">
            <v>0</v>
          </cell>
          <cell r="BE577">
            <v>0</v>
          </cell>
          <cell r="BF577">
            <v>212.333333333333</v>
          </cell>
        </row>
        <row r="578">
          <cell r="B578" t="str">
            <v>S413122</v>
          </cell>
          <cell r="C578" t="str">
            <v>河北亿泽汽车零部件科技有限公司</v>
          </cell>
          <cell r="E578" t="str">
            <v>金属件</v>
          </cell>
          <cell r="F578" t="str">
            <v>正常供货</v>
          </cell>
          <cell r="G578">
            <v>90</v>
          </cell>
          <cell r="H578" t="str">
            <v>否</v>
          </cell>
          <cell r="I578">
            <v>90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9241.48</v>
          </cell>
          <cell r="AU578">
            <v>0</v>
          </cell>
          <cell r="AV578">
            <v>0</v>
          </cell>
          <cell r="AX578">
            <v>0</v>
          </cell>
          <cell r="AY578">
            <v>9241.48</v>
          </cell>
          <cell r="AZ578">
            <v>9241.48</v>
          </cell>
          <cell r="BA578">
            <v>1</v>
          </cell>
          <cell r="BB578">
            <v>0</v>
          </cell>
          <cell r="BC578">
            <v>1540.2466666666701</v>
          </cell>
          <cell r="BD578">
            <v>1540.2466666666701</v>
          </cell>
          <cell r="BE578">
            <v>1540.2466666666701</v>
          </cell>
          <cell r="BF578">
            <v>1540.2466666666701</v>
          </cell>
        </row>
        <row r="579">
          <cell r="B579" t="str">
            <v>S413196</v>
          </cell>
          <cell r="C579" t="str">
            <v>北汽岱摩斯（沧州）汽车系统有限公司</v>
          </cell>
          <cell r="E579">
            <v>0</v>
          </cell>
          <cell r="F579" t="str">
            <v>李尔转移物料</v>
          </cell>
          <cell r="G579">
            <v>30</v>
          </cell>
          <cell r="H579" t="str">
            <v>否</v>
          </cell>
          <cell r="I579">
            <v>30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X579">
            <v>0</v>
          </cell>
          <cell r="AY579">
            <v>0</v>
          </cell>
          <cell r="AZ579">
            <v>0</v>
          </cell>
          <cell r="BA579">
            <v>0</v>
          </cell>
          <cell r="BB579">
            <v>0</v>
          </cell>
          <cell r="BC579">
            <v>0</v>
          </cell>
          <cell r="BD579">
            <v>0</v>
          </cell>
          <cell r="BE579">
            <v>0</v>
          </cell>
          <cell r="BF579">
            <v>0</v>
          </cell>
        </row>
        <row r="580">
          <cell r="B580" t="str">
            <v>S433028</v>
          </cell>
          <cell r="C580" t="str">
            <v>温州鑫锐电器有限公司</v>
          </cell>
          <cell r="E580" t="str">
            <v>座椅</v>
          </cell>
          <cell r="F580" t="str">
            <v>老账</v>
          </cell>
          <cell r="G580">
            <v>90</v>
          </cell>
          <cell r="H580" t="str">
            <v>否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S580">
            <v>16697.330000000002</v>
          </cell>
          <cell r="AT580">
            <v>4949.3999999999996</v>
          </cell>
          <cell r="AU580">
            <v>59313.7</v>
          </cell>
          <cell r="AV580">
            <v>24865.65</v>
          </cell>
          <cell r="AW580">
            <v>26396.799999999999</v>
          </cell>
          <cell r="AX580">
            <v>0</v>
          </cell>
          <cell r="AY580">
            <v>132222.88</v>
          </cell>
          <cell r="AZ580">
            <v>80960.429999999993</v>
          </cell>
          <cell r="BA580">
            <v>0.8</v>
          </cell>
          <cell r="BB580">
            <v>2782.8883333333301</v>
          </cell>
          <cell r="BC580">
            <v>3607.7883333333298</v>
          </cell>
          <cell r="BD580">
            <v>13493.405000000001</v>
          </cell>
          <cell r="BE580">
            <v>17637.68</v>
          </cell>
          <cell r="BF580">
            <v>22037.1466666667</v>
          </cell>
        </row>
        <row r="581">
          <cell r="B581" t="str">
            <v>S511036</v>
          </cell>
          <cell r="C581" t="str">
            <v>北京恒世通物流有限公司</v>
          </cell>
          <cell r="E581" t="str">
            <v>销售</v>
          </cell>
          <cell r="F581" t="str">
            <v>销售（三方库）</v>
          </cell>
          <cell r="G581">
            <v>0</v>
          </cell>
          <cell r="H581" t="str">
            <v>否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64724</v>
          </cell>
          <cell r="AS581">
            <v>326896</v>
          </cell>
          <cell r="AT581">
            <v>173806.4</v>
          </cell>
          <cell r="AU581">
            <v>338859.2</v>
          </cell>
          <cell r="AV581">
            <v>179776</v>
          </cell>
          <cell r="AW581">
            <v>296086.8</v>
          </cell>
          <cell r="AX581">
            <v>201513.2</v>
          </cell>
          <cell r="AY581">
            <v>1581661.6</v>
          </cell>
          <cell r="AZ581">
            <v>1581661.6</v>
          </cell>
          <cell r="BA581">
            <v>0</v>
          </cell>
          <cell r="BB581">
            <v>65270</v>
          </cell>
          <cell r="BC581">
            <v>94237.733333333294</v>
          </cell>
          <cell r="BD581">
            <v>150714.26666666701</v>
          </cell>
          <cell r="BE581">
            <v>180676.933333333</v>
          </cell>
          <cell r="BF581">
            <v>230024.73333333299</v>
          </cell>
        </row>
        <row r="582">
          <cell r="B582" t="str">
            <v>S411047</v>
          </cell>
          <cell r="C582" t="str">
            <v>大连吉田拉链有限公司北京分公司</v>
          </cell>
          <cell r="E582" t="str">
            <v>座椅</v>
          </cell>
          <cell r="G582">
            <v>60</v>
          </cell>
          <cell r="H582" t="str">
            <v>否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X582">
            <v>0</v>
          </cell>
          <cell r="AY582">
            <v>0</v>
          </cell>
          <cell r="AZ582">
            <v>0</v>
          </cell>
          <cell r="BA582">
            <v>1</v>
          </cell>
          <cell r="BB582">
            <v>0</v>
          </cell>
          <cell r="BC582">
            <v>0</v>
          </cell>
          <cell r="BD582">
            <v>0</v>
          </cell>
          <cell r="BE582">
            <v>0</v>
          </cell>
          <cell r="BF582">
            <v>0</v>
          </cell>
        </row>
        <row r="583">
          <cell r="B583" t="str">
            <v>S411048</v>
          </cell>
          <cell r="C583" t="str">
            <v>致冠沧州汽车部件有限公司</v>
          </cell>
          <cell r="E583" t="str">
            <v>座椅</v>
          </cell>
          <cell r="G583">
            <v>60</v>
          </cell>
          <cell r="H583" t="str">
            <v>否</v>
          </cell>
          <cell r="AN583">
            <v>0</v>
          </cell>
          <cell r="AO583">
            <v>0</v>
          </cell>
          <cell r="AP583">
            <v>0</v>
          </cell>
          <cell r="AQ583">
            <v>46511.12</v>
          </cell>
          <cell r="AR583">
            <v>140346</v>
          </cell>
          <cell r="AS583">
            <v>0</v>
          </cell>
          <cell r="AT583">
            <v>243474.32</v>
          </cell>
          <cell r="AU583">
            <v>205476.94</v>
          </cell>
          <cell r="AV583">
            <v>37425.599999999999</v>
          </cell>
          <cell r="AW583">
            <v>105883.26</v>
          </cell>
          <cell r="AX583">
            <v>81868.5</v>
          </cell>
          <cell r="AY583">
            <v>860985.74</v>
          </cell>
          <cell r="AZ583">
            <v>673233.98</v>
          </cell>
          <cell r="BA583">
            <v>1</v>
          </cell>
          <cell r="BB583">
            <v>31142.8533333333</v>
          </cell>
          <cell r="BC583">
            <v>71721.906666666706</v>
          </cell>
          <cell r="BD583">
            <v>105968.063333333</v>
          </cell>
          <cell r="BE583">
            <v>112205.663333333</v>
          </cell>
          <cell r="BF583">
            <v>122101.02</v>
          </cell>
        </row>
        <row r="584">
          <cell r="B584" t="str">
            <v>S431012</v>
          </cell>
          <cell r="C584" t="str">
            <v>上海明芳汽车零件有限公司</v>
          </cell>
          <cell r="E584" t="str">
            <v>金属件</v>
          </cell>
          <cell r="G584">
            <v>90</v>
          </cell>
          <cell r="H584" t="str">
            <v>否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X584">
            <v>0</v>
          </cell>
          <cell r="AY584">
            <v>0</v>
          </cell>
          <cell r="AZ584">
            <v>0</v>
          </cell>
          <cell r="BA584">
            <v>1</v>
          </cell>
          <cell r="BB584">
            <v>0</v>
          </cell>
          <cell r="BC584">
            <v>0</v>
          </cell>
          <cell r="BD584">
            <v>0</v>
          </cell>
          <cell r="BE584">
            <v>0</v>
          </cell>
          <cell r="BF584">
            <v>0</v>
          </cell>
        </row>
        <row r="585">
          <cell r="B585" t="str">
            <v>S431033</v>
          </cell>
          <cell r="C585" t="str">
            <v>上海纳特汽车标准件有限公司</v>
          </cell>
          <cell r="E585" t="str">
            <v>金属件</v>
          </cell>
          <cell r="G585">
            <v>90</v>
          </cell>
          <cell r="H585" t="str">
            <v>是</v>
          </cell>
          <cell r="AN585">
            <v>1626.28</v>
          </cell>
          <cell r="AO585">
            <v>1068.98</v>
          </cell>
          <cell r="AP585">
            <v>2000</v>
          </cell>
          <cell r="AQ585">
            <v>0</v>
          </cell>
          <cell r="AR585">
            <v>4822.6099999999997</v>
          </cell>
          <cell r="AS585">
            <v>2142.48</v>
          </cell>
          <cell r="AT585">
            <v>0</v>
          </cell>
          <cell r="AU585">
            <v>0</v>
          </cell>
          <cell r="AV585">
            <v>0</v>
          </cell>
          <cell r="AX585">
            <v>0</v>
          </cell>
          <cell r="AY585">
            <v>11660.35</v>
          </cell>
          <cell r="AZ585">
            <v>11660.35</v>
          </cell>
          <cell r="BA585">
            <v>1</v>
          </cell>
          <cell r="BB585">
            <v>1943.3916666666701</v>
          </cell>
          <cell r="BC585">
            <v>1672.345</v>
          </cell>
          <cell r="BD585">
            <v>1494.18166666667</v>
          </cell>
          <cell r="BE585">
            <v>1160.8483333333299</v>
          </cell>
          <cell r="BF585">
            <v>1160.8483333333299</v>
          </cell>
        </row>
        <row r="586">
          <cell r="B586" t="str">
            <v>S431198</v>
          </cell>
          <cell r="C586" t="str">
            <v>霸州市鑫锐亿科金属制品有限公司</v>
          </cell>
          <cell r="E586">
            <v>0</v>
          </cell>
          <cell r="G586">
            <v>90</v>
          </cell>
          <cell r="H586" t="str">
            <v>否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X586">
            <v>0</v>
          </cell>
          <cell r="AY586">
            <v>0</v>
          </cell>
          <cell r="AZ586">
            <v>0</v>
          </cell>
          <cell r="BA586">
            <v>0</v>
          </cell>
          <cell r="BB586">
            <v>0</v>
          </cell>
          <cell r="BC586">
            <v>0</v>
          </cell>
          <cell r="BD586">
            <v>0</v>
          </cell>
          <cell r="BE586">
            <v>0</v>
          </cell>
          <cell r="BF586">
            <v>0</v>
          </cell>
        </row>
        <row r="587">
          <cell r="B587" t="str">
            <v>s513206</v>
          </cell>
          <cell r="C587" t="str">
            <v>中贵天建（北京）建设集团有限公司黄骅分公司</v>
          </cell>
          <cell r="E587">
            <v>0</v>
          </cell>
          <cell r="G587">
            <v>0</v>
          </cell>
          <cell r="H587" t="str">
            <v>是</v>
          </cell>
          <cell r="AN587">
            <v>7730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X587">
            <v>0</v>
          </cell>
          <cell r="AY587">
            <v>7730</v>
          </cell>
          <cell r="AZ587">
            <v>7730</v>
          </cell>
          <cell r="BA587">
            <v>0</v>
          </cell>
          <cell r="BB587">
            <v>1288.3333333333301</v>
          </cell>
          <cell r="BC587">
            <v>0</v>
          </cell>
          <cell r="BD587">
            <v>0</v>
          </cell>
          <cell r="BE587">
            <v>0</v>
          </cell>
          <cell r="BF587">
            <v>0</v>
          </cell>
        </row>
        <row r="588">
          <cell r="B588" t="str">
            <v>S513214</v>
          </cell>
          <cell r="C588" t="str">
            <v>黄骅市渤海路绿林园艺工程部</v>
          </cell>
          <cell r="E588">
            <v>0</v>
          </cell>
          <cell r="G588">
            <v>0</v>
          </cell>
          <cell r="H588" t="str">
            <v>是</v>
          </cell>
          <cell r="AN588">
            <v>732.5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X588">
            <v>0</v>
          </cell>
          <cell r="AY588">
            <v>732.5</v>
          </cell>
          <cell r="AZ588">
            <v>732.5</v>
          </cell>
          <cell r="BA588">
            <v>0</v>
          </cell>
          <cell r="BB588">
            <v>122.083333333333</v>
          </cell>
          <cell r="BC588">
            <v>0</v>
          </cell>
          <cell r="BD588">
            <v>0</v>
          </cell>
          <cell r="BE588">
            <v>0</v>
          </cell>
          <cell r="BF588">
            <v>0</v>
          </cell>
        </row>
        <row r="589">
          <cell r="B589" t="str">
            <v>S413201</v>
          </cell>
          <cell r="C589" t="str">
            <v>清河县沁园汽车零部件有限公司</v>
          </cell>
          <cell r="E589" t="str">
            <v>座椅/金属件</v>
          </cell>
          <cell r="G589">
            <v>90</v>
          </cell>
          <cell r="H589" t="str">
            <v>否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V589">
            <v>323.26999999999902</v>
          </cell>
          <cell r="AW589">
            <v>98886.3</v>
          </cell>
          <cell r="AX589">
            <v>113070.74</v>
          </cell>
          <cell r="AY589">
            <v>212280.31</v>
          </cell>
          <cell r="AZ589">
            <v>-9.4928509497549401E-12</v>
          </cell>
          <cell r="BA589">
            <v>1</v>
          </cell>
          <cell r="BB589">
            <v>0</v>
          </cell>
          <cell r="BC589">
            <v>0</v>
          </cell>
          <cell r="BD589">
            <v>0</v>
          </cell>
          <cell r="BE589">
            <v>53.878333333333202</v>
          </cell>
          <cell r="BF589">
            <v>16534.928333333301</v>
          </cell>
        </row>
        <row r="590">
          <cell r="B590" t="str">
            <v>S431036</v>
          </cell>
          <cell r="C590" t="str">
            <v>上海尖美贸易发展有限公司</v>
          </cell>
          <cell r="E590">
            <v>0</v>
          </cell>
          <cell r="G590">
            <v>0</v>
          </cell>
          <cell r="H590" t="str">
            <v>否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19237.12</v>
          </cell>
          <cell r="AT590">
            <v>58920.91</v>
          </cell>
          <cell r="AU590">
            <v>68555.75</v>
          </cell>
          <cell r="AV590">
            <v>0</v>
          </cell>
          <cell r="AW590">
            <v>42374.2</v>
          </cell>
          <cell r="AX590">
            <v>19635.78</v>
          </cell>
          <cell r="AY590">
            <v>208723.76</v>
          </cell>
          <cell r="AZ590">
            <v>208723.76</v>
          </cell>
          <cell r="BA590">
            <v>0</v>
          </cell>
          <cell r="BB590">
            <v>3206.1866666666701</v>
          </cell>
          <cell r="BC590">
            <v>13026.3383333333</v>
          </cell>
          <cell r="BD590">
            <v>24452.296666666702</v>
          </cell>
          <cell r="BE590">
            <v>24452.296666666702</v>
          </cell>
          <cell r="BF590">
            <v>31514.663333333301</v>
          </cell>
        </row>
        <row r="591">
          <cell r="B591" t="str">
            <v>S433030</v>
          </cell>
          <cell r="C591" t="str">
            <v>宁波华腾首研新材料有限公司</v>
          </cell>
          <cell r="E591">
            <v>0</v>
          </cell>
          <cell r="G591">
            <v>0</v>
          </cell>
          <cell r="H591" t="str">
            <v>否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X591">
            <v>16000</v>
          </cell>
          <cell r="AY591">
            <v>16000</v>
          </cell>
          <cell r="AZ591">
            <v>16000</v>
          </cell>
          <cell r="BA591">
            <v>0</v>
          </cell>
          <cell r="BB591">
            <v>0</v>
          </cell>
          <cell r="BC591">
            <v>0</v>
          </cell>
          <cell r="BD591">
            <v>0</v>
          </cell>
          <cell r="BE591">
            <v>0</v>
          </cell>
          <cell r="BF591">
            <v>0</v>
          </cell>
        </row>
        <row r="592">
          <cell r="B592" t="str">
            <v>S437057</v>
          </cell>
          <cell r="C592" t="str">
            <v>青岛柏利美新材料有限公司</v>
          </cell>
          <cell r="E592">
            <v>0</v>
          </cell>
          <cell r="G592">
            <v>0</v>
          </cell>
          <cell r="H592" t="str">
            <v>否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119630</v>
          </cell>
          <cell r="AX592">
            <v>46500</v>
          </cell>
          <cell r="AY592">
            <v>166130</v>
          </cell>
          <cell r="AZ592">
            <v>166130</v>
          </cell>
          <cell r="BA592">
            <v>0</v>
          </cell>
          <cell r="BB592">
            <v>0</v>
          </cell>
          <cell r="BC592">
            <v>0</v>
          </cell>
          <cell r="BD592">
            <v>0</v>
          </cell>
          <cell r="BE592">
            <v>0</v>
          </cell>
          <cell r="BF592">
            <v>19938.333333333299</v>
          </cell>
        </row>
        <row r="593">
          <cell r="B593" t="str">
            <v>S437058</v>
          </cell>
          <cell r="C593" t="str">
            <v>济南方正物流有限公司</v>
          </cell>
          <cell r="E593">
            <v>0</v>
          </cell>
          <cell r="G593">
            <v>30</v>
          </cell>
          <cell r="H593" t="str">
            <v>否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X593">
            <v>0</v>
          </cell>
          <cell r="AY593">
            <v>0</v>
          </cell>
          <cell r="AZ593">
            <v>0</v>
          </cell>
          <cell r="BA593">
            <v>0</v>
          </cell>
          <cell r="BB593">
            <v>0</v>
          </cell>
          <cell r="BC593">
            <v>0</v>
          </cell>
          <cell r="BD593">
            <v>0</v>
          </cell>
          <cell r="BE593">
            <v>0</v>
          </cell>
          <cell r="BF593">
            <v>0</v>
          </cell>
        </row>
        <row r="594">
          <cell r="B594" t="str">
            <v>S513037</v>
          </cell>
          <cell r="C594" t="str">
            <v>沧州金桥环保科技发展有限公司</v>
          </cell>
          <cell r="E594">
            <v>0</v>
          </cell>
          <cell r="G594">
            <v>60</v>
          </cell>
          <cell r="H594" t="str">
            <v>否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X594">
            <v>0</v>
          </cell>
          <cell r="AY594">
            <v>0</v>
          </cell>
          <cell r="AZ594">
            <v>0</v>
          </cell>
          <cell r="BA594">
            <v>0</v>
          </cell>
          <cell r="BB594">
            <v>0</v>
          </cell>
          <cell r="BC594">
            <v>0</v>
          </cell>
          <cell r="BD594">
            <v>0</v>
          </cell>
          <cell r="BE594">
            <v>0</v>
          </cell>
          <cell r="BF594">
            <v>0</v>
          </cell>
        </row>
        <row r="595">
          <cell r="B595" t="str">
            <v>S513215</v>
          </cell>
          <cell r="C595" t="str">
            <v>黄骅市金诚模具厂</v>
          </cell>
          <cell r="E595">
            <v>0</v>
          </cell>
          <cell r="G595">
            <v>0</v>
          </cell>
          <cell r="H595" t="str">
            <v>否</v>
          </cell>
          <cell r="AO595">
            <v>0</v>
          </cell>
          <cell r="AP595">
            <v>0</v>
          </cell>
          <cell r="AQ595">
            <v>0</v>
          </cell>
          <cell r="AR595">
            <v>0</v>
          </cell>
          <cell r="AS595">
            <v>0</v>
          </cell>
          <cell r="AT595">
            <v>0</v>
          </cell>
          <cell r="AU595">
            <v>0</v>
          </cell>
          <cell r="AV595">
            <v>0</v>
          </cell>
          <cell r="AW595">
            <v>0</v>
          </cell>
          <cell r="AX595">
            <v>0</v>
          </cell>
          <cell r="AY595">
            <v>0</v>
          </cell>
          <cell r="AZ595">
            <v>0</v>
          </cell>
          <cell r="BA595">
            <v>0</v>
          </cell>
          <cell r="BB595">
            <v>0</v>
          </cell>
          <cell r="BC595">
            <v>0</v>
          </cell>
          <cell r="BD595">
            <v>0</v>
          </cell>
          <cell r="BE595">
            <v>0</v>
          </cell>
          <cell r="BF595">
            <v>0</v>
          </cell>
        </row>
        <row r="596">
          <cell r="B596" t="str">
            <v>S432044</v>
          </cell>
          <cell r="C596" t="str">
            <v>常州市鹏逸汽车附件有限公司</v>
          </cell>
          <cell r="E596" t="str">
            <v>金属件</v>
          </cell>
          <cell r="G596">
            <v>90</v>
          </cell>
          <cell r="H596" t="str">
            <v>否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11610.75</v>
          </cell>
          <cell r="AX596">
            <v>0</v>
          </cell>
          <cell r="AY596">
            <v>11610.75</v>
          </cell>
          <cell r="AZ596">
            <v>0</v>
          </cell>
          <cell r="BA596">
            <v>1</v>
          </cell>
          <cell r="BB596">
            <v>0</v>
          </cell>
          <cell r="BC596">
            <v>0</v>
          </cell>
          <cell r="BD596">
            <v>0</v>
          </cell>
          <cell r="BE596">
            <v>1935.125</v>
          </cell>
          <cell r="BF596">
            <v>1935.125</v>
          </cell>
        </row>
        <row r="597">
          <cell r="B597" t="str">
            <v>S413203</v>
          </cell>
          <cell r="C597" t="str">
            <v>黄骅市沃孚源包装制品有限公司</v>
          </cell>
          <cell r="E597" t="str">
            <v>金属件</v>
          </cell>
          <cell r="G597">
            <v>90</v>
          </cell>
          <cell r="H597" t="str">
            <v>否</v>
          </cell>
          <cell r="AO597">
            <v>0</v>
          </cell>
          <cell r="AP597">
            <v>7280</v>
          </cell>
          <cell r="AQ597">
            <v>0</v>
          </cell>
          <cell r="AR597">
            <v>0</v>
          </cell>
          <cell r="AS597">
            <v>0</v>
          </cell>
          <cell r="AT597">
            <v>17400</v>
          </cell>
          <cell r="AU597">
            <v>0</v>
          </cell>
          <cell r="AV597">
            <v>23200</v>
          </cell>
          <cell r="AX597">
            <v>0</v>
          </cell>
          <cell r="AY597">
            <v>47880</v>
          </cell>
          <cell r="AZ597">
            <v>24680</v>
          </cell>
          <cell r="BA597">
            <v>1</v>
          </cell>
          <cell r="BB597">
            <v>1213.3333333333301</v>
          </cell>
          <cell r="BC597">
            <v>4113.3333333333303</v>
          </cell>
          <cell r="BD597">
            <v>4113.3333333333303</v>
          </cell>
          <cell r="BE597">
            <v>6766.6666666666697</v>
          </cell>
          <cell r="BF597">
            <v>6766.6666666666697</v>
          </cell>
        </row>
        <row r="598">
          <cell r="B598" t="str">
            <v>S411044</v>
          </cell>
          <cell r="C598" t="str">
            <v>北京兴盛华丰包装制品有限公司</v>
          </cell>
          <cell r="E598">
            <v>0</v>
          </cell>
          <cell r="G598">
            <v>30</v>
          </cell>
          <cell r="H598" t="str">
            <v>是</v>
          </cell>
          <cell r="AO598">
            <v>20100</v>
          </cell>
          <cell r="AP598">
            <v>0</v>
          </cell>
          <cell r="AQ598">
            <v>0</v>
          </cell>
          <cell r="AR598">
            <v>5360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X598">
            <v>0</v>
          </cell>
          <cell r="AY598">
            <v>25460</v>
          </cell>
          <cell r="AZ598">
            <v>25460</v>
          </cell>
          <cell r="BA598">
            <v>0</v>
          </cell>
          <cell r="BB598">
            <v>4243.3333333333303</v>
          </cell>
          <cell r="BC598">
            <v>4243.3333333333303</v>
          </cell>
          <cell r="BD598">
            <v>893.33333333333303</v>
          </cell>
          <cell r="BE598">
            <v>893.33333333333303</v>
          </cell>
          <cell r="BF598">
            <v>893.33333333333303</v>
          </cell>
        </row>
        <row r="599">
          <cell r="B599" t="str">
            <v>S531007</v>
          </cell>
          <cell r="C599" t="str">
            <v>米思米（中国）精密机械贸易有限公司</v>
          </cell>
          <cell r="E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  <cell r="BA599">
            <v>0</v>
          </cell>
          <cell r="BB599">
            <v>0</v>
          </cell>
          <cell r="BC599">
            <v>0</v>
          </cell>
          <cell r="BD599">
            <v>0</v>
          </cell>
          <cell r="BE599">
            <v>0</v>
          </cell>
          <cell r="BF599">
            <v>0</v>
          </cell>
        </row>
        <row r="600">
          <cell r="B600" t="str">
            <v>S513082</v>
          </cell>
          <cell r="C600" t="str">
            <v>中国人民健康保险股份有限公司沧州中心支公司</v>
          </cell>
          <cell r="E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  <cell r="BA600">
            <v>0</v>
          </cell>
          <cell r="BB600">
            <v>0</v>
          </cell>
          <cell r="BC600">
            <v>0</v>
          </cell>
          <cell r="BD600">
            <v>0</v>
          </cell>
          <cell r="BE600">
            <v>0</v>
          </cell>
          <cell r="BF600">
            <v>0</v>
          </cell>
        </row>
        <row r="601">
          <cell r="B601" t="str">
            <v>S437045</v>
          </cell>
          <cell r="C601" t="str">
            <v>曹县亿昌木制品有限公司</v>
          </cell>
          <cell r="E601">
            <v>0</v>
          </cell>
          <cell r="G601" t="str">
            <v>预付</v>
          </cell>
          <cell r="AP601">
            <v>0</v>
          </cell>
          <cell r="AQ601">
            <v>0</v>
          </cell>
          <cell r="AR601">
            <v>0</v>
          </cell>
          <cell r="AS601">
            <v>0</v>
          </cell>
          <cell r="AT601">
            <v>0</v>
          </cell>
          <cell r="AU601">
            <v>0</v>
          </cell>
          <cell r="AV601">
            <v>0</v>
          </cell>
          <cell r="AW601">
            <v>0</v>
          </cell>
          <cell r="AX601">
            <v>0</v>
          </cell>
          <cell r="AY601">
            <v>0</v>
          </cell>
          <cell r="AZ601">
            <v>0</v>
          </cell>
          <cell r="BA601">
            <v>0</v>
          </cell>
          <cell r="BB601">
            <v>0</v>
          </cell>
          <cell r="BC601">
            <v>0</v>
          </cell>
          <cell r="BD601">
            <v>0</v>
          </cell>
          <cell r="BE601">
            <v>0</v>
          </cell>
          <cell r="BF601">
            <v>0</v>
          </cell>
        </row>
        <row r="602">
          <cell r="B602" t="str">
            <v>S513155</v>
          </cell>
          <cell r="C602" t="str">
            <v>黄骅市兴华石油有限责任公司宏坤加油站</v>
          </cell>
          <cell r="E602">
            <v>0</v>
          </cell>
          <cell r="AP602">
            <v>0</v>
          </cell>
          <cell r="AQ602">
            <v>0</v>
          </cell>
          <cell r="AR602">
            <v>0</v>
          </cell>
          <cell r="AS602">
            <v>0</v>
          </cell>
          <cell r="AT602">
            <v>0</v>
          </cell>
          <cell r="AU602">
            <v>0</v>
          </cell>
          <cell r="AV602">
            <v>0</v>
          </cell>
          <cell r="AW602">
            <v>0</v>
          </cell>
          <cell r="AX602">
            <v>0</v>
          </cell>
          <cell r="AY602">
            <v>0</v>
          </cell>
          <cell r="AZ602">
            <v>0</v>
          </cell>
          <cell r="BA602">
            <v>0</v>
          </cell>
          <cell r="BB602">
            <v>0</v>
          </cell>
          <cell r="BC602">
            <v>0</v>
          </cell>
          <cell r="BD602">
            <v>0</v>
          </cell>
          <cell r="BE602">
            <v>0</v>
          </cell>
          <cell r="BF602">
            <v>0</v>
          </cell>
        </row>
        <row r="603">
          <cell r="B603" t="str">
            <v>S412039</v>
          </cell>
          <cell r="C603" t="str">
            <v>天津又进精密部品有限公司</v>
          </cell>
          <cell r="E603">
            <v>0</v>
          </cell>
          <cell r="G603">
            <v>60</v>
          </cell>
          <cell r="AP603">
            <v>0</v>
          </cell>
          <cell r="AQ603">
            <v>0</v>
          </cell>
          <cell r="AR603">
            <v>0</v>
          </cell>
          <cell r="AS603">
            <v>131875.01999999999</v>
          </cell>
          <cell r="AT603">
            <v>95087.99</v>
          </cell>
          <cell r="AU603">
            <v>100270.38</v>
          </cell>
          <cell r="AV603">
            <v>60975.79</v>
          </cell>
          <cell r="AW603">
            <v>118932.63</v>
          </cell>
          <cell r="AX603">
            <v>63445.8</v>
          </cell>
          <cell r="AY603">
            <v>570587.61</v>
          </cell>
          <cell r="AZ603">
            <v>388209.18</v>
          </cell>
          <cell r="BA603">
            <v>0</v>
          </cell>
          <cell r="BB603">
            <v>21979.17</v>
          </cell>
          <cell r="BC603">
            <v>37827.168333333299</v>
          </cell>
          <cell r="BD603">
            <v>54538.898333333302</v>
          </cell>
          <cell r="BE603">
            <v>64701.53</v>
          </cell>
          <cell r="BF603">
            <v>84523.634999999995</v>
          </cell>
        </row>
        <row r="604">
          <cell r="B604" t="str">
            <v>S444016</v>
          </cell>
          <cell r="C604" t="str">
            <v>东莞市元将五金有限公司</v>
          </cell>
          <cell r="E604" t="str">
            <v>座椅</v>
          </cell>
          <cell r="G604">
            <v>90</v>
          </cell>
          <cell r="AP604">
            <v>0</v>
          </cell>
          <cell r="AQ604">
            <v>0</v>
          </cell>
          <cell r="AR604">
            <v>0</v>
          </cell>
          <cell r="AS604">
            <v>0</v>
          </cell>
          <cell r="AT604">
            <v>0</v>
          </cell>
          <cell r="AU604">
            <v>94072.5</v>
          </cell>
          <cell r="AV604">
            <v>244588.5</v>
          </cell>
          <cell r="AX604">
            <v>0</v>
          </cell>
          <cell r="AY604">
            <v>338661</v>
          </cell>
          <cell r="AZ604">
            <v>94072.5</v>
          </cell>
          <cell r="BA604">
            <v>0.8</v>
          </cell>
          <cell r="BB604">
            <v>0</v>
          </cell>
          <cell r="BC604">
            <v>0</v>
          </cell>
          <cell r="BD604">
            <v>15678.75</v>
          </cell>
          <cell r="BE604">
            <v>56443.5</v>
          </cell>
          <cell r="BF604">
            <v>56443.5</v>
          </cell>
        </row>
        <row r="605">
          <cell r="B605" t="str">
            <v>s544021</v>
          </cell>
          <cell r="C605" t="str">
            <v>佛山市顺德区菲斯卡特五金电器有限公司</v>
          </cell>
          <cell r="E605">
            <v>0</v>
          </cell>
          <cell r="AP605">
            <v>0</v>
          </cell>
          <cell r="AQ605">
            <v>0</v>
          </cell>
          <cell r="AR605">
            <v>8500</v>
          </cell>
          <cell r="AS605">
            <v>0</v>
          </cell>
          <cell r="AT605">
            <v>0</v>
          </cell>
          <cell r="AU605">
            <v>0</v>
          </cell>
          <cell r="AV605">
            <v>0</v>
          </cell>
          <cell r="AX605">
            <v>0</v>
          </cell>
          <cell r="AY605">
            <v>8500</v>
          </cell>
          <cell r="AZ605">
            <v>8500</v>
          </cell>
          <cell r="BA605">
            <v>0</v>
          </cell>
          <cell r="BB605">
            <v>1416.6666666666699</v>
          </cell>
          <cell r="BC605">
            <v>1416.6666666666699</v>
          </cell>
          <cell r="BD605">
            <v>1416.6666666666699</v>
          </cell>
          <cell r="BE605">
            <v>1416.6666666666699</v>
          </cell>
          <cell r="BF605">
            <v>1416.6666666666699</v>
          </cell>
        </row>
        <row r="606">
          <cell r="B606" t="str">
            <v>S412043</v>
          </cell>
          <cell r="C606" t="str">
            <v>天津新起点模具有限公司</v>
          </cell>
          <cell r="E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</v>
          </cell>
          <cell r="AU606">
            <v>0</v>
          </cell>
          <cell r="AV606">
            <v>0</v>
          </cell>
          <cell r="AW606">
            <v>0</v>
          </cell>
          <cell r="AX606">
            <v>0</v>
          </cell>
          <cell r="AY606">
            <v>0</v>
          </cell>
          <cell r="AZ606">
            <v>0</v>
          </cell>
          <cell r="BA606">
            <v>0</v>
          </cell>
          <cell r="BB606">
            <v>0</v>
          </cell>
          <cell r="BC606">
            <v>0</v>
          </cell>
          <cell r="BD606">
            <v>0</v>
          </cell>
          <cell r="BE606">
            <v>0</v>
          </cell>
          <cell r="BF606">
            <v>0</v>
          </cell>
        </row>
        <row r="607">
          <cell r="B607" t="str">
            <v>S413199</v>
          </cell>
          <cell r="C607" t="str">
            <v>廊坊冀杰塑料制品有限公司</v>
          </cell>
          <cell r="E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X607">
            <v>0</v>
          </cell>
          <cell r="AY607">
            <v>0</v>
          </cell>
          <cell r="AZ607">
            <v>0</v>
          </cell>
          <cell r="BA607">
            <v>0</v>
          </cell>
          <cell r="BB607">
            <v>0</v>
          </cell>
          <cell r="BC607">
            <v>0</v>
          </cell>
          <cell r="BD607">
            <v>0</v>
          </cell>
          <cell r="BE607">
            <v>0</v>
          </cell>
          <cell r="BF607">
            <v>0</v>
          </cell>
        </row>
        <row r="608">
          <cell r="B608" t="str">
            <v>S511035</v>
          </cell>
          <cell r="C608" t="str">
            <v>北京格兰力士机电技术有限责任公司</v>
          </cell>
          <cell r="E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X608">
            <v>0</v>
          </cell>
          <cell r="AY608">
            <v>0</v>
          </cell>
          <cell r="AZ608">
            <v>0</v>
          </cell>
          <cell r="BA608">
            <v>0</v>
          </cell>
          <cell r="BB608">
            <v>0</v>
          </cell>
          <cell r="BC608">
            <v>0</v>
          </cell>
          <cell r="BD608">
            <v>0</v>
          </cell>
          <cell r="BE608">
            <v>0</v>
          </cell>
          <cell r="BF608">
            <v>0</v>
          </cell>
        </row>
        <row r="609">
          <cell r="B609" t="str">
            <v>S413174</v>
          </cell>
          <cell r="C609" t="str">
            <v>沧州美凯精冲产品有限公司</v>
          </cell>
          <cell r="E609" t="str">
            <v>金属件</v>
          </cell>
          <cell r="G609">
            <v>90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4641.96</v>
          </cell>
          <cell r="AV609">
            <v>0</v>
          </cell>
          <cell r="AX609">
            <v>4576.5</v>
          </cell>
          <cell r="AY609">
            <v>9218.4599999999991</v>
          </cell>
          <cell r="AZ609">
            <v>4641.96</v>
          </cell>
          <cell r="BA609">
            <v>0.8</v>
          </cell>
          <cell r="BB609">
            <v>0</v>
          </cell>
          <cell r="BC609">
            <v>0</v>
          </cell>
          <cell r="BD609">
            <v>773.66</v>
          </cell>
          <cell r="BE609">
            <v>773.66</v>
          </cell>
          <cell r="BF609">
            <v>773.66</v>
          </cell>
        </row>
        <row r="610">
          <cell r="B610" t="str">
            <v>S433029</v>
          </cell>
          <cell r="C610" t="str">
            <v>温州华创汽车电器有限公司</v>
          </cell>
          <cell r="E610" t="str">
            <v>座椅</v>
          </cell>
          <cell r="G610">
            <v>90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X610">
            <v>0</v>
          </cell>
          <cell r="AY610">
            <v>0</v>
          </cell>
          <cell r="AZ610">
            <v>0</v>
          </cell>
          <cell r="BA610">
            <v>1</v>
          </cell>
          <cell r="BB610">
            <v>0</v>
          </cell>
          <cell r="BC610">
            <v>0</v>
          </cell>
          <cell r="BD610">
            <v>0</v>
          </cell>
          <cell r="BE610">
            <v>0</v>
          </cell>
          <cell r="BF610">
            <v>0</v>
          </cell>
        </row>
        <row r="611">
          <cell r="B611" t="str">
            <v>S541018</v>
          </cell>
          <cell r="C611" t="str">
            <v>河南九途道路材料科技有限公司</v>
          </cell>
          <cell r="E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X611">
            <v>0</v>
          </cell>
          <cell r="AY611">
            <v>0</v>
          </cell>
          <cell r="AZ611">
            <v>0</v>
          </cell>
          <cell r="BA611">
            <v>0</v>
          </cell>
          <cell r="BB611">
            <v>0</v>
          </cell>
          <cell r="BC611">
            <v>0</v>
          </cell>
          <cell r="BD611">
            <v>0</v>
          </cell>
          <cell r="BE611">
            <v>0</v>
          </cell>
          <cell r="BF611">
            <v>0</v>
          </cell>
        </row>
        <row r="612">
          <cell r="B612" t="str">
            <v>S442005</v>
          </cell>
          <cell r="C612" t="str">
            <v>谷城益合泡沫塑胶有限公司</v>
          </cell>
          <cell r="E612">
            <v>0</v>
          </cell>
          <cell r="G612" t="str">
            <v>预付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34977.599999999999</v>
          </cell>
          <cell r="AV612">
            <v>0</v>
          </cell>
          <cell r="AW612">
            <v>38400</v>
          </cell>
          <cell r="AX612">
            <v>0</v>
          </cell>
          <cell r="AY612">
            <v>73377.600000000006</v>
          </cell>
          <cell r="AZ612">
            <v>73377.600000000006</v>
          </cell>
          <cell r="BA612">
            <v>0</v>
          </cell>
          <cell r="BB612">
            <v>0</v>
          </cell>
          <cell r="BC612">
            <v>0</v>
          </cell>
          <cell r="BD612">
            <v>5829.6</v>
          </cell>
          <cell r="BE612">
            <v>5829.6</v>
          </cell>
          <cell r="BF612">
            <v>12229.6</v>
          </cell>
        </row>
        <row r="613">
          <cell r="B613" t="str">
            <v>S513113</v>
          </cell>
          <cell r="C613" t="str">
            <v>沧州智联人力资源服务有限公司</v>
          </cell>
          <cell r="E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X613">
            <v>0</v>
          </cell>
          <cell r="AY613">
            <v>0</v>
          </cell>
          <cell r="AZ613">
            <v>0</v>
          </cell>
          <cell r="BA613">
            <v>0</v>
          </cell>
          <cell r="BB613">
            <v>0</v>
          </cell>
          <cell r="BC613">
            <v>0</v>
          </cell>
          <cell r="BD613">
            <v>0</v>
          </cell>
          <cell r="BE613">
            <v>0</v>
          </cell>
          <cell r="BF613">
            <v>0</v>
          </cell>
        </row>
        <row r="614">
          <cell r="B614" t="str">
            <v>S444013</v>
          </cell>
          <cell r="C614" t="str">
            <v>东莞市鑫宝塑胶原料有限公司</v>
          </cell>
          <cell r="E614">
            <v>0</v>
          </cell>
          <cell r="G614" t="str">
            <v>预付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X614">
            <v>0</v>
          </cell>
          <cell r="AY614">
            <v>0</v>
          </cell>
          <cell r="AZ614">
            <v>0</v>
          </cell>
          <cell r="BA614">
            <v>0</v>
          </cell>
          <cell r="BB614">
            <v>0</v>
          </cell>
          <cell r="BC614">
            <v>0</v>
          </cell>
          <cell r="BD614">
            <v>0</v>
          </cell>
          <cell r="BE614">
            <v>0</v>
          </cell>
          <cell r="BF614">
            <v>0</v>
          </cell>
        </row>
        <row r="615">
          <cell r="B615" t="str">
            <v>S513209</v>
          </cell>
          <cell r="C615" t="str">
            <v>黄骅市盛腾广告有限公司</v>
          </cell>
          <cell r="E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X615">
            <v>0</v>
          </cell>
          <cell r="AY615">
            <v>0</v>
          </cell>
          <cell r="AZ615">
            <v>0</v>
          </cell>
          <cell r="BA615">
            <v>0</v>
          </cell>
          <cell r="BB615">
            <v>0</v>
          </cell>
          <cell r="BC615">
            <v>0</v>
          </cell>
          <cell r="BD615">
            <v>0</v>
          </cell>
          <cell r="BE615">
            <v>0</v>
          </cell>
          <cell r="BF615">
            <v>0</v>
          </cell>
        </row>
        <row r="616">
          <cell r="B616" t="str">
            <v>S537033</v>
          </cell>
          <cell r="C616" t="str">
            <v>山东集合内建筑设计有限公司</v>
          </cell>
          <cell r="E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X616">
            <v>0</v>
          </cell>
          <cell r="AY616">
            <v>0</v>
          </cell>
          <cell r="AZ616">
            <v>0</v>
          </cell>
          <cell r="BA616">
            <v>0</v>
          </cell>
          <cell r="BB616">
            <v>0</v>
          </cell>
          <cell r="BC616">
            <v>0</v>
          </cell>
          <cell r="BD616">
            <v>0</v>
          </cell>
          <cell r="BE616">
            <v>0</v>
          </cell>
          <cell r="BF616">
            <v>0</v>
          </cell>
        </row>
        <row r="617">
          <cell r="B617" t="str">
            <v>S412047</v>
          </cell>
          <cell r="C617" t="str">
            <v>PPG涂料（天津）有限公司</v>
          </cell>
          <cell r="E617">
            <v>0</v>
          </cell>
          <cell r="G617">
            <v>30</v>
          </cell>
          <cell r="AR617">
            <v>0</v>
          </cell>
          <cell r="AU617">
            <v>0</v>
          </cell>
          <cell r="AV617">
            <v>0</v>
          </cell>
          <cell r="AW617">
            <v>0</v>
          </cell>
          <cell r="AX617">
            <v>0</v>
          </cell>
          <cell r="AY617">
            <v>0</v>
          </cell>
          <cell r="AZ617">
            <v>0</v>
          </cell>
          <cell r="BA617">
            <v>0</v>
          </cell>
          <cell r="BB617">
            <v>0</v>
          </cell>
          <cell r="BC617">
            <v>0</v>
          </cell>
          <cell r="BD617">
            <v>0</v>
          </cell>
          <cell r="BE617">
            <v>0</v>
          </cell>
          <cell r="BF617">
            <v>0</v>
          </cell>
        </row>
        <row r="618">
          <cell r="B618" t="str">
            <v>S412048</v>
          </cell>
          <cell r="C618" t="str">
            <v>天津艾尔特精密机械有限公司</v>
          </cell>
          <cell r="E618">
            <v>0</v>
          </cell>
          <cell r="AR618">
            <v>0</v>
          </cell>
          <cell r="AS618">
            <v>0</v>
          </cell>
          <cell r="AT618">
            <v>0</v>
          </cell>
          <cell r="AU618">
            <v>57100</v>
          </cell>
          <cell r="AV618">
            <v>0</v>
          </cell>
          <cell r="AX618">
            <v>0</v>
          </cell>
          <cell r="AY618">
            <v>57100</v>
          </cell>
          <cell r="AZ618">
            <v>57100</v>
          </cell>
          <cell r="BA618">
            <v>0</v>
          </cell>
          <cell r="BB618">
            <v>0</v>
          </cell>
          <cell r="BC618">
            <v>0</v>
          </cell>
          <cell r="BD618">
            <v>9516.6666666666697</v>
          </cell>
          <cell r="BE618">
            <v>9516.6666666666697</v>
          </cell>
          <cell r="BF618">
            <v>9516.6666666666697</v>
          </cell>
        </row>
        <row r="619">
          <cell r="B619" t="str">
            <v>S413083</v>
          </cell>
          <cell r="C619" t="str">
            <v>深州市晶立泰(安广顺)机械配件有限公司</v>
          </cell>
          <cell r="E619">
            <v>0</v>
          </cell>
          <cell r="G619">
            <v>60</v>
          </cell>
          <cell r="AR619">
            <v>74777.38</v>
          </cell>
          <cell r="AS619">
            <v>6320.64</v>
          </cell>
          <cell r="AT619">
            <v>2810.48</v>
          </cell>
          <cell r="AU619">
            <v>0</v>
          </cell>
          <cell r="AV619">
            <v>13478.49</v>
          </cell>
          <cell r="AW619">
            <v>11663.25</v>
          </cell>
          <cell r="AX619">
            <v>23321.91</v>
          </cell>
          <cell r="AY619">
            <v>132372.15</v>
          </cell>
          <cell r="AZ619">
            <v>97386.99</v>
          </cell>
          <cell r="BA619">
            <v>0</v>
          </cell>
          <cell r="BB619">
            <v>13516.336666666701</v>
          </cell>
          <cell r="BC619">
            <v>13984.75</v>
          </cell>
          <cell r="BD619">
            <v>13984.75</v>
          </cell>
          <cell r="BE619">
            <v>16231.165000000001</v>
          </cell>
          <cell r="BF619">
            <v>18175.04</v>
          </cell>
        </row>
        <row r="620">
          <cell r="B620" t="str">
            <v>S413184</v>
          </cell>
          <cell r="C620" t="str">
            <v>黄骅市宏达五金厂</v>
          </cell>
          <cell r="E620" t="str">
            <v>金属件</v>
          </cell>
          <cell r="G620">
            <v>90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X620">
            <v>0</v>
          </cell>
          <cell r="AY620">
            <v>0</v>
          </cell>
          <cell r="AZ620">
            <v>0</v>
          </cell>
          <cell r="BA620">
            <v>0.8</v>
          </cell>
          <cell r="BB620">
            <v>0</v>
          </cell>
          <cell r="BC620">
            <v>0</v>
          </cell>
          <cell r="BD620">
            <v>0</v>
          </cell>
          <cell r="BE620">
            <v>0</v>
          </cell>
          <cell r="BF620">
            <v>0</v>
          </cell>
        </row>
        <row r="621">
          <cell r="B621" t="str">
            <v>S413186</v>
          </cell>
          <cell r="C621" t="str">
            <v>黄骅市富邑金属制品有限公司</v>
          </cell>
          <cell r="E621" t="str">
            <v>金属件</v>
          </cell>
          <cell r="G621">
            <v>90</v>
          </cell>
          <cell r="AR621">
            <v>0</v>
          </cell>
          <cell r="AS621">
            <v>0</v>
          </cell>
          <cell r="AT621">
            <v>0</v>
          </cell>
          <cell r="AU621">
            <v>20523.37</v>
          </cell>
          <cell r="AV621">
            <v>0</v>
          </cell>
          <cell r="AX621">
            <v>0</v>
          </cell>
          <cell r="AY621">
            <v>20523.37</v>
          </cell>
          <cell r="AZ621">
            <v>20523.37</v>
          </cell>
          <cell r="BA621">
            <v>0.8</v>
          </cell>
          <cell r="BB621">
            <v>0</v>
          </cell>
          <cell r="BC621">
            <v>0</v>
          </cell>
          <cell r="BD621">
            <v>3420.5616666666701</v>
          </cell>
          <cell r="BE621">
            <v>3420.5616666666701</v>
          </cell>
          <cell r="BF621">
            <v>3420.5616666666701</v>
          </cell>
        </row>
        <row r="622">
          <cell r="B622" t="str">
            <v>S413202</v>
          </cell>
          <cell r="C622" t="str">
            <v>黄骅市荣昌祥纸制品有限公司</v>
          </cell>
          <cell r="E622" t="str">
            <v>座椅</v>
          </cell>
          <cell r="G622">
            <v>90</v>
          </cell>
          <cell r="AR622">
            <v>49282.46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14110.11</v>
          </cell>
          <cell r="AX622">
            <v>0</v>
          </cell>
          <cell r="AY622">
            <v>63392.57</v>
          </cell>
          <cell r="AZ622">
            <v>49282.46</v>
          </cell>
          <cell r="BA622">
            <v>1</v>
          </cell>
          <cell r="BB622">
            <v>8213.7433333333302</v>
          </cell>
          <cell r="BC622">
            <v>8213.7433333333302</v>
          </cell>
          <cell r="BD622">
            <v>8213.7433333333302</v>
          </cell>
          <cell r="BE622">
            <v>8213.7433333333302</v>
          </cell>
          <cell r="BF622">
            <v>10565.428333333301</v>
          </cell>
        </row>
        <row r="623">
          <cell r="B623" t="str">
            <v>S413204</v>
          </cell>
          <cell r="C623" t="str">
            <v>永清永泰汽车部件有限公司</v>
          </cell>
          <cell r="E623" t="str">
            <v>金属件</v>
          </cell>
          <cell r="G623">
            <v>90</v>
          </cell>
          <cell r="AR623">
            <v>0</v>
          </cell>
          <cell r="AS623">
            <v>0</v>
          </cell>
          <cell r="AT623">
            <v>992.72</v>
          </cell>
          <cell r="AU623">
            <v>56255.85</v>
          </cell>
          <cell r="AV623">
            <v>25159.47</v>
          </cell>
          <cell r="AW623">
            <v>27150.51</v>
          </cell>
          <cell r="AX623">
            <v>0</v>
          </cell>
          <cell r="AY623">
            <v>109558.55</v>
          </cell>
          <cell r="AZ623">
            <v>57248.57</v>
          </cell>
          <cell r="BA623">
            <v>0.8</v>
          </cell>
          <cell r="BB623">
            <v>0</v>
          </cell>
          <cell r="BC623">
            <v>165.45333333333301</v>
          </cell>
          <cell r="BD623">
            <v>9541.4283333333296</v>
          </cell>
          <cell r="BE623">
            <v>13734.6733333333</v>
          </cell>
          <cell r="BF623">
            <v>18259.758333333299</v>
          </cell>
        </row>
        <row r="624">
          <cell r="B624" t="str">
            <v>S431035</v>
          </cell>
          <cell r="C624" t="str">
            <v>上海发之源电气有限公司</v>
          </cell>
          <cell r="E624">
            <v>0</v>
          </cell>
          <cell r="G624">
            <v>90</v>
          </cell>
          <cell r="AR624">
            <v>0</v>
          </cell>
          <cell r="AS624">
            <v>0</v>
          </cell>
          <cell r="AT624">
            <v>97920.6</v>
          </cell>
          <cell r="AU624">
            <v>100728.2</v>
          </cell>
          <cell r="AV624">
            <v>37493.4</v>
          </cell>
          <cell r="AX624">
            <v>0</v>
          </cell>
          <cell r="AY624">
            <v>236142.2</v>
          </cell>
          <cell r="AZ624">
            <v>198648.8</v>
          </cell>
          <cell r="BA624">
            <v>0</v>
          </cell>
          <cell r="BB624">
            <v>0</v>
          </cell>
          <cell r="BC624">
            <v>16320.1</v>
          </cell>
          <cell r="BD624">
            <v>33108.133333333302</v>
          </cell>
          <cell r="BE624">
            <v>39357.033333333296</v>
          </cell>
          <cell r="BF624">
            <v>39357.033333333296</v>
          </cell>
        </row>
        <row r="625">
          <cell r="B625" t="str">
            <v>S434011</v>
          </cell>
          <cell r="C625" t="str">
            <v>芜湖金安世腾汽车安全系统有限公司</v>
          </cell>
          <cell r="E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X625">
            <v>0</v>
          </cell>
          <cell r="AY625">
            <v>0</v>
          </cell>
          <cell r="AZ625">
            <v>0</v>
          </cell>
          <cell r="BA625">
            <v>0</v>
          </cell>
          <cell r="BB625">
            <v>0</v>
          </cell>
          <cell r="BC625">
            <v>0</v>
          </cell>
          <cell r="BD625">
            <v>0</v>
          </cell>
          <cell r="BE625">
            <v>0</v>
          </cell>
          <cell r="BF625">
            <v>0</v>
          </cell>
        </row>
        <row r="626">
          <cell r="B626" t="str">
            <v>S437055</v>
          </cell>
          <cell r="C626" t="str">
            <v>烟台毓顺汽车零部件有限公司</v>
          </cell>
          <cell r="E626">
            <v>0</v>
          </cell>
          <cell r="G626">
            <v>60</v>
          </cell>
          <cell r="AR626">
            <v>126211.2</v>
          </cell>
          <cell r="AS626">
            <v>93306.36</v>
          </cell>
          <cell r="AT626">
            <v>76152.960000000006</v>
          </cell>
          <cell r="AU626">
            <v>82010.880000000005</v>
          </cell>
          <cell r="AV626">
            <v>26360.639999999999</v>
          </cell>
          <cell r="AW626">
            <v>86404.32</v>
          </cell>
          <cell r="AX626">
            <v>60043.68</v>
          </cell>
          <cell r="AY626">
            <v>550490.04</v>
          </cell>
          <cell r="AZ626">
            <v>404042.04</v>
          </cell>
          <cell r="BA626">
            <v>0</v>
          </cell>
          <cell r="BB626">
            <v>36586.26</v>
          </cell>
          <cell r="BC626">
            <v>49278.42</v>
          </cell>
          <cell r="BD626">
            <v>62946.9</v>
          </cell>
          <cell r="BE626">
            <v>67340.34</v>
          </cell>
          <cell r="BF626">
            <v>81741.06</v>
          </cell>
        </row>
        <row r="627">
          <cell r="B627" t="str">
            <v>S437056</v>
          </cell>
          <cell r="C627" t="str">
            <v>日照兴伟橡塑有限公司</v>
          </cell>
          <cell r="E627" t="str">
            <v>座椅/金属件</v>
          </cell>
          <cell r="G627" t="str">
            <v>预付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X627">
            <v>0</v>
          </cell>
          <cell r="AY627">
            <v>0</v>
          </cell>
          <cell r="AZ627">
            <v>0</v>
          </cell>
          <cell r="BA627">
            <v>1</v>
          </cell>
          <cell r="BB627">
            <v>0</v>
          </cell>
          <cell r="BC627">
            <v>0</v>
          </cell>
          <cell r="BD627">
            <v>0</v>
          </cell>
          <cell r="BE627">
            <v>0</v>
          </cell>
          <cell r="BF627">
            <v>0</v>
          </cell>
        </row>
        <row r="628">
          <cell r="B628" t="str">
            <v>S537036</v>
          </cell>
          <cell r="C628" t="str">
            <v>青岛亿嘉通物流有限公司</v>
          </cell>
          <cell r="E628" t="str">
            <v>销售</v>
          </cell>
          <cell r="AR628">
            <v>1797.76</v>
          </cell>
          <cell r="AS628">
            <v>27473.08</v>
          </cell>
          <cell r="AT628">
            <v>27785.67</v>
          </cell>
          <cell r="AU628">
            <v>44879.87</v>
          </cell>
          <cell r="AV628">
            <v>29881.29</v>
          </cell>
          <cell r="AW628">
            <v>41589.949999999997</v>
          </cell>
          <cell r="AX628">
            <v>35673.660000000003</v>
          </cell>
          <cell r="AY628">
            <v>209081.28</v>
          </cell>
          <cell r="AZ628">
            <v>209081.28</v>
          </cell>
          <cell r="BA628">
            <v>0</v>
          </cell>
          <cell r="BB628">
            <v>4878.4733333333297</v>
          </cell>
          <cell r="BC628">
            <v>9509.4183333333294</v>
          </cell>
          <cell r="BD628">
            <v>16989.3966666667</v>
          </cell>
          <cell r="BE628">
            <v>21969.6116666667</v>
          </cell>
          <cell r="BF628">
            <v>28901.27</v>
          </cell>
        </row>
        <row r="629">
          <cell r="B629" t="str">
            <v>S411042</v>
          </cell>
          <cell r="C629" t="str">
            <v>北京双海包装制品厂</v>
          </cell>
          <cell r="E629" t="str">
            <v>座椅</v>
          </cell>
          <cell r="G629">
            <v>90</v>
          </cell>
          <cell r="AS629">
            <v>6500</v>
          </cell>
          <cell r="AT629">
            <v>0</v>
          </cell>
          <cell r="AU629">
            <v>0</v>
          </cell>
          <cell r="AV629">
            <v>1170</v>
          </cell>
          <cell r="AX629">
            <v>0</v>
          </cell>
          <cell r="AY629">
            <v>7670</v>
          </cell>
          <cell r="AZ629">
            <v>6500</v>
          </cell>
          <cell r="BA629">
            <v>0</v>
          </cell>
          <cell r="BB629">
            <v>1083.3333333333301</v>
          </cell>
          <cell r="BC629">
            <v>1083.3333333333301</v>
          </cell>
          <cell r="BD629">
            <v>1083.3333333333301</v>
          </cell>
          <cell r="BE629">
            <v>1278.3333333333301</v>
          </cell>
          <cell r="BF629">
            <v>1278.3333333333301</v>
          </cell>
        </row>
        <row r="630">
          <cell r="B630" t="str">
            <v>S411050</v>
          </cell>
          <cell r="C630" t="str">
            <v>北京寸金宏德科技发展有限公司</v>
          </cell>
          <cell r="E630">
            <v>0</v>
          </cell>
          <cell r="G630">
            <v>90</v>
          </cell>
          <cell r="AS630">
            <v>1361.25</v>
          </cell>
          <cell r="AT630">
            <v>7201.26</v>
          </cell>
          <cell r="AU630">
            <v>0</v>
          </cell>
          <cell r="AV630">
            <v>12529.44</v>
          </cell>
          <cell r="AW630">
            <v>7362.18</v>
          </cell>
          <cell r="AX630">
            <v>0</v>
          </cell>
          <cell r="AY630">
            <v>28454.13</v>
          </cell>
          <cell r="AZ630">
            <v>8562.51</v>
          </cell>
          <cell r="BA630">
            <v>0</v>
          </cell>
          <cell r="BB630">
            <v>226.875</v>
          </cell>
          <cell r="BC630">
            <v>1427.085</v>
          </cell>
          <cell r="BD630">
            <v>1427.085</v>
          </cell>
          <cell r="BE630">
            <v>3515.3249999999998</v>
          </cell>
          <cell r="BF630">
            <v>4742.3549999999996</v>
          </cell>
        </row>
        <row r="631">
          <cell r="B631" t="str">
            <v>S412051</v>
          </cell>
          <cell r="C631" t="str">
            <v>天津东凯科技有限公司</v>
          </cell>
          <cell r="E631">
            <v>0</v>
          </cell>
          <cell r="G631">
            <v>90</v>
          </cell>
          <cell r="AS631">
            <v>11480.8</v>
          </cell>
          <cell r="AT631">
            <v>12023.2</v>
          </cell>
          <cell r="AU631">
            <v>9040</v>
          </cell>
          <cell r="AV631">
            <v>0</v>
          </cell>
          <cell r="AX631">
            <v>0</v>
          </cell>
          <cell r="AY631">
            <v>32544</v>
          </cell>
          <cell r="AZ631">
            <v>32544</v>
          </cell>
          <cell r="BA631">
            <v>0</v>
          </cell>
          <cell r="BB631">
            <v>1913.4666666666701</v>
          </cell>
          <cell r="BC631">
            <v>3917.3333333333298</v>
          </cell>
          <cell r="BD631">
            <v>5424</v>
          </cell>
          <cell r="BE631">
            <v>5424</v>
          </cell>
          <cell r="BF631">
            <v>5424</v>
          </cell>
        </row>
        <row r="632">
          <cell r="B632" t="str">
            <v>S413172</v>
          </cell>
          <cell r="C632" t="str">
            <v>南宫市宏勇汽配塑料卡扣制造厂</v>
          </cell>
          <cell r="E632">
            <v>0</v>
          </cell>
          <cell r="G632" t="str">
            <v>现付</v>
          </cell>
          <cell r="AT632">
            <v>0</v>
          </cell>
          <cell r="AU632">
            <v>0</v>
          </cell>
          <cell r="AV632">
            <v>0</v>
          </cell>
          <cell r="AX632">
            <v>0</v>
          </cell>
          <cell r="AY632">
            <v>0</v>
          </cell>
          <cell r="AZ632">
            <v>0</v>
          </cell>
          <cell r="BA632">
            <v>0</v>
          </cell>
          <cell r="BB632">
            <v>0</v>
          </cell>
          <cell r="BC632">
            <v>0</v>
          </cell>
          <cell r="BD632">
            <v>0</v>
          </cell>
          <cell r="BE632">
            <v>0</v>
          </cell>
          <cell r="BF632">
            <v>0</v>
          </cell>
        </row>
        <row r="633">
          <cell r="B633" t="str">
            <v>S432042</v>
          </cell>
          <cell r="C633" t="str">
            <v>江苏凌派通信科技有限公司</v>
          </cell>
          <cell r="E633" t="str">
            <v>座椅/金属件</v>
          </cell>
          <cell r="G633">
            <v>60</v>
          </cell>
          <cell r="AS633">
            <v>17764.07</v>
          </cell>
          <cell r="AT633">
            <v>21679.119999999999</v>
          </cell>
          <cell r="AU633">
            <v>52799.74</v>
          </cell>
          <cell r="AV633">
            <v>15950.38</v>
          </cell>
          <cell r="AX633">
            <v>43280.08</v>
          </cell>
          <cell r="AY633">
            <v>151473.39000000001</v>
          </cell>
          <cell r="AZ633">
            <v>108193.31</v>
          </cell>
          <cell r="BA633">
            <v>0.8</v>
          </cell>
          <cell r="BB633">
            <v>2960.6783333333301</v>
          </cell>
          <cell r="BC633">
            <v>6573.8649999999998</v>
          </cell>
          <cell r="BD633">
            <v>15373.821666666699</v>
          </cell>
          <cell r="BE633">
            <v>18032.218333333301</v>
          </cell>
          <cell r="BF633">
            <v>18032.218333333301</v>
          </cell>
        </row>
        <row r="634">
          <cell r="B634" t="str">
            <v>S432045</v>
          </cell>
          <cell r="C634" t="str">
            <v>苏州宏逸汽车零部件有限公司</v>
          </cell>
          <cell r="E634" t="str">
            <v>座椅</v>
          </cell>
          <cell r="G634" t="str">
            <v>预付</v>
          </cell>
          <cell r="AS634">
            <v>1024</v>
          </cell>
          <cell r="AT634">
            <v>0</v>
          </cell>
          <cell r="AU634">
            <v>72096</v>
          </cell>
          <cell r="AV634">
            <v>50672</v>
          </cell>
          <cell r="AW634">
            <v>120552</v>
          </cell>
          <cell r="AX634">
            <v>59990</v>
          </cell>
          <cell r="AY634">
            <v>304334</v>
          </cell>
          <cell r="AZ634">
            <v>304334</v>
          </cell>
          <cell r="BA634">
            <v>1</v>
          </cell>
          <cell r="BB634">
            <v>170.666666666667</v>
          </cell>
          <cell r="BC634">
            <v>170.666666666667</v>
          </cell>
          <cell r="BD634">
            <v>12186.666666666701</v>
          </cell>
          <cell r="BE634">
            <v>20632</v>
          </cell>
          <cell r="BF634">
            <v>40724</v>
          </cell>
        </row>
        <row r="635">
          <cell r="B635" t="str">
            <v>S433031</v>
          </cell>
          <cell r="C635" t="str">
            <v>天台宏泰电子有限公司</v>
          </cell>
          <cell r="E635">
            <v>0</v>
          </cell>
          <cell r="G635">
            <v>60</v>
          </cell>
          <cell r="AS635">
            <v>0</v>
          </cell>
          <cell r="AT635">
            <v>0</v>
          </cell>
          <cell r="AU635">
            <v>18088.71</v>
          </cell>
          <cell r="AV635">
            <v>39652.120000000003</v>
          </cell>
          <cell r="AW635">
            <v>28894.91</v>
          </cell>
          <cell r="AX635">
            <v>22859.9</v>
          </cell>
          <cell r="AY635">
            <v>109495.64</v>
          </cell>
          <cell r="AZ635">
            <v>57740.83</v>
          </cell>
          <cell r="BA635">
            <v>0</v>
          </cell>
          <cell r="BB635">
            <v>0</v>
          </cell>
          <cell r="BC635">
            <v>0</v>
          </cell>
          <cell r="BD635">
            <v>3014.7849999999999</v>
          </cell>
          <cell r="BE635">
            <v>9623.47166666667</v>
          </cell>
          <cell r="BF635">
            <v>14439.29</v>
          </cell>
        </row>
        <row r="636">
          <cell r="B636" t="str">
            <v>S437060</v>
          </cell>
          <cell r="C636" t="str">
            <v>日照联成汽车部件有限公司</v>
          </cell>
          <cell r="D636" t="str">
            <v>座椅</v>
          </cell>
          <cell r="E636" t="str">
            <v>座椅</v>
          </cell>
          <cell r="F636" t="str">
            <v>正常供货</v>
          </cell>
          <cell r="G636">
            <v>60</v>
          </cell>
          <cell r="I636">
            <v>60</v>
          </cell>
          <cell r="AT636">
            <v>702371.17</v>
          </cell>
          <cell r="AU636">
            <v>160784.85</v>
          </cell>
          <cell r="AV636">
            <v>53842.29</v>
          </cell>
          <cell r="AW636">
            <v>152004.79</v>
          </cell>
          <cell r="AX636">
            <v>96650.66</v>
          </cell>
          <cell r="AY636">
            <v>1165653.76</v>
          </cell>
          <cell r="AZ636">
            <v>916998.31</v>
          </cell>
          <cell r="BA636">
            <v>0.8</v>
          </cell>
          <cell r="BB636">
            <v>0</v>
          </cell>
          <cell r="BC636">
            <v>117061.861666667</v>
          </cell>
          <cell r="BD636">
            <v>143859.33666666699</v>
          </cell>
          <cell r="BE636">
            <v>152833.05166666699</v>
          </cell>
          <cell r="BF636">
            <v>178167.183333333</v>
          </cell>
        </row>
        <row r="637">
          <cell r="B637" t="str">
            <v>S450001</v>
          </cell>
          <cell r="C637" t="str">
            <v>重庆光大产业有限公司</v>
          </cell>
          <cell r="E637" t="str">
            <v>座椅</v>
          </cell>
          <cell r="G637">
            <v>60</v>
          </cell>
          <cell r="AS637">
            <v>12258.81</v>
          </cell>
          <cell r="AT637">
            <v>0</v>
          </cell>
          <cell r="AU637">
            <v>0</v>
          </cell>
          <cell r="AV637">
            <v>0</v>
          </cell>
          <cell r="AW637">
            <v>62218.15</v>
          </cell>
          <cell r="AX637">
            <v>0</v>
          </cell>
          <cell r="AY637">
            <v>74476.960000000006</v>
          </cell>
          <cell r="AZ637">
            <v>12258.81</v>
          </cell>
          <cell r="BA637">
            <v>0</v>
          </cell>
          <cell r="BB637">
            <v>2043.135</v>
          </cell>
          <cell r="BC637">
            <v>2043.135</v>
          </cell>
          <cell r="BD637">
            <v>2043.135</v>
          </cell>
          <cell r="BE637">
            <v>2043.135</v>
          </cell>
          <cell r="BF637">
            <v>12412.8266666667</v>
          </cell>
        </row>
        <row r="638">
          <cell r="B638" t="str">
            <v>S413095</v>
          </cell>
          <cell r="C638" t="str">
            <v>河北岳钢数控设备有限公司</v>
          </cell>
          <cell r="E638">
            <v>0</v>
          </cell>
          <cell r="V638">
            <v>0</v>
          </cell>
          <cell r="AU638">
            <v>0</v>
          </cell>
          <cell r="AV638">
            <v>0</v>
          </cell>
          <cell r="AX638">
            <v>0</v>
          </cell>
          <cell r="AY638">
            <v>0</v>
          </cell>
          <cell r="AZ638">
            <v>0</v>
          </cell>
          <cell r="BA638">
            <v>0</v>
          </cell>
          <cell r="BB638">
            <v>0</v>
          </cell>
          <cell r="BC638">
            <v>0</v>
          </cell>
          <cell r="BD638">
            <v>0</v>
          </cell>
          <cell r="BE638">
            <v>0</v>
          </cell>
          <cell r="BF638">
            <v>0</v>
          </cell>
        </row>
        <row r="639">
          <cell r="B639" t="str">
            <v>S413214</v>
          </cell>
          <cell r="C639" t="str">
            <v>河北讯飞起重设备安装有限公司</v>
          </cell>
          <cell r="E639">
            <v>0</v>
          </cell>
          <cell r="AS639">
            <v>30000</v>
          </cell>
          <cell r="AU639">
            <v>0</v>
          </cell>
          <cell r="AV639">
            <v>0</v>
          </cell>
          <cell r="AX639">
            <v>0</v>
          </cell>
          <cell r="AY639">
            <v>30000</v>
          </cell>
          <cell r="AZ639">
            <v>30000</v>
          </cell>
          <cell r="BA639">
            <v>0</v>
          </cell>
          <cell r="BB639">
            <v>5000</v>
          </cell>
          <cell r="BC639">
            <v>5000</v>
          </cell>
          <cell r="BD639">
            <v>5000</v>
          </cell>
          <cell r="BE639">
            <v>5000</v>
          </cell>
          <cell r="BF639">
            <v>5000</v>
          </cell>
        </row>
        <row r="640">
          <cell r="B640" t="str">
            <v>S512036</v>
          </cell>
          <cell r="C640" t="str">
            <v>天津未来化学有限公司</v>
          </cell>
          <cell r="E640" t="str">
            <v>座椅</v>
          </cell>
          <cell r="AS640">
            <v>19500</v>
          </cell>
          <cell r="AU640">
            <v>0</v>
          </cell>
          <cell r="AV640">
            <v>0</v>
          </cell>
          <cell r="AX640">
            <v>0</v>
          </cell>
          <cell r="AY640">
            <v>19500</v>
          </cell>
          <cell r="AZ640">
            <v>19500</v>
          </cell>
          <cell r="BA640">
            <v>0</v>
          </cell>
          <cell r="BB640">
            <v>3250</v>
          </cell>
          <cell r="BC640">
            <v>3250</v>
          </cell>
          <cell r="BD640">
            <v>3250</v>
          </cell>
          <cell r="BE640">
            <v>3250</v>
          </cell>
          <cell r="BF640">
            <v>3250</v>
          </cell>
        </row>
        <row r="641">
          <cell r="B641" t="str">
            <v>S513152</v>
          </cell>
          <cell r="C641" t="str">
            <v>黄骅市源宏模具厂</v>
          </cell>
          <cell r="E641" t="str">
            <v>金属件</v>
          </cell>
          <cell r="G641" t="str">
            <v>预付</v>
          </cell>
          <cell r="AG641">
            <v>0</v>
          </cell>
          <cell r="AU641">
            <v>0</v>
          </cell>
          <cell r="AV641">
            <v>0</v>
          </cell>
          <cell r="AX641">
            <v>0</v>
          </cell>
          <cell r="AY641">
            <v>0</v>
          </cell>
          <cell r="AZ641">
            <v>0</v>
          </cell>
          <cell r="BA641">
            <v>1</v>
          </cell>
          <cell r="BB641">
            <v>0</v>
          </cell>
          <cell r="BC641">
            <v>0</v>
          </cell>
          <cell r="BD641">
            <v>0</v>
          </cell>
          <cell r="BE641">
            <v>0</v>
          </cell>
          <cell r="BF641">
            <v>0</v>
          </cell>
        </row>
        <row r="642">
          <cell r="B642" t="str">
            <v>S513222</v>
          </cell>
          <cell r="C642" t="str">
            <v>沧州君泰包装制品有限公司</v>
          </cell>
          <cell r="E642" t="str">
            <v>座椅</v>
          </cell>
          <cell r="G642">
            <v>30</v>
          </cell>
          <cell r="AQ642">
            <v>0</v>
          </cell>
          <cell r="AR642">
            <v>13115.38</v>
          </cell>
          <cell r="AU642">
            <v>0</v>
          </cell>
          <cell r="AV642">
            <v>108897.53</v>
          </cell>
          <cell r="AX642">
            <v>0</v>
          </cell>
          <cell r="AY642">
            <v>122012.91</v>
          </cell>
          <cell r="AZ642">
            <v>122012.91</v>
          </cell>
          <cell r="BA642">
            <v>0.8</v>
          </cell>
          <cell r="BB642">
            <v>2185.8966666666702</v>
          </cell>
          <cell r="BC642">
            <v>2185.8966666666702</v>
          </cell>
          <cell r="BD642">
            <v>2185.8966666666702</v>
          </cell>
          <cell r="BE642">
            <v>20335.485000000001</v>
          </cell>
          <cell r="BF642">
            <v>20335.485000000001</v>
          </cell>
        </row>
        <row r="643">
          <cell r="B643" t="str">
            <v>S513231</v>
          </cell>
          <cell r="C643" t="str">
            <v>沧州渤海新区欣智恒科技有限公司</v>
          </cell>
          <cell r="E643">
            <v>0</v>
          </cell>
          <cell r="AS643">
            <v>800</v>
          </cell>
          <cell r="AU643">
            <v>0</v>
          </cell>
          <cell r="AV643">
            <v>0</v>
          </cell>
          <cell r="AX643">
            <v>0</v>
          </cell>
          <cell r="AY643">
            <v>800</v>
          </cell>
          <cell r="AZ643">
            <v>800</v>
          </cell>
          <cell r="BA643">
            <v>0</v>
          </cell>
          <cell r="BB643">
            <v>133.333333333333</v>
          </cell>
          <cell r="BC643">
            <v>133.333333333333</v>
          </cell>
          <cell r="BD643">
            <v>133.333333333333</v>
          </cell>
          <cell r="BE643">
            <v>133.333333333333</v>
          </cell>
          <cell r="BF643">
            <v>133.333333333333</v>
          </cell>
        </row>
        <row r="644">
          <cell r="B644" t="str">
            <v>S513233</v>
          </cell>
          <cell r="C644" t="str">
            <v>沧州辉骏建筑安装工程有限公司</v>
          </cell>
          <cell r="E644">
            <v>0</v>
          </cell>
          <cell r="AS644">
            <v>0</v>
          </cell>
          <cell r="AU644">
            <v>0</v>
          </cell>
          <cell r="AV644">
            <v>0</v>
          </cell>
          <cell r="AW644">
            <v>1095</v>
          </cell>
          <cell r="AX644">
            <v>0</v>
          </cell>
          <cell r="AY644">
            <v>1095</v>
          </cell>
          <cell r="AZ644">
            <v>1095</v>
          </cell>
          <cell r="BA644">
            <v>0</v>
          </cell>
          <cell r="BB644">
            <v>0</v>
          </cell>
          <cell r="BC644">
            <v>0</v>
          </cell>
          <cell r="BD644">
            <v>0</v>
          </cell>
          <cell r="BE644">
            <v>0</v>
          </cell>
          <cell r="BF644">
            <v>182.5</v>
          </cell>
        </row>
        <row r="645">
          <cell r="B645" t="str">
            <v>S513234</v>
          </cell>
          <cell r="C645" t="str">
            <v>黄骅市渤新环保科技有限公司</v>
          </cell>
          <cell r="E645">
            <v>0</v>
          </cell>
          <cell r="AS645">
            <v>35000</v>
          </cell>
          <cell r="AU645">
            <v>0</v>
          </cell>
          <cell r="AV645">
            <v>0</v>
          </cell>
          <cell r="AX645">
            <v>0</v>
          </cell>
          <cell r="AY645">
            <v>35000</v>
          </cell>
          <cell r="AZ645">
            <v>35000</v>
          </cell>
          <cell r="BA645">
            <v>0</v>
          </cell>
          <cell r="BB645">
            <v>5833.3333333333303</v>
          </cell>
          <cell r="BC645">
            <v>5833.3333333333303</v>
          </cell>
          <cell r="BD645">
            <v>5833.3333333333303</v>
          </cell>
          <cell r="BE645">
            <v>5833.3333333333303</v>
          </cell>
          <cell r="BF645">
            <v>5833.3333333333303</v>
          </cell>
        </row>
        <row r="646">
          <cell r="B646" t="str">
            <v>S521016</v>
          </cell>
          <cell r="C646" t="str">
            <v>大连安华物流系统有限公司</v>
          </cell>
          <cell r="E646">
            <v>0</v>
          </cell>
          <cell r="AS646">
            <v>21057.55</v>
          </cell>
          <cell r="AU646">
            <v>0</v>
          </cell>
          <cell r="AV646">
            <v>0</v>
          </cell>
          <cell r="AX646">
            <v>0</v>
          </cell>
          <cell r="AY646">
            <v>21057.55</v>
          </cell>
          <cell r="AZ646">
            <v>21057.55</v>
          </cell>
          <cell r="BA646">
            <v>0</v>
          </cell>
          <cell r="BB646">
            <v>3509.5916666666699</v>
          </cell>
          <cell r="BC646">
            <v>3509.5916666666699</v>
          </cell>
          <cell r="BD646">
            <v>3509.5916666666699</v>
          </cell>
          <cell r="BE646">
            <v>3509.5916666666699</v>
          </cell>
          <cell r="BF646">
            <v>3509.5916666666699</v>
          </cell>
        </row>
        <row r="647">
          <cell r="B647" t="str">
            <v>S536001</v>
          </cell>
          <cell r="C647" t="str">
            <v>南昌市瑞庄科技有限公司</v>
          </cell>
          <cell r="E647">
            <v>0</v>
          </cell>
          <cell r="AR647">
            <v>0</v>
          </cell>
          <cell r="AU647">
            <v>0</v>
          </cell>
          <cell r="AV647">
            <v>0</v>
          </cell>
          <cell r="AX647">
            <v>0</v>
          </cell>
          <cell r="AY647">
            <v>0</v>
          </cell>
          <cell r="AZ647">
            <v>0</v>
          </cell>
          <cell r="BA647">
            <v>0</v>
          </cell>
          <cell r="BB647">
            <v>0</v>
          </cell>
          <cell r="BC647">
            <v>0</v>
          </cell>
          <cell r="BD647">
            <v>0</v>
          </cell>
          <cell r="BE647">
            <v>0</v>
          </cell>
          <cell r="BF647">
            <v>0</v>
          </cell>
        </row>
        <row r="648">
          <cell r="B648" t="str">
            <v>S412049</v>
          </cell>
          <cell r="C648" t="str">
            <v>天津佳其汽车内饰部件有限公司</v>
          </cell>
          <cell r="E648">
            <v>0</v>
          </cell>
          <cell r="G648" t="str">
            <v>现付</v>
          </cell>
          <cell r="AP648">
            <v>0</v>
          </cell>
          <cell r="AS648">
            <v>0</v>
          </cell>
          <cell r="AU648">
            <v>0</v>
          </cell>
          <cell r="AV648">
            <v>0</v>
          </cell>
          <cell r="AX648">
            <v>0</v>
          </cell>
          <cell r="AY648">
            <v>0</v>
          </cell>
          <cell r="AZ648">
            <v>0</v>
          </cell>
          <cell r="BA648">
            <v>0</v>
          </cell>
          <cell r="BB648">
            <v>0</v>
          </cell>
          <cell r="BC648">
            <v>0</v>
          </cell>
          <cell r="BD648">
            <v>0</v>
          </cell>
          <cell r="BE648">
            <v>0</v>
          </cell>
          <cell r="BF648">
            <v>0</v>
          </cell>
        </row>
        <row r="649">
          <cell r="B649" t="str">
            <v>S411027</v>
          </cell>
          <cell r="C649" t="str">
            <v>北京鑫葆海化学科技有限公司</v>
          </cell>
          <cell r="E649">
            <v>0</v>
          </cell>
          <cell r="AU649">
            <v>0</v>
          </cell>
          <cell r="AV649">
            <v>0</v>
          </cell>
          <cell r="AX649">
            <v>0</v>
          </cell>
          <cell r="AY649">
            <v>0</v>
          </cell>
          <cell r="AZ649">
            <v>0</v>
          </cell>
          <cell r="BA649">
            <v>0</v>
          </cell>
          <cell r="BB649">
            <v>0</v>
          </cell>
          <cell r="BC649">
            <v>0</v>
          </cell>
          <cell r="BD649">
            <v>0</v>
          </cell>
          <cell r="BE649">
            <v>0</v>
          </cell>
          <cell r="BF649">
            <v>0</v>
          </cell>
        </row>
        <row r="650">
          <cell r="B650" t="str">
            <v>S411031</v>
          </cell>
          <cell r="C650" t="str">
            <v>北京长地集思信息技术有限公司</v>
          </cell>
          <cell r="E650">
            <v>0</v>
          </cell>
          <cell r="AU650">
            <v>0</v>
          </cell>
          <cell r="AV650">
            <v>0</v>
          </cell>
          <cell r="AX650">
            <v>0</v>
          </cell>
          <cell r="AY650">
            <v>0</v>
          </cell>
          <cell r="AZ650">
            <v>0</v>
          </cell>
          <cell r="BA650">
            <v>0</v>
          </cell>
          <cell r="BB650">
            <v>0</v>
          </cell>
          <cell r="BC650">
            <v>0</v>
          </cell>
          <cell r="BD650">
            <v>0</v>
          </cell>
          <cell r="BE650">
            <v>0</v>
          </cell>
          <cell r="BF650">
            <v>0</v>
          </cell>
        </row>
        <row r="651">
          <cell r="B651" t="str">
            <v>S413048</v>
          </cell>
          <cell r="C651" t="str">
            <v>黄骅市聚兴制管有限公司</v>
          </cell>
          <cell r="E651" t="str">
            <v>金属件</v>
          </cell>
          <cell r="G651" t="str">
            <v>预付</v>
          </cell>
          <cell r="AU651">
            <v>0</v>
          </cell>
          <cell r="AV651">
            <v>0</v>
          </cell>
          <cell r="AX651">
            <v>0</v>
          </cell>
          <cell r="AY651">
            <v>0</v>
          </cell>
          <cell r="AZ651">
            <v>0</v>
          </cell>
          <cell r="BA651">
            <v>1</v>
          </cell>
          <cell r="BB651">
            <v>0</v>
          </cell>
          <cell r="BC651">
            <v>0</v>
          </cell>
          <cell r="BD651">
            <v>0</v>
          </cell>
          <cell r="BE651">
            <v>0</v>
          </cell>
          <cell r="BF651">
            <v>0</v>
          </cell>
        </row>
        <row r="652">
          <cell r="B652" t="str">
            <v>S413112</v>
          </cell>
          <cell r="C652" t="str">
            <v>南皮县泰航五金制造有限公司</v>
          </cell>
          <cell r="E652">
            <v>0</v>
          </cell>
          <cell r="AU652">
            <v>0</v>
          </cell>
          <cell r="AV652">
            <v>0</v>
          </cell>
          <cell r="AX652">
            <v>0</v>
          </cell>
          <cell r="AY652">
            <v>0</v>
          </cell>
          <cell r="AZ652">
            <v>0</v>
          </cell>
          <cell r="BA652">
            <v>0</v>
          </cell>
          <cell r="BB652">
            <v>0</v>
          </cell>
          <cell r="BC652">
            <v>0</v>
          </cell>
          <cell r="BD652">
            <v>0</v>
          </cell>
          <cell r="BE652">
            <v>0</v>
          </cell>
          <cell r="BF652">
            <v>0</v>
          </cell>
        </row>
        <row r="653">
          <cell r="B653" t="str">
            <v>S413179</v>
          </cell>
          <cell r="C653" t="str">
            <v>文安县海智五金制品有限公司</v>
          </cell>
          <cell r="E653" t="str">
            <v>金属件</v>
          </cell>
          <cell r="G653" t="str">
            <v>现付</v>
          </cell>
          <cell r="AT653">
            <v>0</v>
          </cell>
          <cell r="AU653">
            <v>0</v>
          </cell>
          <cell r="AV653">
            <v>0</v>
          </cell>
          <cell r="AX653">
            <v>0</v>
          </cell>
          <cell r="AY653">
            <v>0</v>
          </cell>
          <cell r="AZ653">
            <v>0</v>
          </cell>
          <cell r="BA653">
            <v>1</v>
          </cell>
          <cell r="BB653">
            <v>0</v>
          </cell>
          <cell r="BC653">
            <v>0</v>
          </cell>
          <cell r="BD653">
            <v>0</v>
          </cell>
          <cell r="BE653">
            <v>0</v>
          </cell>
          <cell r="BF653">
            <v>0</v>
          </cell>
        </row>
        <row r="654">
          <cell r="B654" t="str">
            <v>S413213</v>
          </cell>
          <cell r="C654" t="str">
            <v>沧县大河精密铸造厂</v>
          </cell>
          <cell r="E654" t="str">
            <v>座椅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  <cell r="BA654">
            <v>1</v>
          </cell>
          <cell r="BB654">
            <v>0</v>
          </cell>
          <cell r="BC654">
            <v>0</v>
          </cell>
          <cell r="BD654">
            <v>0</v>
          </cell>
          <cell r="BE654">
            <v>0</v>
          </cell>
          <cell r="BF654">
            <v>0</v>
          </cell>
        </row>
        <row r="655">
          <cell r="B655" t="str">
            <v>S431040</v>
          </cell>
          <cell r="C655" t="str">
            <v>上海通实机器人制造有限公司</v>
          </cell>
          <cell r="E655" t="str">
            <v>金属件</v>
          </cell>
          <cell r="AT655">
            <v>0</v>
          </cell>
          <cell r="AU655">
            <v>0</v>
          </cell>
          <cell r="AV655">
            <v>0</v>
          </cell>
          <cell r="AX655">
            <v>0</v>
          </cell>
          <cell r="AY655">
            <v>0</v>
          </cell>
          <cell r="AZ655">
            <v>0</v>
          </cell>
          <cell r="BA655">
            <v>1</v>
          </cell>
          <cell r="BB655">
            <v>0</v>
          </cell>
          <cell r="BC655">
            <v>0</v>
          </cell>
          <cell r="BD655">
            <v>0</v>
          </cell>
          <cell r="BE655">
            <v>0</v>
          </cell>
          <cell r="BF655">
            <v>0</v>
          </cell>
        </row>
        <row r="656">
          <cell r="B656" t="str">
            <v>S432033</v>
          </cell>
          <cell r="C656" t="str">
            <v>南京磐纳科技发展有限公司</v>
          </cell>
          <cell r="E656">
            <v>0</v>
          </cell>
          <cell r="AU656">
            <v>0</v>
          </cell>
          <cell r="AV656">
            <v>0</v>
          </cell>
          <cell r="AX656">
            <v>0</v>
          </cell>
          <cell r="AY656">
            <v>0</v>
          </cell>
          <cell r="AZ656">
            <v>0</v>
          </cell>
          <cell r="BA656">
            <v>0</v>
          </cell>
          <cell r="BB656">
            <v>0</v>
          </cell>
          <cell r="BC656">
            <v>0</v>
          </cell>
          <cell r="BD656">
            <v>0</v>
          </cell>
          <cell r="BE656">
            <v>0</v>
          </cell>
          <cell r="BF656">
            <v>0</v>
          </cell>
        </row>
        <row r="657">
          <cell r="B657" t="str">
            <v>S437040</v>
          </cell>
          <cell r="C657" t="str">
            <v>淄博颜山专用汽车有限公司</v>
          </cell>
          <cell r="E657">
            <v>0</v>
          </cell>
          <cell r="J657">
            <v>430000</v>
          </cell>
          <cell r="AU657">
            <v>0</v>
          </cell>
          <cell r="AV657">
            <v>0</v>
          </cell>
          <cell r="AX657">
            <v>0</v>
          </cell>
          <cell r="AY657">
            <v>430000</v>
          </cell>
          <cell r="AZ657">
            <v>430000</v>
          </cell>
          <cell r="BA657">
            <v>0</v>
          </cell>
          <cell r="BB657">
            <v>0</v>
          </cell>
          <cell r="BC657">
            <v>0</v>
          </cell>
          <cell r="BD657">
            <v>0</v>
          </cell>
          <cell r="BE657">
            <v>0</v>
          </cell>
          <cell r="BF657">
            <v>0</v>
          </cell>
        </row>
        <row r="658">
          <cell r="B658" t="str">
            <v>S437048</v>
          </cell>
          <cell r="C658" t="str">
            <v>宁津县永胜胶合板厂</v>
          </cell>
          <cell r="E658">
            <v>0</v>
          </cell>
          <cell r="AU658">
            <v>0</v>
          </cell>
          <cell r="AV658">
            <v>0</v>
          </cell>
          <cell r="AX658">
            <v>0</v>
          </cell>
          <cell r="AY658">
            <v>0</v>
          </cell>
          <cell r="AZ658">
            <v>0</v>
          </cell>
          <cell r="BA658">
            <v>0</v>
          </cell>
          <cell r="BB658">
            <v>0</v>
          </cell>
          <cell r="BC658">
            <v>0</v>
          </cell>
          <cell r="BD658">
            <v>0</v>
          </cell>
          <cell r="BE658">
            <v>0</v>
          </cell>
          <cell r="BF658">
            <v>0</v>
          </cell>
        </row>
        <row r="659">
          <cell r="B659" t="str">
            <v>S437054</v>
          </cell>
          <cell r="C659" t="str">
            <v>山东朗迪铝业有限公司</v>
          </cell>
          <cell r="E659">
            <v>0</v>
          </cell>
          <cell r="AU659">
            <v>0</v>
          </cell>
          <cell r="AV659">
            <v>0</v>
          </cell>
          <cell r="AX659">
            <v>0</v>
          </cell>
          <cell r="AY659">
            <v>0</v>
          </cell>
          <cell r="AZ659">
            <v>0</v>
          </cell>
          <cell r="BA659">
            <v>0</v>
          </cell>
          <cell r="BB659">
            <v>0</v>
          </cell>
          <cell r="BC659">
            <v>0</v>
          </cell>
          <cell r="BD659">
            <v>0</v>
          </cell>
          <cell r="BE659">
            <v>0</v>
          </cell>
          <cell r="BF659">
            <v>0</v>
          </cell>
        </row>
        <row r="660">
          <cell r="B660" t="str">
            <v>S437061</v>
          </cell>
          <cell r="C660" t="str">
            <v>青岛宥恩工贸有限公司</v>
          </cell>
          <cell r="E660">
            <v>0</v>
          </cell>
          <cell r="G660" t="str">
            <v>预付</v>
          </cell>
          <cell r="AT660">
            <v>0</v>
          </cell>
          <cell r="AU660">
            <v>0</v>
          </cell>
          <cell r="AV660">
            <v>0</v>
          </cell>
          <cell r="AX660">
            <v>0</v>
          </cell>
          <cell r="AY660">
            <v>0</v>
          </cell>
          <cell r="AZ660">
            <v>0</v>
          </cell>
          <cell r="BA660">
            <v>0</v>
          </cell>
          <cell r="BB660">
            <v>0</v>
          </cell>
          <cell r="BC660">
            <v>0</v>
          </cell>
          <cell r="BD660">
            <v>0</v>
          </cell>
          <cell r="BE660">
            <v>0</v>
          </cell>
          <cell r="BF660">
            <v>0</v>
          </cell>
        </row>
        <row r="661">
          <cell r="B661" t="str">
            <v>S444009</v>
          </cell>
          <cell r="C661" t="str">
            <v>广东尚研电子科技股份有限公司</v>
          </cell>
          <cell r="E661">
            <v>0</v>
          </cell>
          <cell r="G661">
            <v>60</v>
          </cell>
          <cell r="AU661">
            <v>0</v>
          </cell>
          <cell r="AV661">
            <v>0</v>
          </cell>
          <cell r="AX661">
            <v>0</v>
          </cell>
          <cell r="AY661">
            <v>0</v>
          </cell>
          <cell r="AZ661">
            <v>0</v>
          </cell>
          <cell r="BA661">
            <v>0</v>
          </cell>
          <cell r="BB661">
            <v>0</v>
          </cell>
          <cell r="BC661">
            <v>0</v>
          </cell>
          <cell r="BD661">
            <v>0</v>
          </cell>
          <cell r="BE661">
            <v>0</v>
          </cell>
          <cell r="BF661">
            <v>0</v>
          </cell>
        </row>
        <row r="662">
          <cell r="B662" t="str">
            <v>S511038</v>
          </cell>
          <cell r="C662" t="str">
            <v>中联认证中心（北京）有限公司</v>
          </cell>
          <cell r="AU662">
            <v>0</v>
          </cell>
          <cell r="AV662">
            <v>0</v>
          </cell>
          <cell r="AX662">
            <v>0</v>
          </cell>
          <cell r="AY662">
            <v>0</v>
          </cell>
          <cell r="AZ662">
            <v>0</v>
          </cell>
          <cell r="BA662">
            <v>0</v>
          </cell>
          <cell r="BB662">
            <v>0</v>
          </cell>
          <cell r="BC662">
            <v>0</v>
          </cell>
          <cell r="BD662">
            <v>0</v>
          </cell>
          <cell r="BE662">
            <v>0</v>
          </cell>
          <cell r="BF662">
            <v>0</v>
          </cell>
        </row>
        <row r="663">
          <cell r="B663" t="str">
            <v>S511048</v>
          </cell>
          <cell r="C663" t="str">
            <v>东审鼎立国际会计师事务所有限责任公司</v>
          </cell>
          <cell r="E663">
            <v>0</v>
          </cell>
          <cell r="AT663">
            <v>0</v>
          </cell>
          <cell r="AU663">
            <v>0</v>
          </cell>
          <cell r="AV663">
            <v>0</v>
          </cell>
          <cell r="AX663">
            <v>0</v>
          </cell>
          <cell r="AY663">
            <v>0</v>
          </cell>
          <cell r="AZ663">
            <v>0</v>
          </cell>
          <cell r="BA663">
            <v>0</v>
          </cell>
          <cell r="BB663">
            <v>0</v>
          </cell>
          <cell r="BC663">
            <v>0</v>
          </cell>
          <cell r="BD663">
            <v>0</v>
          </cell>
          <cell r="BE663">
            <v>0</v>
          </cell>
          <cell r="BF663">
            <v>0</v>
          </cell>
        </row>
        <row r="664">
          <cell r="B664" t="str">
            <v>S512019</v>
          </cell>
          <cell r="C664" t="str">
            <v>中汽研汽车检验中心（天津）有限公司</v>
          </cell>
          <cell r="E664">
            <v>0</v>
          </cell>
          <cell r="AT664">
            <v>0</v>
          </cell>
          <cell r="AU664">
            <v>0</v>
          </cell>
          <cell r="AV664">
            <v>0</v>
          </cell>
          <cell r="AX664">
            <v>0</v>
          </cell>
          <cell r="AY664">
            <v>0</v>
          </cell>
          <cell r="AZ664">
            <v>0</v>
          </cell>
          <cell r="BA664">
            <v>0</v>
          </cell>
          <cell r="BB664">
            <v>0</v>
          </cell>
          <cell r="BC664">
            <v>0</v>
          </cell>
          <cell r="BD664">
            <v>0</v>
          </cell>
          <cell r="BE664">
            <v>0</v>
          </cell>
          <cell r="BF664">
            <v>0</v>
          </cell>
        </row>
        <row r="665">
          <cell r="B665" t="str">
            <v>S513032</v>
          </cell>
          <cell r="C665" t="str">
            <v>保定市齐稳精密机械设备制造有限公司</v>
          </cell>
          <cell r="E665">
            <v>0</v>
          </cell>
          <cell r="AU665">
            <v>0</v>
          </cell>
          <cell r="AV665">
            <v>0</v>
          </cell>
          <cell r="AX665">
            <v>0</v>
          </cell>
          <cell r="AY665">
            <v>0</v>
          </cell>
          <cell r="AZ665">
            <v>0</v>
          </cell>
          <cell r="BA665">
            <v>0</v>
          </cell>
          <cell r="BB665">
            <v>0</v>
          </cell>
          <cell r="BC665">
            <v>0</v>
          </cell>
          <cell r="BD665">
            <v>0</v>
          </cell>
          <cell r="BE665">
            <v>0</v>
          </cell>
          <cell r="BF665">
            <v>0</v>
          </cell>
        </row>
        <row r="666">
          <cell r="B666" t="str">
            <v>S513034</v>
          </cell>
          <cell r="C666" t="str">
            <v>中国移动通信集团河北有限公司沧州分公司</v>
          </cell>
          <cell r="E666">
            <v>0</v>
          </cell>
          <cell r="AT666">
            <v>0</v>
          </cell>
          <cell r="AU666">
            <v>0</v>
          </cell>
          <cell r="AV666">
            <v>0</v>
          </cell>
          <cell r="AW666">
            <v>0</v>
          </cell>
          <cell r="AX666">
            <v>0</v>
          </cell>
          <cell r="AY666">
            <v>0</v>
          </cell>
          <cell r="AZ666">
            <v>0</v>
          </cell>
          <cell r="BA666">
            <v>0</v>
          </cell>
          <cell r="BB666">
            <v>0</v>
          </cell>
          <cell r="BC666">
            <v>0</v>
          </cell>
          <cell r="BD666">
            <v>0</v>
          </cell>
          <cell r="BE666">
            <v>0</v>
          </cell>
          <cell r="BF666">
            <v>0</v>
          </cell>
        </row>
        <row r="667">
          <cell r="B667" t="str">
            <v>S513043</v>
          </cell>
          <cell r="C667" t="str">
            <v>河北清旭科技服务有限公司</v>
          </cell>
          <cell r="E667">
            <v>0</v>
          </cell>
          <cell r="AU667">
            <v>0</v>
          </cell>
          <cell r="AV667">
            <v>0</v>
          </cell>
          <cell r="AX667">
            <v>0</v>
          </cell>
          <cell r="AY667">
            <v>0</v>
          </cell>
          <cell r="AZ667">
            <v>0</v>
          </cell>
          <cell r="BA667">
            <v>0</v>
          </cell>
          <cell r="BB667">
            <v>0</v>
          </cell>
          <cell r="BC667">
            <v>0</v>
          </cell>
          <cell r="BD667">
            <v>0</v>
          </cell>
          <cell r="BE667">
            <v>0</v>
          </cell>
          <cell r="BF667">
            <v>0</v>
          </cell>
        </row>
        <row r="668">
          <cell r="B668" t="str">
            <v>S513064</v>
          </cell>
          <cell r="C668" t="str">
            <v>沧州强盛精密模具制造有限公司</v>
          </cell>
          <cell r="E668">
            <v>0</v>
          </cell>
          <cell r="AU668">
            <v>0</v>
          </cell>
          <cell r="AV668">
            <v>0</v>
          </cell>
          <cell r="AX668">
            <v>0</v>
          </cell>
          <cell r="AY668">
            <v>0</v>
          </cell>
          <cell r="AZ668">
            <v>0</v>
          </cell>
          <cell r="BA668">
            <v>0</v>
          </cell>
          <cell r="BB668">
            <v>0</v>
          </cell>
          <cell r="BC668">
            <v>0</v>
          </cell>
          <cell r="BD668">
            <v>0</v>
          </cell>
          <cell r="BE668">
            <v>0</v>
          </cell>
          <cell r="BF668">
            <v>0</v>
          </cell>
        </row>
        <row r="669">
          <cell r="B669" t="str">
            <v>S513083</v>
          </cell>
          <cell r="C669" t="str">
            <v>河北冀翔通电子科技有限公司</v>
          </cell>
          <cell r="E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  <cell r="BA669">
            <v>0</v>
          </cell>
          <cell r="BB669">
            <v>0</v>
          </cell>
          <cell r="BC669">
            <v>0</v>
          </cell>
          <cell r="BD669">
            <v>0</v>
          </cell>
          <cell r="BE669">
            <v>0</v>
          </cell>
          <cell r="BF669">
            <v>0</v>
          </cell>
        </row>
        <row r="670">
          <cell r="B670" t="str">
            <v>S513198</v>
          </cell>
          <cell r="C670" t="str">
            <v>河北宇通特种胶管有限公司</v>
          </cell>
          <cell r="E670">
            <v>0</v>
          </cell>
          <cell r="AU670">
            <v>0</v>
          </cell>
          <cell r="AV670">
            <v>0</v>
          </cell>
          <cell r="AX670">
            <v>0</v>
          </cell>
          <cell r="AY670">
            <v>0</v>
          </cell>
          <cell r="AZ670">
            <v>0</v>
          </cell>
          <cell r="BA670">
            <v>0</v>
          </cell>
          <cell r="BB670">
            <v>0</v>
          </cell>
          <cell r="BC670">
            <v>0</v>
          </cell>
          <cell r="BD670">
            <v>0</v>
          </cell>
          <cell r="BE670">
            <v>0</v>
          </cell>
          <cell r="BF670">
            <v>0</v>
          </cell>
        </row>
        <row r="671">
          <cell r="B671" t="str">
            <v>S513207</v>
          </cell>
          <cell r="C671" t="str">
            <v>信誉楼百货集团有限公司黄骅信誉楼旗舰店</v>
          </cell>
          <cell r="E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  <cell r="BA671">
            <v>0</v>
          </cell>
          <cell r="BB671">
            <v>0</v>
          </cell>
          <cell r="BC671">
            <v>0</v>
          </cell>
          <cell r="BD671">
            <v>0</v>
          </cell>
          <cell r="BE671">
            <v>0</v>
          </cell>
          <cell r="BF671">
            <v>0</v>
          </cell>
        </row>
        <row r="672">
          <cell r="B672" t="str">
            <v>S513221</v>
          </cell>
          <cell r="C672" t="str">
            <v>沧州骏臣金属材料销售有限公司</v>
          </cell>
          <cell r="E672">
            <v>0</v>
          </cell>
          <cell r="AT672">
            <v>0</v>
          </cell>
          <cell r="AU672">
            <v>0</v>
          </cell>
          <cell r="AV672">
            <v>0</v>
          </cell>
          <cell r="AX672">
            <v>0</v>
          </cell>
          <cell r="AY672">
            <v>0</v>
          </cell>
          <cell r="AZ672">
            <v>0</v>
          </cell>
          <cell r="BA672">
            <v>0</v>
          </cell>
          <cell r="BB672">
            <v>0</v>
          </cell>
          <cell r="BC672">
            <v>0</v>
          </cell>
          <cell r="BD672">
            <v>0</v>
          </cell>
          <cell r="BE672">
            <v>0</v>
          </cell>
          <cell r="BF672">
            <v>0</v>
          </cell>
        </row>
        <row r="673">
          <cell r="B673" t="str">
            <v>S513236</v>
          </cell>
          <cell r="C673" t="str">
            <v>河北爱信诺航天信息有限公司沧州分公司</v>
          </cell>
          <cell r="E673">
            <v>0</v>
          </cell>
          <cell r="AT673">
            <v>0</v>
          </cell>
          <cell r="AU673">
            <v>0</v>
          </cell>
          <cell r="AV673">
            <v>0</v>
          </cell>
          <cell r="AX673">
            <v>0</v>
          </cell>
          <cell r="AY673">
            <v>0</v>
          </cell>
          <cell r="AZ673">
            <v>0</v>
          </cell>
          <cell r="BA673">
            <v>0</v>
          </cell>
          <cell r="BB673">
            <v>0</v>
          </cell>
          <cell r="BC673">
            <v>0</v>
          </cell>
          <cell r="BD673">
            <v>0</v>
          </cell>
          <cell r="BE673">
            <v>0</v>
          </cell>
          <cell r="BF673">
            <v>0</v>
          </cell>
        </row>
        <row r="674">
          <cell r="B674" t="str">
            <v>S533012</v>
          </cell>
          <cell r="C674" t="str">
            <v>永赢金融租赁有限公司</v>
          </cell>
          <cell r="E674">
            <v>0</v>
          </cell>
          <cell r="AT674">
            <v>0</v>
          </cell>
          <cell r="AU674">
            <v>0</v>
          </cell>
          <cell r="AV674">
            <v>0</v>
          </cell>
          <cell r="AX674">
            <v>250591.6</v>
          </cell>
          <cell r="AY674">
            <v>250591.6</v>
          </cell>
          <cell r="AZ674">
            <v>250591.6</v>
          </cell>
          <cell r="BA674">
            <v>0</v>
          </cell>
          <cell r="BB674">
            <v>0</v>
          </cell>
          <cell r="BC674">
            <v>0</v>
          </cell>
          <cell r="BD674">
            <v>0</v>
          </cell>
          <cell r="BE674">
            <v>0</v>
          </cell>
          <cell r="BF674">
            <v>0</v>
          </cell>
        </row>
        <row r="675">
          <cell r="B675" t="str">
            <v>S537043</v>
          </cell>
          <cell r="C675" t="str">
            <v>中国重汽集团济南动力有限公司</v>
          </cell>
          <cell r="E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  <cell r="BA675">
            <v>0</v>
          </cell>
          <cell r="BB675">
            <v>0</v>
          </cell>
          <cell r="BC675">
            <v>0</v>
          </cell>
          <cell r="BD675">
            <v>0</v>
          </cell>
          <cell r="BE675">
            <v>0</v>
          </cell>
          <cell r="BF675">
            <v>0</v>
          </cell>
        </row>
        <row r="676">
          <cell r="B676" t="str">
            <v>S541015</v>
          </cell>
          <cell r="C676" t="str">
            <v>河南云塔新能源科技开发有限公司</v>
          </cell>
          <cell r="E676">
            <v>0</v>
          </cell>
          <cell r="AU676">
            <v>0</v>
          </cell>
          <cell r="AV676">
            <v>0</v>
          </cell>
          <cell r="AX676">
            <v>0</v>
          </cell>
          <cell r="AY676">
            <v>0</v>
          </cell>
          <cell r="AZ676">
            <v>0</v>
          </cell>
          <cell r="BA676">
            <v>0</v>
          </cell>
          <cell r="BB676">
            <v>0</v>
          </cell>
          <cell r="BC676">
            <v>0</v>
          </cell>
          <cell r="BD676">
            <v>0</v>
          </cell>
          <cell r="BE676">
            <v>0</v>
          </cell>
          <cell r="BF676">
            <v>0</v>
          </cell>
        </row>
        <row r="677">
          <cell r="B677" t="str">
            <v>S543005</v>
          </cell>
          <cell r="C677" t="str">
            <v>卫辉市华伟矿山机械有限公司</v>
          </cell>
          <cell r="E677">
            <v>0</v>
          </cell>
          <cell r="AU677">
            <v>0</v>
          </cell>
          <cell r="AV677">
            <v>0</v>
          </cell>
          <cell r="AX677">
            <v>0</v>
          </cell>
          <cell r="AY677">
            <v>0</v>
          </cell>
          <cell r="AZ677">
            <v>0</v>
          </cell>
          <cell r="BA677">
            <v>0</v>
          </cell>
          <cell r="BB677">
            <v>0</v>
          </cell>
          <cell r="BC677">
            <v>0</v>
          </cell>
          <cell r="BD677">
            <v>0</v>
          </cell>
          <cell r="BE677">
            <v>0</v>
          </cell>
          <cell r="BF677">
            <v>0</v>
          </cell>
        </row>
        <row r="678">
          <cell r="B678" t="str">
            <v>S544026</v>
          </cell>
          <cell r="C678" t="str">
            <v>东莞市博一自动化科技有限公司</v>
          </cell>
          <cell r="E678">
            <v>0</v>
          </cell>
          <cell r="AT678">
            <v>0</v>
          </cell>
          <cell r="AU678">
            <v>0</v>
          </cell>
          <cell r="AV678">
            <v>0</v>
          </cell>
          <cell r="AX678">
            <v>0</v>
          </cell>
          <cell r="AY678">
            <v>0</v>
          </cell>
          <cell r="AZ678">
            <v>0</v>
          </cell>
          <cell r="BA678">
            <v>0</v>
          </cell>
          <cell r="BB678">
            <v>0</v>
          </cell>
          <cell r="BC678">
            <v>0</v>
          </cell>
          <cell r="BD678">
            <v>0</v>
          </cell>
          <cell r="BE678">
            <v>0</v>
          </cell>
          <cell r="BF678">
            <v>0</v>
          </cell>
        </row>
        <row r="679">
          <cell r="B679" t="str">
            <v>S561001</v>
          </cell>
          <cell r="C679" t="str">
            <v>陕西华臻工贸服务有限公司</v>
          </cell>
          <cell r="E679">
            <v>0</v>
          </cell>
          <cell r="AU679">
            <v>0</v>
          </cell>
          <cell r="AV679">
            <v>0</v>
          </cell>
          <cell r="AX679">
            <v>0</v>
          </cell>
          <cell r="AY679">
            <v>0</v>
          </cell>
          <cell r="AZ679">
            <v>0</v>
          </cell>
          <cell r="BA679">
            <v>0</v>
          </cell>
          <cell r="BB679">
            <v>0</v>
          </cell>
          <cell r="BC679">
            <v>0</v>
          </cell>
          <cell r="BD679">
            <v>0</v>
          </cell>
          <cell r="BE679">
            <v>0</v>
          </cell>
          <cell r="BF679">
            <v>0</v>
          </cell>
        </row>
        <row r="680">
          <cell r="B680" t="str">
            <v>S412037</v>
          </cell>
          <cell r="C680" t="str">
            <v>天津湘鑫科技发展有限公司</v>
          </cell>
          <cell r="E680">
            <v>0</v>
          </cell>
          <cell r="G680">
            <v>30</v>
          </cell>
          <cell r="I680">
            <v>30</v>
          </cell>
          <cell r="AU680">
            <v>0</v>
          </cell>
          <cell r="AV680">
            <v>63475.21</v>
          </cell>
          <cell r="AX680">
            <v>0</v>
          </cell>
          <cell r="AY680">
            <v>63475.21</v>
          </cell>
          <cell r="AZ680">
            <v>63475.21</v>
          </cell>
          <cell r="BA680">
            <v>0</v>
          </cell>
          <cell r="BB680">
            <v>0</v>
          </cell>
          <cell r="BC680">
            <v>0</v>
          </cell>
          <cell r="BD680">
            <v>0</v>
          </cell>
          <cell r="BE680">
            <v>10579.2016666667</v>
          </cell>
          <cell r="BF680">
            <v>10579.2016666667</v>
          </cell>
        </row>
        <row r="681">
          <cell r="B681" t="str">
            <v>S413212</v>
          </cell>
          <cell r="C681" t="str">
            <v>廊坊富杉汽车零部件有限公司</v>
          </cell>
          <cell r="E681" t="str">
            <v>座椅</v>
          </cell>
          <cell r="G681">
            <v>60</v>
          </cell>
          <cell r="I681">
            <v>60</v>
          </cell>
          <cell r="AU681">
            <v>59971.360000000001</v>
          </cell>
          <cell r="AV681">
            <v>0</v>
          </cell>
          <cell r="AX681">
            <v>0</v>
          </cell>
          <cell r="AY681">
            <v>59971.360000000001</v>
          </cell>
          <cell r="AZ681">
            <v>59971.360000000001</v>
          </cell>
          <cell r="BA681">
            <v>0</v>
          </cell>
          <cell r="BB681">
            <v>0</v>
          </cell>
          <cell r="BC681">
            <v>0</v>
          </cell>
          <cell r="BD681">
            <v>9995.2266666666692</v>
          </cell>
          <cell r="BE681">
            <v>9995.2266666666692</v>
          </cell>
          <cell r="BF681">
            <v>9995.2266666666692</v>
          </cell>
        </row>
        <row r="682">
          <cell r="B682" t="str">
            <v>S413215</v>
          </cell>
          <cell r="C682" t="str">
            <v>北京吉信气弹簧制品有限公司廊坊分公司</v>
          </cell>
          <cell r="D682" t="str">
            <v>座椅</v>
          </cell>
          <cell r="E682" t="str">
            <v>座椅</v>
          </cell>
          <cell r="F682" t="str">
            <v>正常供货</v>
          </cell>
          <cell r="G682">
            <v>90</v>
          </cell>
          <cell r="H682" t="str">
            <v>是</v>
          </cell>
          <cell r="I682">
            <v>90</v>
          </cell>
          <cell r="AU682">
            <v>2486</v>
          </cell>
          <cell r="AV682">
            <v>43086.9</v>
          </cell>
          <cell r="AW682">
            <v>41222.400000000001</v>
          </cell>
          <cell r="AX682">
            <v>0</v>
          </cell>
          <cell r="AY682">
            <v>86795.3</v>
          </cell>
          <cell r="AZ682">
            <v>2486</v>
          </cell>
          <cell r="BA682">
            <v>0.8</v>
          </cell>
          <cell r="BB682">
            <v>0</v>
          </cell>
          <cell r="BC682">
            <v>0</v>
          </cell>
          <cell r="BD682">
            <v>414.33333333333297</v>
          </cell>
          <cell r="BE682">
            <v>7595.4833333333299</v>
          </cell>
          <cell r="BF682">
            <v>14465.8833333333</v>
          </cell>
        </row>
        <row r="683">
          <cell r="B683" t="str">
            <v>S432046</v>
          </cell>
          <cell r="C683" t="str">
            <v>江苏福美汽车镜有限公司</v>
          </cell>
          <cell r="E683">
            <v>0</v>
          </cell>
          <cell r="G683">
            <v>90</v>
          </cell>
          <cell r="I683">
            <v>90</v>
          </cell>
          <cell r="AU683">
            <v>155940</v>
          </cell>
          <cell r="AV683">
            <v>0</v>
          </cell>
          <cell r="AX683">
            <v>0</v>
          </cell>
          <cell r="AY683">
            <v>155940</v>
          </cell>
          <cell r="AZ683">
            <v>155940</v>
          </cell>
          <cell r="BA683">
            <v>0</v>
          </cell>
          <cell r="BB683">
            <v>0</v>
          </cell>
          <cell r="BC683">
            <v>0</v>
          </cell>
          <cell r="BD683">
            <v>25990</v>
          </cell>
          <cell r="BE683">
            <v>25990</v>
          </cell>
          <cell r="BF683">
            <v>25990</v>
          </cell>
        </row>
        <row r="684">
          <cell r="B684" t="str">
            <v>S432049</v>
          </cell>
          <cell r="C684" t="str">
            <v>徐州派特控制技术有限公司</v>
          </cell>
          <cell r="E684" t="str">
            <v>座椅</v>
          </cell>
          <cell r="G684">
            <v>90</v>
          </cell>
          <cell r="I684">
            <v>90</v>
          </cell>
          <cell r="AU684">
            <v>3583</v>
          </cell>
          <cell r="AV684">
            <v>29945</v>
          </cell>
          <cell r="AX684">
            <v>0</v>
          </cell>
          <cell r="AY684">
            <v>33528</v>
          </cell>
          <cell r="AZ684">
            <v>3583</v>
          </cell>
          <cell r="BA684">
            <v>0</v>
          </cell>
          <cell r="BB684">
            <v>0</v>
          </cell>
          <cell r="BC684">
            <v>0</v>
          </cell>
          <cell r="BD684">
            <v>597.16666666666697</v>
          </cell>
          <cell r="BE684">
            <v>5588</v>
          </cell>
          <cell r="BF684">
            <v>5588</v>
          </cell>
        </row>
        <row r="685">
          <cell r="B685" t="str">
            <v>S513190</v>
          </cell>
          <cell r="C685" t="str">
            <v>沧州直聘通信息技术有限公司</v>
          </cell>
          <cell r="E685">
            <v>0</v>
          </cell>
          <cell r="G685" t="str">
            <v>预付</v>
          </cell>
          <cell r="AU685">
            <v>0</v>
          </cell>
          <cell r="AV685">
            <v>0</v>
          </cell>
          <cell r="AX685">
            <v>0</v>
          </cell>
          <cell r="AY685">
            <v>0</v>
          </cell>
          <cell r="AZ685">
            <v>0</v>
          </cell>
          <cell r="BA685">
            <v>0</v>
          </cell>
          <cell r="BB685">
            <v>0</v>
          </cell>
          <cell r="BC685">
            <v>0</v>
          </cell>
          <cell r="BD685">
            <v>0</v>
          </cell>
          <cell r="BE685">
            <v>0</v>
          </cell>
          <cell r="BF685">
            <v>0</v>
          </cell>
        </row>
        <row r="686">
          <cell r="B686" t="str">
            <v>S431041</v>
          </cell>
          <cell r="C686" t="str">
            <v>上海绒彧贸易有限公司</v>
          </cell>
          <cell r="E686">
            <v>0</v>
          </cell>
          <cell r="G686" t="str">
            <v>预付</v>
          </cell>
          <cell r="AU686">
            <v>0</v>
          </cell>
          <cell r="AV686">
            <v>0</v>
          </cell>
          <cell r="AX686">
            <v>0</v>
          </cell>
          <cell r="AY686">
            <v>0</v>
          </cell>
          <cell r="AZ686">
            <v>0</v>
          </cell>
          <cell r="BA686">
            <v>0</v>
          </cell>
          <cell r="BB686">
            <v>0</v>
          </cell>
          <cell r="BC686">
            <v>0</v>
          </cell>
          <cell r="BD686">
            <v>0</v>
          </cell>
          <cell r="BE686">
            <v>0</v>
          </cell>
          <cell r="BF686">
            <v>0</v>
          </cell>
        </row>
        <row r="687">
          <cell r="B687" t="str">
            <v>S432051</v>
          </cell>
          <cell r="C687" t="str">
            <v>无锡万谦工品智造科技有限公司</v>
          </cell>
          <cell r="E687" t="str">
            <v>金属件</v>
          </cell>
          <cell r="G687" t="str">
            <v>预付</v>
          </cell>
          <cell r="AU687">
            <v>0</v>
          </cell>
          <cell r="AV687">
            <v>0</v>
          </cell>
          <cell r="AX687">
            <v>0</v>
          </cell>
          <cell r="AY687">
            <v>0</v>
          </cell>
          <cell r="AZ687">
            <v>0</v>
          </cell>
          <cell r="BA687">
            <v>1</v>
          </cell>
          <cell r="BB687">
            <v>0</v>
          </cell>
          <cell r="BC687">
            <v>0</v>
          </cell>
          <cell r="BD687">
            <v>0</v>
          </cell>
          <cell r="BE687">
            <v>0</v>
          </cell>
          <cell r="BF687">
            <v>0</v>
          </cell>
        </row>
        <row r="688">
          <cell r="B688" t="str">
            <v>S421018</v>
          </cell>
          <cell r="C688" t="str">
            <v>阿诺德紧固件（沈阳）有限公司</v>
          </cell>
          <cell r="E688">
            <v>0</v>
          </cell>
          <cell r="G688">
            <v>90</v>
          </cell>
          <cell r="AV688">
            <v>25230.639999999999</v>
          </cell>
          <cell r="AX688">
            <v>0</v>
          </cell>
          <cell r="AY688">
            <v>25230.639999999999</v>
          </cell>
          <cell r="AZ688">
            <v>0</v>
          </cell>
          <cell r="BA688">
            <v>0</v>
          </cell>
          <cell r="BB688">
            <v>0</v>
          </cell>
          <cell r="BC688">
            <v>0</v>
          </cell>
          <cell r="BD688">
            <v>0</v>
          </cell>
          <cell r="BE688">
            <v>4205.1066666666702</v>
          </cell>
          <cell r="BF688">
            <v>4205.1066666666702</v>
          </cell>
        </row>
        <row r="689">
          <cell r="B689" t="str">
            <v>S432052</v>
          </cell>
          <cell r="C689" t="str">
            <v>昆山圣精特金属制品有限公司</v>
          </cell>
          <cell r="E689" t="str">
            <v>金属件</v>
          </cell>
          <cell r="G689" t="str">
            <v>预付</v>
          </cell>
          <cell r="AX689">
            <v>0</v>
          </cell>
          <cell r="AY689">
            <v>0</v>
          </cell>
          <cell r="AZ689">
            <v>0</v>
          </cell>
          <cell r="BA689">
            <v>1</v>
          </cell>
          <cell r="BB689">
            <v>0</v>
          </cell>
          <cell r="BC689">
            <v>0</v>
          </cell>
          <cell r="BD689">
            <v>0</v>
          </cell>
          <cell r="BE689">
            <v>0</v>
          </cell>
          <cell r="BF689">
            <v>0</v>
          </cell>
        </row>
        <row r="690">
          <cell r="B690" t="str">
            <v>S512038</v>
          </cell>
          <cell r="C690" t="str">
            <v>天津俊泰金属制品有限公司</v>
          </cell>
          <cell r="E690">
            <v>0</v>
          </cell>
          <cell r="G690">
            <v>30</v>
          </cell>
          <cell r="AV690">
            <v>128390.94</v>
          </cell>
          <cell r="AX690">
            <v>0</v>
          </cell>
          <cell r="AY690">
            <v>128390.94</v>
          </cell>
          <cell r="AZ690">
            <v>128390.94</v>
          </cell>
          <cell r="BA690">
            <v>0</v>
          </cell>
          <cell r="BB690">
            <v>0</v>
          </cell>
          <cell r="BC690">
            <v>0</v>
          </cell>
          <cell r="BD690">
            <v>0</v>
          </cell>
          <cell r="BE690">
            <v>21398.49</v>
          </cell>
          <cell r="BF690">
            <v>21398.49</v>
          </cell>
        </row>
        <row r="691">
          <cell r="B691" t="str">
            <v>S412052</v>
          </cell>
          <cell r="C691" t="str">
            <v>利宇晴塑胶(天津)有限公司</v>
          </cell>
          <cell r="E691" t="e">
            <v>#N/A</v>
          </cell>
          <cell r="G691">
            <v>30</v>
          </cell>
          <cell r="AX691">
            <v>0</v>
          </cell>
          <cell r="AY691">
            <v>0</v>
          </cell>
          <cell r="AZ691">
            <v>0</v>
          </cell>
          <cell r="BA691" t="e">
            <v>#N/A</v>
          </cell>
          <cell r="BB691">
            <v>0</v>
          </cell>
          <cell r="BC691">
            <v>0</v>
          </cell>
          <cell r="BD691">
            <v>0</v>
          </cell>
          <cell r="BE691">
            <v>0</v>
          </cell>
          <cell r="BF691">
            <v>0</v>
          </cell>
        </row>
        <row r="692">
          <cell r="B692" t="str">
            <v>S422010</v>
          </cell>
          <cell r="C692" t="str">
            <v>长春鸿德汽车照明有限公司</v>
          </cell>
          <cell r="E692" t="e">
            <v>#N/A</v>
          </cell>
          <cell r="G692">
            <v>60</v>
          </cell>
          <cell r="AX692">
            <v>173134.07999999999</v>
          </cell>
          <cell r="AY692">
            <v>173134.07999999999</v>
          </cell>
          <cell r="AZ692">
            <v>0</v>
          </cell>
          <cell r="BA692" t="e">
            <v>#N/A</v>
          </cell>
          <cell r="BB692">
            <v>0</v>
          </cell>
          <cell r="BC692">
            <v>0</v>
          </cell>
          <cell r="BD692">
            <v>0</v>
          </cell>
          <cell r="BE692">
            <v>0</v>
          </cell>
          <cell r="BF692">
            <v>0</v>
          </cell>
        </row>
        <row r="693">
          <cell r="B693" t="str">
            <v>S437066</v>
          </cell>
          <cell r="C693" t="str">
            <v>潍坊四水包装有限公司</v>
          </cell>
          <cell r="E693" t="e">
            <v>#N/A</v>
          </cell>
          <cell r="G693" t="str">
            <v>预付</v>
          </cell>
          <cell r="AX693">
            <v>0</v>
          </cell>
          <cell r="AY693">
            <v>0</v>
          </cell>
          <cell r="AZ693">
            <v>0</v>
          </cell>
          <cell r="BA693" t="e">
            <v>#N/A</v>
          </cell>
          <cell r="BB693">
            <v>0</v>
          </cell>
          <cell r="BC693">
            <v>0</v>
          </cell>
          <cell r="BD693">
            <v>0</v>
          </cell>
          <cell r="BE693">
            <v>0</v>
          </cell>
          <cell r="BF693">
            <v>0</v>
          </cell>
        </row>
        <row r="694">
          <cell r="B694" t="str">
            <v>S444020</v>
          </cell>
          <cell r="C694" t="str">
            <v>惠州华阳通用电子有限公司</v>
          </cell>
          <cell r="E694" t="e">
            <v>#N/A</v>
          </cell>
          <cell r="G694">
            <v>60</v>
          </cell>
          <cell r="AX694">
            <v>3818204.46</v>
          </cell>
          <cell r="AY694">
            <v>3818204.46</v>
          </cell>
          <cell r="AZ694">
            <v>0</v>
          </cell>
          <cell r="BA694" t="e">
            <v>#N/A</v>
          </cell>
          <cell r="BB694">
            <v>0</v>
          </cell>
          <cell r="BC694">
            <v>0</v>
          </cell>
          <cell r="BD694">
            <v>0</v>
          </cell>
          <cell r="BE694">
            <v>0</v>
          </cell>
          <cell r="BF694">
            <v>0</v>
          </cell>
        </row>
        <row r="695">
          <cell r="B695" t="str">
            <v>S512035</v>
          </cell>
          <cell r="C695" t="str">
            <v>联合众企塑料包装制品（天津）有限公司</v>
          </cell>
          <cell r="E695" t="e">
            <v>#N/A</v>
          </cell>
          <cell r="G695">
            <v>60</v>
          </cell>
          <cell r="AX695">
            <v>20672.12</v>
          </cell>
          <cell r="AY695">
            <v>20672.12</v>
          </cell>
          <cell r="AZ695">
            <v>0</v>
          </cell>
          <cell r="BA695" t="e">
            <v>#N/A</v>
          </cell>
          <cell r="BB695">
            <v>0</v>
          </cell>
          <cell r="BC695">
            <v>0</v>
          </cell>
          <cell r="BD695">
            <v>0</v>
          </cell>
          <cell r="BE695">
            <v>0</v>
          </cell>
          <cell r="BF695">
            <v>0</v>
          </cell>
        </row>
        <row r="696">
          <cell r="B696" t="str">
            <v>S513238</v>
          </cell>
          <cell r="C696" t="str">
            <v>深州市睿盛橡塑制品有限公司</v>
          </cell>
          <cell r="E696" t="str">
            <v>金属件</v>
          </cell>
          <cell r="G696" t="str">
            <v>预付</v>
          </cell>
          <cell r="AW696">
            <v>3145</v>
          </cell>
          <cell r="AX696">
            <v>92912.62</v>
          </cell>
          <cell r="AY696">
            <v>96057.62</v>
          </cell>
          <cell r="AZ696">
            <v>96057.62</v>
          </cell>
          <cell r="BA696" t="e">
            <v>#N/A</v>
          </cell>
          <cell r="BB696">
            <v>0</v>
          </cell>
          <cell r="BC696">
            <v>0</v>
          </cell>
          <cell r="BD696">
            <v>0</v>
          </cell>
          <cell r="BE696">
            <v>0</v>
          </cell>
          <cell r="BF696">
            <v>524.16666666666697</v>
          </cell>
        </row>
        <row r="697">
          <cell r="B697" t="str">
            <v>S531018</v>
          </cell>
          <cell r="C697" t="str">
            <v>上海誉星电子有限公司</v>
          </cell>
          <cell r="E697" t="e">
            <v>#N/A</v>
          </cell>
          <cell r="G697" t="str">
            <v>预付</v>
          </cell>
          <cell r="AX697">
            <v>0</v>
          </cell>
          <cell r="AY697">
            <v>0</v>
          </cell>
          <cell r="AZ697">
            <v>0</v>
          </cell>
          <cell r="BA697" t="e">
            <v>#N/A</v>
          </cell>
          <cell r="BB697">
            <v>0</v>
          </cell>
          <cell r="BC697">
            <v>0</v>
          </cell>
          <cell r="BD697">
            <v>0</v>
          </cell>
          <cell r="BE697">
            <v>0</v>
          </cell>
          <cell r="BF697">
            <v>0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付款计划"/>
      <sheetName val="Sheet2"/>
    </sheetNames>
    <sheetDataSet>
      <sheetData sheetId="0" refreshError="1">
        <row r="2">
          <cell r="AZ2">
            <v>237246039.72999999</v>
          </cell>
          <cell r="BA2">
            <v>190994374.37</v>
          </cell>
        </row>
        <row r="3">
          <cell r="B3" t="str">
            <v>供应商代码</v>
          </cell>
          <cell r="C3" t="str">
            <v>供应商名称</v>
          </cell>
          <cell r="D3" t="str">
            <v>模块</v>
          </cell>
          <cell r="H3" t="str">
            <v>账期</v>
          </cell>
          <cell r="AZ3" t="str">
            <v>24.05底应付账款合计</v>
          </cell>
          <cell r="BA3" t="str">
            <v>当天到期应付</v>
          </cell>
          <cell r="BB3" t="str">
            <v>付款比例</v>
          </cell>
          <cell r="BC3" t="str">
            <v>1月半年平均数</v>
          </cell>
          <cell r="BD3" t="str">
            <v>2月半年平均数</v>
          </cell>
          <cell r="BE3" t="str">
            <v>3月半年平均数</v>
          </cell>
          <cell r="BF3" t="str">
            <v>4月半年平均数</v>
          </cell>
          <cell r="BG3" t="str">
            <v>5月半年平均数</v>
          </cell>
          <cell r="BH3" t="str">
            <v>6月半年平均数</v>
          </cell>
        </row>
        <row r="4">
          <cell r="I4" t="str">
            <v>是否供货</v>
          </cell>
          <cell r="J4" t="str">
            <v>采购确认账期（天）</v>
          </cell>
          <cell r="K4" t="str">
            <v>21.01月份挂账金额</v>
          </cell>
          <cell r="L4" t="str">
            <v>21.02月份挂账金额</v>
          </cell>
          <cell r="M4" t="str">
            <v>21.03月份挂账金额</v>
          </cell>
          <cell r="N4" t="str">
            <v>21.04月份挂账金额</v>
          </cell>
          <cell r="O4" t="str">
            <v>21.05月份挂账金额</v>
          </cell>
          <cell r="P4" t="str">
            <v>21.06月份挂账金额</v>
          </cell>
          <cell r="Q4" t="str">
            <v>21.07月份挂账金额</v>
          </cell>
          <cell r="R4" t="str">
            <v>21.08月份挂账金额</v>
          </cell>
          <cell r="S4" t="str">
            <v>21.09月份挂账金额</v>
          </cell>
          <cell r="T4" t="str">
            <v>21.10月份挂账金额</v>
          </cell>
          <cell r="U4" t="str">
            <v>21.11月份挂账金额</v>
          </cell>
          <cell r="V4" t="str">
            <v>21.12月份挂账金额</v>
          </cell>
          <cell r="W4" t="str">
            <v>22.01月挂账金额</v>
          </cell>
          <cell r="X4" t="str">
            <v>22.02月挂账金额</v>
          </cell>
          <cell r="Y4" t="str">
            <v>22.03月挂账金额</v>
          </cell>
          <cell r="Z4" t="str">
            <v>22.04月挂账金额</v>
          </cell>
          <cell r="AA4" t="str">
            <v>22.05月挂账金额</v>
          </cell>
          <cell r="AB4" t="str">
            <v>22.06月挂账金额</v>
          </cell>
          <cell r="AC4" t="str">
            <v>22.07月挂账金额</v>
          </cell>
          <cell r="AD4" t="str">
            <v>22.08月挂账金额</v>
          </cell>
          <cell r="AE4" t="str">
            <v>22.09月挂账金额</v>
          </cell>
          <cell r="AF4" t="str">
            <v>22.10月挂账金额</v>
          </cell>
          <cell r="AG4" t="str">
            <v>22.11月挂账金额</v>
          </cell>
          <cell r="AH4" t="str">
            <v>22.12月挂账金额</v>
          </cell>
          <cell r="AI4" t="str">
            <v>23.1月挂账金额</v>
          </cell>
          <cell r="AJ4" t="str">
            <v>23.2月挂账金额</v>
          </cell>
          <cell r="AK4" t="str">
            <v>23.3月挂账金额</v>
          </cell>
          <cell r="AL4" t="str">
            <v>23.4月挂账金额</v>
          </cell>
          <cell r="AM4" t="str">
            <v>23.5月挂账金额</v>
          </cell>
          <cell r="AN4" t="str">
            <v>23.6月挂账金额</v>
          </cell>
          <cell r="AO4" t="str">
            <v>23.7月挂账金额</v>
          </cell>
          <cell r="AP4" t="str">
            <v>23.8月挂账金额</v>
          </cell>
          <cell r="AQ4" t="str">
            <v>23.9月挂账金额</v>
          </cell>
          <cell r="AR4" t="str">
            <v>23.10月挂账金额</v>
          </cell>
          <cell r="AS4" t="str">
            <v>23.11月挂账金额</v>
          </cell>
          <cell r="AT4" t="str">
            <v>23.12月挂账金额</v>
          </cell>
          <cell r="AU4" t="str">
            <v>24.01月挂账金额</v>
          </cell>
          <cell r="AV4" t="str">
            <v>24.02月挂账金额</v>
          </cell>
          <cell r="AW4" t="str">
            <v>24.03月挂账金额</v>
          </cell>
          <cell r="AX4" t="str">
            <v>2024.04月挂账金额</v>
          </cell>
          <cell r="AY4" t="str">
            <v>2024.05月挂账金额</v>
          </cell>
        </row>
        <row r="5">
          <cell r="B5" t="str">
            <v>S413044</v>
          </cell>
          <cell r="C5" t="str">
            <v>黄骅市长生汽车灯镜有限公司</v>
          </cell>
          <cell r="D5" t="str">
            <v>金属件/座椅/后视镜</v>
          </cell>
          <cell r="E5" t="str">
            <v>金属件/座椅/后视镜</v>
          </cell>
          <cell r="F5" t="e">
            <v>#REF!</v>
          </cell>
          <cell r="G5" t="str">
            <v>正常供货</v>
          </cell>
          <cell r="H5">
            <v>60</v>
          </cell>
          <cell r="I5" t="str">
            <v>是</v>
          </cell>
          <cell r="J5">
            <v>90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AB5">
            <v>0</v>
          </cell>
          <cell r="AC5">
            <v>732127.85</v>
          </cell>
          <cell r="AD5">
            <v>767937.17</v>
          </cell>
          <cell r="AE5">
            <v>1073440.46</v>
          </cell>
          <cell r="AF5">
            <v>1251199.8500000001</v>
          </cell>
          <cell r="AG5">
            <v>440791.33</v>
          </cell>
          <cell r="AH5">
            <v>168601.83</v>
          </cell>
          <cell r="AI5">
            <v>432729.03</v>
          </cell>
          <cell r="AJ5">
            <v>512645.72</v>
          </cell>
          <cell r="AK5">
            <v>892489.37</v>
          </cell>
          <cell r="AL5">
            <v>1111119.8400000001</v>
          </cell>
          <cell r="AM5">
            <v>375306.72</v>
          </cell>
          <cell r="AN5">
            <v>398270.82</v>
          </cell>
          <cell r="AO5">
            <v>358270.95</v>
          </cell>
          <cell r="AP5">
            <v>530635.44999999995</v>
          </cell>
          <cell r="AQ5">
            <v>632900</v>
          </cell>
          <cell r="AR5">
            <v>715800</v>
          </cell>
          <cell r="AS5">
            <v>719884.1</v>
          </cell>
          <cell r="AT5">
            <v>681265.06</v>
          </cell>
          <cell r="AU5">
            <v>319470.3</v>
          </cell>
          <cell r="AV5">
            <v>694409.93</v>
          </cell>
          <cell r="AW5">
            <v>381564.41</v>
          </cell>
          <cell r="AX5">
            <v>772298.17</v>
          </cell>
          <cell r="AY5">
            <v>433398.01</v>
          </cell>
          <cell r="AZ5">
            <v>14396556.369999999</v>
          </cell>
          <cell r="BA5">
            <v>13190860.189999999</v>
          </cell>
          <cell r="BB5">
            <v>0.8</v>
          </cell>
          <cell r="BC5">
            <v>606459.26</v>
          </cell>
          <cell r="BD5">
            <v>599992.48499999999</v>
          </cell>
          <cell r="BE5">
            <v>627288.23166666704</v>
          </cell>
          <cell r="BF5">
            <v>585398.96666666702</v>
          </cell>
          <cell r="BG5">
            <v>594815.32833333302</v>
          </cell>
          <cell r="BH5">
            <v>547067.64666666696</v>
          </cell>
        </row>
        <row r="6">
          <cell r="B6" t="str">
            <v>S413049</v>
          </cell>
          <cell r="C6" t="str">
            <v>黄骅市天丰汽车配件有限公司</v>
          </cell>
          <cell r="D6" t="str">
            <v>金属件</v>
          </cell>
          <cell r="E6" t="str">
            <v>金属件</v>
          </cell>
          <cell r="F6" t="e">
            <v>#REF!</v>
          </cell>
          <cell r="G6" t="str">
            <v>诉讼</v>
          </cell>
          <cell r="H6">
            <v>60</v>
          </cell>
          <cell r="I6" t="str">
            <v>是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AB6">
            <v>3469.52</v>
          </cell>
          <cell r="AC6">
            <v>303395.18</v>
          </cell>
          <cell r="AD6">
            <v>2781.2</v>
          </cell>
          <cell r="AE6">
            <v>453845.1</v>
          </cell>
          <cell r="AF6">
            <v>1688226.44</v>
          </cell>
          <cell r="AG6">
            <v>654555.98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O6">
            <v>815454.82</v>
          </cell>
          <cell r="AT6">
            <v>11866.04</v>
          </cell>
          <cell r="AU6">
            <v>0</v>
          </cell>
          <cell r="AV6">
            <v>0</v>
          </cell>
          <cell r="AW6">
            <v>0</v>
          </cell>
          <cell r="AY6">
            <v>0</v>
          </cell>
          <cell r="AZ6">
            <v>3933594.28</v>
          </cell>
          <cell r="BA6">
            <v>3933594.28</v>
          </cell>
          <cell r="BB6">
            <v>0.8</v>
          </cell>
          <cell r="BC6">
            <v>137886.81</v>
          </cell>
          <cell r="BD6">
            <v>1977.67333333333</v>
          </cell>
          <cell r="BE6">
            <v>1977.67333333333</v>
          </cell>
          <cell r="BF6">
            <v>1977.67333333333</v>
          </cell>
          <cell r="BG6">
            <v>1977.67333333333</v>
          </cell>
          <cell r="BH6">
            <v>1977.67333333333</v>
          </cell>
        </row>
        <row r="7">
          <cell r="B7" t="str">
            <v>S413052</v>
          </cell>
          <cell r="C7" t="str">
            <v>黄骅市鑫昌五金制品厂</v>
          </cell>
          <cell r="D7" t="str">
            <v>金属件/后视镜</v>
          </cell>
          <cell r="E7" t="str">
            <v>金属件/后视镜</v>
          </cell>
          <cell r="F7" t="e">
            <v>#REF!</v>
          </cell>
          <cell r="G7" t="str">
            <v>正常供货</v>
          </cell>
          <cell r="H7">
            <v>60</v>
          </cell>
          <cell r="I7" t="str">
            <v>是</v>
          </cell>
          <cell r="J7">
            <v>90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G7">
            <v>374577.45</v>
          </cell>
          <cell r="AH7">
            <v>228154.74</v>
          </cell>
          <cell r="AI7">
            <v>113127.61</v>
          </cell>
          <cell r="AJ7">
            <v>331900.25</v>
          </cell>
          <cell r="AK7">
            <v>831261.46</v>
          </cell>
          <cell r="AL7">
            <v>972352.1</v>
          </cell>
          <cell r="AM7">
            <v>800110.2</v>
          </cell>
          <cell r="AN7">
            <v>674738.06</v>
          </cell>
          <cell r="AO7">
            <v>354717.47</v>
          </cell>
          <cell r="AP7">
            <v>479028.24</v>
          </cell>
          <cell r="AQ7">
            <v>628200</v>
          </cell>
          <cell r="AR7">
            <v>727200</v>
          </cell>
          <cell r="AS7">
            <v>804082.43</v>
          </cell>
          <cell r="AT7">
            <v>558614.41</v>
          </cell>
          <cell r="AU7">
            <v>469215.24</v>
          </cell>
          <cell r="AV7">
            <v>873649.89</v>
          </cell>
          <cell r="AW7">
            <v>531988.24</v>
          </cell>
          <cell r="AX7">
            <v>1314960.3899999999</v>
          </cell>
          <cell r="AY7">
            <v>726222.91</v>
          </cell>
          <cell r="AZ7">
            <v>11794101.09</v>
          </cell>
          <cell r="BA7">
            <v>9752917.7899999991</v>
          </cell>
          <cell r="BB7">
            <v>0.8</v>
          </cell>
          <cell r="BC7">
            <v>591973.75833333295</v>
          </cell>
          <cell r="BD7">
            <v>611056.72</v>
          </cell>
          <cell r="BE7">
            <v>676826.995</v>
          </cell>
          <cell r="BF7">
            <v>660791.70166666701</v>
          </cell>
          <cell r="BG7">
            <v>758751.76666666695</v>
          </cell>
          <cell r="BH7">
            <v>745775.18</v>
          </cell>
        </row>
        <row r="8">
          <cell r="B8" t="str">
            <v>S412020</v>
          </cell>
          <cell r="C8" t="str">
            <v>天津市鹏升汽车部件有限公司</v>
          </cell>
          <cell r="D8" t="str">
            <v>座椅</v>
          </cell>
          <cell r="E8" t="str">
            <v>座椅</v>
          </cell>
          <cell r="F8" t="e">
            <v>#REF!</v>
          </cell>
          <cell r="G8" t="str">
            <v>正常供货</v>
          </cell>
          <cell r="H8">
            <v>60</v>
          </cell>
          <cell r="I8" t="str">
            <v>是</v>
          </cell>
          <cell r="J8">
            <v>90</v>
          </cell>
          <cell r="K8">
            <v>0</v>
          </cell>
          <cell r="L8">
            <v>0</v>
          </cell>
          <cell r="P8">
            <v>0</v>
          </cell>
          <cell r="V8">
            <v>0</v>
          </cell>
          <cell r="W8">
            <v>311990.51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746001.18</v>
          </cell>
          <cell r="AC8">
            <v>0</v>
          </cell>
          <cell r="AD8">
            <v>643341.41</v>
          </cell>
          <cell r="AE8">
            <v>158173.46</v>
          </cell>
          <cell r="AF8">
            <v>0</v>
          </cell>
          <cell r="AG8">
            <v>541917.11</v>
          </cell>
          <cell r="AH8">
            <v>148368.45000000001</v>
          </cell>
          <cell r="AI8">
            <v>138942.71</v>
          </cell>
          <cell r="AJ8">
            <v>298175.46000000002</v>
          </cell>
          <cell r="AK8">
            <v>497378.14</v>
          </cell>
          <cell r="AL8">
            <v>441514.14</v>
          </cell>
          <cell r="AM8">
            <v>173949.87</v>
          </cell>
          <cell r="AN8">
            <v>153246.5</v>
          </cell>
          <cell r="AO8">
            <v>146332.04</v>
          </cell>
          <cell r="AP8">
            <v>322205.46000000002</v>
          </cell>
          <cell r="AQ8">
            <v>304600</v>
          </cell>
          <cell r="AR8">
            <v>529000</v>
          </cell>
          <cell r="AS8">
            <v>475095.45</v>
          </cell>
          <cell r="AT8">
            <v>530244.80000000005</v>
          </cell>
          <cell r="AU8">
            <v>0</v>
          </cell>
          <cell r="AV8">
            <v>670101.04</v>
          </cell>
          <cell r="AW8">
            <v>67465.53</v>
          </cell>
          <cell r="AX8">
            <v>220599.07</v>
          </cell>
          <cell r="AY8">
            <v>84712</v>
          </cell>
          <cell r="AZ8">
            <v>7603354.3300000001</v>
          </cell>
          <cell r="BA8">
            <v>7298043.2599999998</v>
          </cell>
          <cell r="BB8">
            <v>0.8</v>
          </cell>
          <cell r="BC8">
            <v>384579.625</v>
          </cell>
          <cell r="BD8">
            <v>360190.95166666701</v>
          </cell>
          <cell r="BE8">
            <v>418173.54833333299</v>
          </cell>
          <cell r="BF8">
            <v>378651.13666666701</v>
          </cell>
          <cell r="BG8">
            <v>327250.98166666698</v>
          </cell>
          <cell r="BH8">
            <v>262187.07333333301</v>
          </cell>
        </row>
        <row r="9">
          <cell r="B9" t="str">
            <v>S413082</v>
          </cell>
          <cell r="C9" t="str">
            <v>深州市卓伦橡塑磨具有限公司</v>
          </cell>
          <cell r="D9" t="str">
            <v>金属件</v>
          </cell>
          <cell r="E9" t="str">
            <v>金属件</v>
          </cell>
          <cell r="F9" t="e">
            <v>#REF!</v>
          </cell>
          <cell r="G9" t="str">
            <v>正常供货</v>
          </cell>
          <cell r="H9">
            <v>60</v>
          </cell>
          <cell r="I9" t="str">
            <v>是</v>
          </cell>
          <cell r="J9">
            <v>90</v>
          </cell>
          <cell r="K9">
            <v>0</v>
          </cell>
          <cell r="M9">
            <v>0</v>
          </cell>
          <cell r="O9">
            <v>0</v>
          </cell>
          <cell r="P9">
            <v>0</v>
          </cell>
          <cell r="X9">
            <v>0</v>
          </cell>
          <cell r="Z9">
            <v>30611.83</v>
          </cell>
          <cell r="AA9">
            <v>158487.82</v>
          </cell>
          <cell r="AB9">
            <v>177837.86</v>
          </cell>
          <cell r="AC9">
            <v>0</v>
          </cell>
          <cell r="AD9">
            <v>161410.47</v>
          </cell>
          <cell r="AE9">
            <v>171892.43</v>
          </cell>
          <cell r="AF9">
            <v>94977.78</v>
          </cell>
          <cell r="AG9">
            <v>0</v>
          </cell>
          <cell r="AH9">
            <v>173729.26</v>
          </cell>
          <cell r="AI9">
            <v>119193.86</v>
          </cell>
          <cell r="AJ9">
            <v>141798.92000000001</v>
          </cell>
          <cell r="AK9">
            <v>63145.78</v>
          </cell>
          <cell r="AL9">
            <v>120093.38</v>
          </cell>
          <cell r="AM9">
            <v>277536.09999999998</v>
          </cell>
          <cell r="AN9">
            <v>227970.98</v>
          </cell>
          <cell r="AO9">
            <v>93884.12</v>
          </cell>
          <cell r="AP9">
            <v>164798</v>
          </cell>
          <cell r="AQ9">
            <v>237200</v>
          </cell>
          <cell r="AR9">
            <v>235300</v>
          </cell>
          <cell r="AS9">
            <v>286340.74</v>
          </cell>
          <cell r="AT9">
            <v>222828.26</v>
          </cell>
          <cell r="AU9">
            <v>204377.57</v>
          </cell>
          <cell r="AV9">
            <v>253883.42</v>
          </cell>
          <cell r="AW9">
            <v>106468.85</v>
          </cell>
          <cell r="AY9">
            <v>0</v>
          </cell>
          <cell r="AZ9">
            <v>3723767.43</v>
          </cell>
          <cell r="BA9">
            <v>3723767.43</v>
          </cell>
          <cell r="BB9">
            <v>0.8</v>
          </cell>
          <cell r="BC9">
            <v>206725.186666667</v>
          </cell>
          <cell r="BD9">
            <v>225140.76166666701</v>
          </cell>
          <cell r="BE9">
            <v>239988.33166666701</v>
          </cell>
          <cell r="BF9">
            <v>218199.80666666699</v>
          </cell>
          <cell r="BG9">
            <v>178983.14</v>
          </cell>
          <cell r="BH9">
            <v>131259.683333333</v>
          </cell>
        </row>
        <row r="10">
          <cell r="B10" t="str">
            <v>S413022</v>
          </cell>
          <cell r="C10" t="str">
            <v>海兴中盛弹簧有限公司</v>
          </cell>
          <cell r="D10" t="str">
            <v>金属件/座椅/后视镜</v>
          </cell>
          <cell r="E10" t="str">
            <v>金属件/座椅/后视镜</v>
          </cell>
          <cell r="F10" t="e">
            <v>#REF!</v>
          </cell>
          <cell r="G10" t="str">
            <v>正常供货</v>
          </cell>
          <cell r="H10">
            <v>90</v>
          </cell>
          <cell r="I10" t="str">
            <v>是</v>
          </cell>
          <cell r="J10">
            <v>90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399163.32</v>
          </cell>
          <cell r="AE10">
            <v>236460.09</v>
          </cell>
          <cell r="AF10">
            <v>306125.57</v>
          </cell>
          <cell r="AG10">
            <v>0</v>
          </cell>
          <cell r="AH10">
            <v>478665.24</v>
          </cell>
          <cell r="AI10">
            <v>77917.509999999995</v>
          </cell>
          <cell r="AJ10">
            <v>118566.23</v>
          </cell>
          <cell r="AK10">
            <v>344986.53</v>
          </cell>
          <cell r="AL10">
            <v>390694.5</v>
          </cell>
          <cell r="AM10">
            <v>483557.72</v>
          </cell>
          <cell r="AN10">
            <v>289036.78999999998</v>
          </cell>
          <cell r="AO10">
            <v>331670.09000000003</v>
          </cell>
          <cell r="AP10">
            <v>313736.89</v>
          </cell>
          <cell r="AQ10">
            <v>1006400</v>
          </cell>
          <cell r="AR10">
            <v>698000</v>
          </cell>
          <cell r="AS10">
            <v>565253.42000000004</v>
          </cell>
          <cell r="AT10">
            <v>441859.54</v>
          </cell>
          <cell r="AU10">
            <v>426557.18</v>
          </cell>
          <cell r="AV10">
            <v>635797.16</v>
          </cell>
          <cell r="AW10">
            <v>269502.65000000002</v>
          </cell>
          <cell r="AX10">
            <v>742854.91</v>
          </cell>
          <cell r="AY10">
            <v>479730.32</v>
          </cell>
          <cell r="AZ10">
            <v>9036535.6600000001</v>
          </cell>
          <cell r="BA10">
            <v>7544447.7800000003</v>
          </cell>
          <cell r="BB10">
            <v>0.8</v>
          </cell>
          <cell r="BC10">
            <v>559486.65666666697</v>
          </cell>
          <cell r="BD10">
            <v>575301.17166666698</v>
          </cell>
          <cell r="BE10">
            <v>628977.88333333295</v>
          </cell>
          <cell r="BF10">
            <v>506161.65833333298</v>
          </cell>
          <cell r="BG10">
            <v>513637.47666666697</v>
          </cell>
          <cell r="BH10">
            <v>499383.626666667</v>
          </cell>
        </row>
        <row r="11">
          <cell r="B11" t="str">
            <v>S413029</v>
          </cell>
          <cell r="C11" t="str">
            <v>黄骅市成卓汽车部件厂</v>
          </cell>
          <cell r="D11" t="str">
            <v>金属件</v>
          </cell>
          <cell r="E11" t="str">
            <v>金属件</v>
          </cell>
          <cell r="F11" t="e">
            <v>#REF!</v>
          </cell>
          <cell r="G11" t="str">
            <v>正常供货</v>
          </cell>
          <cell r="H11">
            <v>60</v>
          </cell>
          <cell r="I11" t="str">
            <v>是</v>
          </cell>
          <cell r="J11">
            <v>90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J11">
            <v>0</v>
          </cell>
          <cell r="AK11">
            <v>675419.15</v>
          </cell>
          <cell r="AL11">
            <v>903892.03</v>
          </cell>
          <cell r="AM11">
            <v>516881.84</v>
          </cell>
          <cell r="AN11">
            <v>412497.14</v>
          </cell>
          <cell r="AO11">
            <v>342859.53</v>
          </cell>
          <cell r="AP11">
            <v>508730.7</v>
          </cell>
          <cell r="AQ11">
            <v>532700</v>
          </cell>
          <cell r="AR11">
            <v>730800</v>
          </cell>
          <cell r="AS11">
            <v>640571.73</v>
          </cell>
          <cell r="AT11">
            <v>585157.04</v>
          </cell>
          <cell r="AU11">
            <v>540019.39</v>
          </cell>
          <cell r="AV11">
            <v>1028110.38</v>
          </cell>
          <cell r="AW11">
            <v>549627.19999999995</v>
          </cell>
          <cell r="AX11">
            <v>1100043.56</v>
          </cell>
          <cell r="AY11">
            <v>579798.84</v>
          </cell>
          <cell r="AZ11">
            <v>9647108.5299999993</v>
          </cell>
          <cell r="BA11">
            <v>7967266.1299999999</v>
          </cell>
          <cell r="BB11">
            <v>0.8</v>
          </cell>
          <cell r="BC11">
            <v>556803.16666666698</v>
          </cell>
          <cell r="BD11">
            <v>589663.14333333296</v>
          </cell>
          <cell r="BE11">
            <v>676226.42333333299</v>
          </cell>
          <cell r="BF11">
            <v>679047.62333333294</v>
          </cell>
          <cell r="BG11">
            <v>740588.21666666702</v>
          </cell>
          <cell r="BH11">
            <v>730459.40166666696</v>
          </cell>
        </row>
        <row r="12">
          <cell r="B12" t="str">
            <v>S422005</v>
          </cell>
          <cell r="C12" t="str">
            <v>吉林省德邦汽车电子有限公司</v>
          </cell>
          <cell r="D12" t="str">
            <v>座椅</v>
          </cell>
          <cell r="E12" t="str">
            <v>座椅</v>
          </cell>
          <cell r="F12" t="e">
            <v>#REF!</v>
          </cell>
          <cell r="G12" t="str">
            <v>正常供货</v>
          </cell>
          <cell r="H12">
            <v>60</v>
          </cell>
          <cell r="I12" t="str">
            <v>是</v>
          </cell>
          <cell r="J12">
            <v>60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K12">
            <v>0</v>
          </cell>
          <cell r="AL12">
            <v>280252.23</v>
          </cell>
          <cell r="AM12">
            <v>174317.96</v>
          </cell>
          <cell r="AN12">
            <v>89372.08</v>
          </cell>
          <cell r="AO12">
            <v>158751.9</v>
          </cell>
          <cell r="AP12">
            <v>376067.7</v>
          </cell>
          <cell r="AQ12">
            <v>233100</v>
          </cell>
          <cell r="AR12">
            <v>373400</v>
          </cell>
          <cell r="AS12">
            <v>0</v>
          </cell>
          <cell r="AT12">
            <v>457956.41</v>
          </cell>
          <cell r="AU12">
            <v>109502.42</v>
          </cell>
          <cell r="AV12">
            <v>533658.14</v>
          </cell>
          <cell r="AW12">
            <v>120490.43</v>
          </cell>
          <cell r="AX12">
            <v>160343.9</v>
          </cell>
          <cell r="AY12">
            <v>154466.82</v>
          </cell>
          <cell r="AZ12">
            <v>3221679.99</v>
          </cell>
          <cell r="BA12">
            <v>2906869.27</v>
          </cell>
          <cell r="BB12">
            <v>0.8</v>
          </cell>
          <cell r="BC12">
            <v>266546.001666667</v>
          </cell>
          <cell r="BD12">
            <v>258337.755</v>
          </cell>
          <cell r="BE12">
            <v>284602.82833333302</v>
          </cell>
          <cell r="BF12">
            <v>265834.566666667</v>
          </cell>
          <cell r="BG12">
            <v>230325.21666666699</v>
          </cell>
          <cell r="BH12">
            <v>256069.686666667</v>
          </cell>
        </row>
        <row r="13">
          <cell r="B13" t="str">
            <v>S413034</v>
          </cell>
          <cell r="C13" t="str">
            <v>黄骅市汇铭汽车部件有限公司</v>
          </cell>
          <cell r="D13" t="str">
            <v>金属件/座椅/后视镜</v>
          </cell>
          <cell r="E13" t="str">
            <v>金属件/座椅/后视镜</v>
          </cell>
          <cell r="F13" t="e">
            <v>#REF!</v>
          </cell>
          <cell r="G13" t="str">
            <v>正常供货</v>
          </cell>
          <cell r="H13">
            <v>90</v>
          </cell>
          <cell r="I13" t="str">
            <v>是</v>
          </cell>
          <cell r="J13">
            <v>90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505048.21</v>
          </cell>
          <cell r="AO13">
            <v>995973.22</v>
          </cell>
          <cell r="AP13">
            <v>0</v>
          </cell>
          <cell r="AQ13">
            <v>285300</v>
          </cell>
          <cell r="AR13">
            <v>175900</v>
          </cell>
          <cell r="AS13">
            <v>177111.76</v>
          </cell>
          <cell r="AT13">
            <v>178367.55</v>
          </cell>
          <cell r="AU13">
            <v>0</v>
          </cell>
          <cell r="AV13">
            <v>113615.63</v>
          </cell>
          <cell r="AW13">
            <v>0</v>
          </cell>
          <cell r="AY13">
            <v>564687.13</v>
          </cell>
          <cell r="AZ13">
            <v>2996003.5</v>
          </cell>
          <cell r="BA13">
            <v>2431316.37</v>
          </cell>
          <cell r="BB13">
            <v>0.8</v>
          </cell>
          <cell r="BC13">
            <v>302108.755</v>
          </cell>
          <cell r="BD13">
            <v>136113.218333333</v>
          </cell>
          <cell r="BE13">
            <v>155049.156666667</v>
          </cell>
          <cell r="BF13">
            <v>107499.156666667</v>
          </cell>
          <cell r="BG13">
            <v>78182.490000000005</v>
          </cell>
          <cell r="BH13">
            <v>142778.38500000001</v>
          </cell>
        </row>
        <row r="14">
          <cell r="B14" t="str">
            <v>S513014</v>
          </cell>
          <cell r="C14" t="str">
            <v>邓景亮</v>
          </cell>
          <cell r="D14" t="str">
            <v>金属件/座椅/后视镜</v>
          </cell>
          <cell r="E14" t="str">
            <v>金属件/座椅/后视镜</v>
          </cell>
          <cell r="F14" t="e">
            <v>#REF!</v>
          </cell>
          <cell r="G14" t="str">
            <v>运输</v>
          </cell>
          <cell r="H14">
            <v>90</v>
          </cell>
          <cell r="I14" t="str">
            <v>是</v>
          </cell>
          <cell r="J14">
            <v>90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AA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K14">
            <v>0</v>
          </cell>
          <cell r="AL14">
            <v>217255.12</v>
          </cell>
          <cell r="AM14">
            <v>0</v>
          </cell>
          <cell r="AN14">
            <v>232752.11</v>
          </cell>
          <cell r="AO14">
            <v>239645.11</v>
          </cell>
          <cell r="AP14">
            <v>266159.03000000003</v>
          </cell>
          <cell r="AQ14">
            <v>371400</v>
          </cell>
          <cell r="AR14">
            <v>402600</v>
          </cell>
          <cell r="AS14">
            <v>383933.84</v>
          </cell>
          <cell r="AT14">
            <v>412538.92</v>
          </cell>
          <cell r="AU14">
            <v>567482.59</v>
          </cell>
          <cell r="AV14">
            <v>565111.32999999996</v>
          </cell>
          <cell r="AW14">
            <v>218574.31</v>
          </cell>
          <cell r="AX14">
            <v>414179.92</v>
          </cell>
          <cell r="AY14">
            <v>185670.35</v>
          </cell>
          <cell r="AZ14">
            <v>4477302.63</v>
          </cell>
          <cell r="BA14">
            <v>3658878.05</v>
          </cell>
          <cell r="BB14">
            <v>0.8</v>
          </cell>
          <cell r="BC14">
            <v>346046.15</v>
          </cell>
          <cell r="BD14">
            <v>400685.73</v>
          </cell>
          <cell r="BE14">
            <v>450511.11333333299</v>
          </cell>
          <cell r="BF14">
            <v>425040.16499999998</v>
          </cell>
          <cell r="BG14">
            <v>426970.15166666702</v>
          </cell>
          <cell r="BH14">
            <v>393926.23666666698</v>
          </cell>
        </row>
        <row r="15">
          <cell r="B15" t="str">
            <v>S411007</v>
          </cell>
          <cell r="C15" t="str">
            <v>北京浦东三浦标准件有限公司</v>
          </cell>
          <cell r="D15" t="str">
            <v>金属件/座椅/后视镜</v>
          </cell>
          <cell r="E15" t="str">
            <v>金属件/座椅/后视镜</v>
          </cell>
          <cell r="F15" t="e">
            <v>#REF!</v>
          </cell>
          <cell r="G15" t="str">
            <v>正常供货</v>
          </cell>
          <cell r="H15">
            <v>90</v>
          </cell>
          <cell r="I15" t="str">
            <v>是</v>
          </cell>
          <cell r="J15">
            <v>90</v>
          </cell>
          <cell r="K15">
            <v>0</v>
          </cell>
          <cell r="L15">
            <v>0</v>
          </cell>
          <cell r="M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221944.23</v>
          </cell>
          <cell r="AE15">
            <v>271530.19</v>
          </cell>
          <cell r="AF15">
            <v>130510.81</v>
          </cell>
          <cell r="AG15">
            <v>0</v>
          </cell>
          <cell r="AH15">
            <v>105236.26</v>
          </cell>
          <cell r="AI15">
            <v>69391.710000000006</v>
          </cell>
          <cell r="AJ15">
            <v>176891.43</v>
          </cell>
          <cell r="AK15">
            <v>132149.44</v>
          </cell>
          <cell r="AL15">
            <v>0</v>
          </cell>
          <cell r="AM15">
            <v>328931.59999999998</v>
          </cell>
          <cell r="AN15">
            <v>0</v>
          </cell>
          <cell r="AO15">
            <v>185601.61</v>
          </cell>
          <cell r="AP15">
            <v>99896.04</v>
          </cell>
          <cell r="AQ15">
            <v>100400</v>
          </cell>
          <cell r="AR15">
            <v>120900</v>
          </cell>
          <cell r="AS15">
            <v>132429.65</v>
          </cell>
          <cell r="AT15">
            <v>143728.70000000001</v>
          </cell>
          <cell r="AU15">
            <v>91349.119999999995</v>
          </cell>
          <cell r="AV15">
            <v>0</v>
          </cell>
          <cell r="AW15">
            <v>232522.57</v>
          </cell>
          <cell r="AX15">
            <v>306199.78999999998</v>
          </cell>
          <cell r="AY15">
            <v>174895.67</v>
          </cell>
          <cell r="AZ15">
            <v>3024508.82</v>
          </cell>
          <cell r="BA15">
            <v>2310890.79</v>
          </cell>
          <cell r="BB15">
            <v>0.8</v>
          </cell>
          <cell r="BC15">
            <v>130492.66666666701</v>
          </cell>
          <cell r="BD15">
            <v>114783.918333333</v>
          </cell>
          <cell r="BE15">
            <v>98134.578333333295</v>
          </cell>
          <cell r="BF15">
            <v>120155.006666667</v>
          </cell>
          <cell r="BG15">
            <v>151038.30499999999</v>
          </cell>
          <cell r="BH15">
            <v>158115.97500000001</v>
          </cell>
        </row>
        <row r="16">
          <cell r="B16" t="str">
            <v>S413035</v>
          </cell>
          <cell r="C16" t="str">
            <v>黄骅市建昌塑料制品有限公司</v>
          </cell>
          <cell r="D16" t="str">
            <v>座椅/后视镜</v>
          </cell>
          <cell r="E16" t="str">
            <v>座椅/后视镜</v>
          </cell>
          <cell r="F16" t="e">
            <v>#REF!</v>
          </cell>
          <cell r="G16" t="str">
            <v>正常供货</v>
          </cell>
          <cell r="H16">
            <v>90</v>
          </cell>
          <cell r="I16" t="str">
            <v>是</v>
          </cell>
          <cell r="J16">
            <v>90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AA16">
            <v>185843.6</v>
          </cell>
          <cell r="AB16">
            <v>38800</v>
          </cell>
          <cell r="AC16">
            <v>336476.43</v>
          </cell>
          <cell r="AD16">
            <v>195806.12</v>
          </cell>
          <cell r="AE16">
            <v>0</v>
          </cell>
          <cell r="AF16">
            <v>392594.19</v>
          </cell>
          <cell r="AG16">
            <v>0</v>
          </cell>
          <cell r="AH16">
            <v>0</v>
          </cell>
          <cell r="AI16">
            <v>210636.66</v>
          </cell>
          <cell r="AJ16">
            <v>119097.84</v>
          </cell>
          <cell r="AK16">
            <v>110306.1</v>
          </cell>
          <cell r="AL16">
            <v>177169.5</v>
          </cell>
          <cell r="AM16">
            <v>0</v>
          </cell>
          <cell r="AN16">
            <v>272425.06</v>
          </cell>
          <cell r="AO16">
            <v>136552.64000000001</v>
          </cell>
          <cell r="AP16">
            <v>108248.25</v>
          </cell>
          <cell r="AQ16">
            <v>94300</v>
          </cell>
          <cell r="AR16">
            <v>110300</v>
          </cell>
          <cell r="AS16">
            <v>117793.89</v>
          </cell>
          <cell r="AT16">
            <v>141122.01</v>
          </cell>
          <cell r="AU16">
            <v>0</v>
          </cell>
          <cell r="AV16">
            <v>199744.32</v>
          </cell>
          <cell r="AW16">
            <v>72494.990000000005</v>
          </cell>
          <cell r="AX16">
            <v>166937.76999999999</v>
          </cell>
          <cell r="AY16">
            <v>129558.37</v>
          </cell>
          <cell r="AZ16">
            <v>3316207.74</v>
          </cell>
          <cell r="BA16">
            <v>2947216.61</v>
          </cell>
          <cell r="BB16">
            <v>0.8</v>
          </cell>
          <cell r="BC16">
            <v>118052.798333333</v>
          </cell>
          <cell r="BD16">
            <v>95294.024999999994</v>
          </cell>
          <cell r="BE16">
            <v>110543.37</v>
          </cell>
          <cell r="BF16">
            <v>106909.201666667</v>
          </cell>
          <cell r="BG16">
            <v>116348.83</v>
          </cell>
          <cell r="BH16">
            <v>118309.576666667</v>
          </cell>
        </row>
        <row r="17">
          <cell r="B17" t="str">
            <v>S413037</v>
          </cell>
          <cell r="C17" t="str">
            <v>黄骅市雍丰塑料制品有限公司</v>
          </cell>
          <cell r="D17" t="str">
            <v>金属件/座椅/后视镜</v>
          </cell>
          <cell r="E17" t="str">
            <v>金属件/座椅/后视镜</v>
          </cell>
          <cell r="F17" t="e">
            <v>#REF!</v>
          </cell>
          <cell r="G17" t="str">
            <v>正常供货</v>
          </cell>
          <cell r="H17">
            <v>60</v>
          </cell>
          <cell r="I17" t="str">
            <v>是</v>
          </cell>
          <cell r="J17">
            <v>60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AC17">
            <v>93096.02</v>
          </cell>
          <cell r="AD17">
            <v>216760.61</v>
          </cell>
          <cell r="AE17">
            <v>492853.31</v>
          </cell>
          <cell r="AF17">
            <v>228791.91</v>
          </cell>
          <cell r="AG17">
            <v>0</v>
          </cell>
          <cell r="AH17">
            <v>220302.83</v>
          </cell>
          <cell r="AI17">
            <v>33635.360000000001</v>
          </cell>
          <cell r="AJ17">
            <v>56202.38</v>
          </cell>
          <cell r="AK17">
            <v>0</v>
          </cell>
          <cell r="AL17">
            <v>305870.59000000003</v>
          </cell>
          <cell r="AM17">
            <v>153156.56</v>
          </cell>
          <cell r="AN17">
            <v>113670.09</v>
          </cell>
          <cell r="AO17">
            <v>128611.55</v>
          </cell>
          <cell r="AP17">
            <v>94976.72</v>
          </cell>
          <cell r="AQ17">
            <v>79700</v>
          </cell>
          <cell r="AR17">
            <v>86300</v>
          </cell>
          <cell r="AS17">
            <v>102077.17</v>
          </cell>
          <cell r="AT17">
            <v>88079.97</v>
          </cell>
          <cell r="AU17">
            <v>79448.02</v>
          </cell>
          <cell r="AV17">
            <v>123706.52</v>
          </cell>
          <cell r="AW17">
            <v>48793.57</v>
          </cell>
          <cell r="AX17">
            <v>158067.69</v>
          </cell>
          <cell r="AY17">
            <v>142575.75</v>
          </cell>
          <cell r="AZ17">
            <v>3046676.62</v>
          </cell>
          <cell r="BA17">
            <v>2746033.18</v>
          </cell>
          <cell r="BB17">
            <v>0.8</v>
          </cell>
          <cell r="BC17">
            <v>96624.235000000001</v>
          </cell>
          <cell r="BD17">
            <v>88430.313333333295</v>
          </cell>
          <cell r="BE17">
            <v>93218.613333333298</v>
          </cell>
          <cell r="BF17">
            <v>88067.541666666701</v>
          </cell>
          <cell r="BG17">
            <v>100028.823333333</v>
          </cell>
          <cell r="BH17">
            <v>106778.586666667</v>
          </cell>
        </row>
        <row r="18">
          <cell r="B18" t="str">
            <v>S413089</v>
          </cell>
          <cell r="C18" t="str">
            <v>黄骅浙泰光伏发电有限公司</v>
          </cell>
          <cell r="D18">
            <v>0</v>
          </cell>
          <cell r="E18">
            <v>0</v>
          </cell>
          <cell r="G18" t="str">
            <v>管理</v>
          </cell>
          <cell r="H18">
            <v>0</v>
          </cell>
          <cell r="I18" t="str">
            <v>否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H18">
            <v>0</v>
          </cell>
          <cell r="AI18">
            <v>0</v>
          </cell>
          <cell r="AJ18">
            <v>0</v>
          </cell>
          <cell r="AR18">
            <v>59527.13</v>
          </cell>
          <cell r="AS18">
            <v>114720</v>
          </cell>
          <cell r="AT18">
            <v>70632</v>
          </cell>
          <cell r="AU18">
            <v>0</v>
          </cell>
          <cell r="AV18">
            <v>22336</v>
          </cell>
          <cell r="AW18">
            <v>0</v>
          </cell>
          <cell r="AX18">
            <v>172776</v>
          </cell>
          <cell r="AY18">
            <v>84952</v>
          </cell>
          <cell r="AZ18">
            <v>524943.13</v>
          </cell>
          <cell r="BA18">
            <v>524943.13</v>
          </cell>
          <cell r="BB18">
            <v>0</v>
          </cell>
          <cell r="BC18">
            <v>40813.188333333303</v>
          </cell>
          <cell r="BD18">
            <v>40813.188333333303</v>
          </cell>
          <cell r="BE18">
            <v>44535.855000000003</v>
          </cell>
          <cell r="BF18">
            <v>44535.855000000003</v>
          </cell>
          <cell r="BG18">
            <v>63410.666666666701</v>
          </cell>
          <cell r="BH18">
            <v>58449.333333333299</v>
          </cell>
        </row>
        <row r="19">
          <cell r="B19" t="str">
            <v>S413064</v>
          </cell>
          <cell r="C19" t="str">
            <v>黄骅市恒伟五金制品有限公司</v>
          </cell>
          <cell r="D19" t="str">
            <v>座椅/后视镜</v>
          </cell>
          <cell r="E19" t="str">
            <v>座椅/后视镜</v>
          </cell>
          <cell r="F19" t="e">
            <v>#REF!</v>
          </cell>
          <cell r="G19" t="str">
            <v>正常供货</v>
          </cell>
          <cell r="H19">
            <v>60</v>
          </cell>
          <cell r="I19" t="str">
            <v>是</v>
          </cell>
          <cell r="J19">
            <v>90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AF19">
            <v>0</v>
          </cell>
          <cell r="AG19">
            <v>0</v>
          </cell>
          <cell r="AH19">
            <v>0</v>
          </cell>
          <cell r="AL19">
            <v>0</v>
          </cell>
          <cell r="AN19">
            <v>202980.76</v>
          </cell>
          <cell r="AO19">
            <v>179748.56</v>
          </cell>
          <cell r="AP19">
            <v>197673.37</v>
          </cell>
          <cell r="AQ19">
            <v>160400</v>
          </cell>
          <cell r="AR19">
            <v>198500</v>
          </cell>
          <cell r="AS19">
            <v>195384.02</v>
          </cell>
          <cell r="AT19">
            <v>187121.98</v>
          </cell>
          <cell r="AU19">
            <v>150354.35</v>
          </cell>
          <cell r="AV19">
            <v>146691.43</v>
          </cell>
          <cell r="AW19">
            <v>72982.19</v>
          </cell>
          <cell r="AY19">
            <v>480439.2</v>
          </cell>
          <cell r="AZ19">
            <v>2172275.86</v>
          </cell>
          <cell r="BA19">
            <v>1691836.66</v>
          </cell>
          <cell r="BB19">
            <v>0.8</v>
          </cell>
          <cell r="BC19">
            <v>186471.32166666701</v>
          </cell>
          <cell r="BD19">
            <v>181572.286666667</v>
          </cell>
          <cell r="BE19">
            <v>173075.29666666701</v>
          </cell>
          <cell r="BF19">
            <v>158505.661666667</v>
          </cell>
          <cell r="BG19">
            <v>125422.328333333</v>
          </cell>
          <cell r="BH19">
            <v>172931.52499999999</v>
          </cell>
        </row>
        <row r="20">
          <cell r="B20" t="str">
            <v>S413108</v>
          </cell>
          <cell r="C20" t="str">
            <v>黄骅市泰行汽车配件有限公司</v>
          </cell>
          <cell r="D20" t="str">
            <v>座椅</v>
          </cell>
          <cell r="E20" t="str">
            <v>座椅</v>
          </cell>
          <cell r="F20" t="e">
            <v>#REF!</v>
          </cell>
          <cell r="G20" t="str">
            <v>正常供货</v>
          </cell>
          <cell r="H20">
            <v>60</v>
          </cell>
          <cell r="I20" t="str">
            <v>是</v>
          </cell>
          <cell r="J20">
            <v>60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162923.13</v>
          </cell>
          <cell r="AI20">
            <v>124786.79</v>
          </cell>
          <cell r="AJ20">
            <v>316933.48</v>
          </cell>
          <cell r="AK20">
            <v>601118.25</v>
          </cell>
          <cell r="AL20">
            <v>576882.68999999994</v>
          </cell>
          <cell r="AM20">
            <v>263493.81</v>
          </cell>
          <cell r="AN20">
            <v>379531.1</v>
          </cell>
          <cell r="AO20">
            <v>170728.86</v>
          </cell>
          <cell r="AP20">
            <v>269822.48</v>
          </cell>
          <cell r="AQ20">
            <v>188100</v>
          </cell>
          <cell r="AR20">
            <v>268300</v>
          </cell>
          <cell r="AS20">
            <v>295916.33</v>
          </cell>
          <cell r="AT20">
            <v>417601.74</v>
          </cell>
          <cell r="AU20">
            <v>148279.62</v>
          </cell>
          <cell r="AV20">
            <v>192905.26</v>
          </cell>
          <cell r="AW20">
            <v>85620.42</v>
          </cell>
          <cell r="AX20">
            <v>103727.53</v>
          </cell>
          <cell r="AY20">
            <v>55280.6</v>
          </cell>
          <cell r="AZ20">
            <v>4621952.09</v>
          </cell>
          <cell r="BA20">
            <v>4462943.96</v>
          </cell>
          <cell r="BB20">
            <v>0.8</v>
          </cell>
          <cell r="BC20">
            <v>268411.56833333301</v>
          </cell>
          <cell r="BD20">
            <v>264670.02833333297</v>
          </cell>
          <cell r="BE20">
            <v>251850.49166666699</v>
          </cell>
          <cell r="BF20">
            <v>234770.561666667</v>
          </cell>
          <cell r="BG20">
            <v>207341.816666667</v>
          </cell>
          <cell r="BH20">
            <v>167235.86166666701</v>
          </cell>
        </row>
        <row r="21">
          <cell r="B21" t="str">
            <v>S413045</v>
          </cell>
          <cell r="C21" t="str">
            <v>黄骅市鑫祺汽车配件有限公司</v>
          </cell>
          <cell r="D21" t="str">
            <v>金属件/座椅/后视镜</v>
          </cell>
          <cell r="E21" t="str">
            <v>金属件/座椅/后视镜</v>
          </cell>
          <cell r="F21" t="e">
            <v>#REF!</v>
          </cell>
          <cell r="G21" t="str">
            <v>正常供货</v>
          </cell>
          <cell r="H21">
            <v>90</v>
          </cell>
          <cell r="I21" t="str">
            <v>是</v>
          </cell>
          <cell r="J21">
            <v>90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112865.78</v>
          </cell>
          <cell r="AF21">
            <v>233415.27</v>
          </cell>
          <cell r="AG21">
            <v>98088.67</v>
          </cell>
          <cell r="AH21">
            <v>61904.24</v>
          </cell>
          <cell r="AI21">
            <v>55712.88</v>
          </cell>
          <cell r="AJ21">
            <v>0</v>
          </cell>
          <cell r="AK21">
            <v>212556.98</v>
          </cell>
          <cell r="AL21">
            <v>194849.99</v>
          </cell>
          <cell r="AM21">
            <v>112517.95</v>
          </cell>
          <cell r="AN21">
            <v>101329.38</v>
          </cell>
          <cell r="AO21">
            <v>0</v>
          </cell>
          <cell r="AP21">
            <v>195403.81</v>
          </cell>
          <cell r="AQ21">
            <v>85900</v>
          </cell>
          <cell r="AR21">
            <v>83000</v>
          </cell>
          <cell r="AS21">
            <v>98161.36</v>
          </cell>
          <cell r="AT21">
            <v>77294.600000000006</v>
          </cell>
          <cell r="AU21">
            <v>63302.48</v>
          </cell>
          <cell r="AV21">
            <v>0</v>
          </cell>
          <cell r="AW21">
            <v>149340.79999999999</v>
          </cell>
          <cell r="AX21">
            <v>152500.49</v>
          </cell>
          <cell r="AY21">
            <v>125708.06</v>
          </cell>
          <cell r="AZ21">
            <v>2213852.7400000002</v>
          </cell>
          <cell r="BA21">
            <v>1786303.39</v>
          </cell>
          <cell r="BB21">
            <v>0.8</v>
          </cell>
          <cell r="BC21">
            <v>89959.961666666699</v>
          </cell>
          <cell r="BD21">
            <v>100510.375</v>
          </cell>
          <cell r="BE21">
            <v>67943.073333333305</v>
          </cell>
          <cell r="BF21">
            <v>78516.539999999994</v>
          </cell>
          <cell r="BG21">
            <v>90099.955000000002</v>
          </cell>
          <cell r="BH21">
            <v>94691.071666666699</v>
          </cell>
        </row>
        <row r="22">
          <cell r="B22" t="str">
            <v>S432010</v>
          </cell>
          <cell r="C22" t="str">
            <v>常州华阳万联汽车附件有限公司</v>
          </cell>
          <cell r="D22" t="str">
            <v>金属件</v>
          </cell>
          <cell r="E22" t="str">
            <v>金属件</v>
          </cell>
          <cell r="F22" t="e">
            <v>#REF!</v>
          </cell>
          <cell r="G22" t="str">
            <v>诉讼</v>
          </cell>
          <cell r="H22">
            <v>90</v>
          </cell>
          <cell r="I22" t="str">
            <v>否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0.8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</row>
        <row r="23">
          <cell r="B23" t="str">
            <v>S412003</v>
          </cell>
          <cell r="C23" t="str">
            <v>天津市远丰化工产品贸易有限公司</v>
          </cell>
          <cell r="D23" t="str">
            <v>座椅</v>
          </cell>
          <cell r="E23" t="str">
            <v>座椅</v>
          </cell>
          <cell r="F23" t="e">
            <v>#REF!</v>
          </cell>
          <cell r="G23" t="str">
            <v>大宗物料</v>
          </cell>
          <cell r="H23">
            <v>0</v>
          </cell>
          <cell r="I23" t="str">
            <v>否</v>
          </cell>
          <cell r="J23">
            <v>30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K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V23">
            <v>0</v>
          </cell>
          <cell r="AW23">
            <v>0</v>
          </cell>
          <cell r="AX23">
            <v>918177.05</v>
          </cell>
          <cell r="AY23">
            <v>620144</v>
          </cell>
          <cell r="AZ23">
            <v>1538321.05</v>
          </cell>
          <cell r="BA23">
            <v>1538321.05</v>
          </cell>
          <cell r="BB23">
            <v>1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153029.50833333301</v>
          </cell>
          <cell r="BH23">
            <v>256386.84166666699</v>
          </cell>
        </row>
        <row r="24">
          <cell r="B24" t="str">
            <v>S413107</v>
          </cell>
          <cell r="C24" t="str">
            <v>黄骅市赵福增运输队</v>
          </cell>
          <cell r="D24" t="str">
            <v>金属件/座椅/后视镜</v>
          </cell>
          <cell r="E24" t="str">
            <v>金属件/座椅/后视镜</v>
          </cell>
          <cell r="F24" t="e">
            <v>#REF!</v>
          </cell>
          <cell r="G24" t="str">
            <v>运输</v>
          </cell>
          <cell r="H24">
            <v>90</v>
          </cell>
          <cell r="I24" t="str">
            <v>是</v>
          </cell>
          <cell r="J24">
            <v>30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L24">
            <v>0</v>
          </cell>
          <cell r="AM24">
            <v>245969.52</v>
          </cell>
          <cell r="AN24">
            <v>183207.62</v>
          </cell>
          <cell r="AO24">
            <v>165765.51999999999</v>
          </cell>
          <cell r="AP24">
            <v>239540.63</v>
          </cell>
          <cell r="AQ24">
            <v>248800</v>
          </cell>
          <cell r="AR24">
            <v>345700</v>
          </cell>
          <cell r="AS24">
            <v>338484.35</v>
          </cell>
          <cell r="AT24">
            <v>287456.78000000003</v>
          </cell>
          <cell r="AU24">
            <v>194760.36</v>
          </cell>
          <cell r="AV24">
            <v>289946.82</v>
          </cell>
          <cell r="AW24">
            <v>272858.84000000003</v>
          </cell>
          <cell r="AX24">
            <v>381788.82</v>
          </cell>
          <cell r="AY24">
            <v>319914.55</v>
          </cell>
          <cell r="AZ24">
            <v>3514193.81</v>
          </cell>
          <cell r="BA24">
            <v>2539631.6</v>
          </cell>
          <cell r="BB24">
            <v>1</v>
          </cell>
          <cell r="BC24">
            <v>270957.88</v>
          </cell>
          <cell r="BD24">
            <v>275790.35333333298</v>
          </cell>
          <cell r="BE24">
            <v>284191.38500000001</v>
          </cell>
          <cell r="BF24">
            <v>288201.191666667</v>
          </cell>
          <cell r="BG24">
            <v>294215.995</v>
          </cell>
          <cell r="BH24">
            <v>291121.02833333297</v>
          </cell>
        </row>
        <row r="25">
          <cell r="B25" t="str">
            <v>S413055</v>
          </cell>
          <cell r="C25" t="str">
            <v>黄骅市广亿汽车部件有限公司</v>
          </cell>
          <cell r="D25" t="str">
            <v>座椅</v>
          </cell>
          <cell r="E25" t="str">
            <v>座椅</v>
          </cell>
          <cell r="F25" t="e">
            <v>#REF!</v>
          </cell>
          <cell r="G25" t="str">
            <v>正常供货</v>
          </cell>
          <cell r="H25">
            <v>60</v>
          </cell>
          <cell r="I25" t="str">
            <v>是</v>
          </cell>
          <cell r="J25">
            <v>60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AD25">
            <v>0</v>
          </cell>
          <cell r="AE25">
            <v>0</v>
          </cell>
          <cell r="AF25">
            <v>74277.13</v>
          </cell>
          <cell r="AG25">
            <v>107572.74</v>
          </cell>
          <cell r="AH25">
            <v>68266.69</v>
          </cell>
          <cell r="AI25">
            <v>116205.33</v>
          </cell>
          <cell r="AJ25">
            <v>0</v>
          </cell>
          <cell r="AK25">
            <v>263153.7</v>
          </cell>
          <cell r="AL25">
            <v>0</v>
          </cell>
          <cell r="AM25">
            <v>286534.27</v>
          </cell>
          <cell r="AN25">
            <v>0</v>
          </cell>
          <cell r="AO25">
            <v>340626.58</v>
          </cell>
          <cell r="AP25">
            <v>124942.91</v>
          </cell>
          <cell r="AQ25">
            <v>119400</v>
          </cell>
          <cell r="AR25">
            <v>143900</v>
          </cell>
          <cell r="AS25">
            <v>169142.49</v>
          </cell>
          <cell r="AT25">
            <v>107954.59</v>
          </cell>
          <cell r="AU25">
            <v>82996.09</v>
          </cell>
          <cell r="AV25">
            <v>173999.58</v>
          </cell>
          <cell r="AW25">
            <v>104375.09</v>
          </cell>
          <cell r="AX25">
            <v>193512.89</v>
          </cell>
          <cell r="AY25">
            <v>165061.63</v>
          </cell>
          <cell r="AZ25">
            <v>2641921.71</v>
          </cell>
          <cell r="BA25">
            <v>2283347.19</v>
          </cell>
          <cell r="BB25">
            <v>0.8</v>
          </cell>
          <cell r="BC25">
            <v>167661.095</v>
          </cell>
          <cell r="BD25">
            <v>124722.68</v>
          </cell>
          <cell r="BE25">
            <v>132898.79166666701</v>
          </cell>
          <cell r="BF25">
            <v>130394.64</v>
          </cell>
          <cell r="BG25">
            <v>138663.45499999999</v>
          </cell>
          <cell r="BH25">
            <v>137983.311666667</v>
          </cell>
        </row>
        <row r="26">
          <cell r="B26" t="str">
            <v>S443004</v>
          </cell>
          <cell r="C26" t="str">
            <v>湘乡简美新材料科技有限公司</v>
          </cell>
          <cell r="D26" t="str">
            <v>座椅</v>
          </cell>
          <cell r="E26" t="str">
            <v>座椅</v>
          </cell>
          <cell r="F26" t="e">
            <v>#REF!</v>
          </cell>
          <cell r="G26" t="str">
            <v>正常供货</v>
          </cell>
          <cell r="H26">
            <v>60</v>
          </cell>
          <cell r="I26" t="str">
            <v>否</v>
          </cell>
          <cell r="J26">
            <v>60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AA26">
            <v>0</v>
          </cell>
          <cell r="AB26">
            <v>0</v>
          </cell>
          <cell r="AC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Q26">
            <v>279487.92</v>
          </cell>
          <cell r="AR26">
            <v>687700</v>
          </cell>
          <cell r="AS26">
            <v>339685.97</v>
          </cell>
          <cell r="AT26">
            <v>783921.1</v>
          </cell>
          <cell r="AU26">
            <v>0</v>
          </cell>
          <cell r="AV26">
            <v>782083.94</v>
          </cell>
          <cell r="AW26">
            <v>252144.23</v>
          </cell>
          <cell r="AX26">
            <v>514912.6</v>
          </cell>
          <cell r="AY26">
            <v>274931.76</v>
          </cell>
          <cell r="AZ26">
            <v>3914867.52</v>
          </cell>
          <cell r="BA26">
            <v>3125023.16</v>
          </cell>
          <cell r="BB26">
            <v>0.8</v>
          </cell>
          <cell r="BC26">
            <v>348465.83166666701</v>
          </cell>
          <cell r="BD26">
            <v>348465.83166666701</v>
          </cell>
          <cell r="BE26">
            <v>478813.15500000003</v>
          </cell>
          <cell r="BF26">
            <v>474255.873333333</v>
          </cell>
          <cell r="BG26">
            <v>445457.97333333298</v>
          </cell>
          <cell r="BH26">
            <v>434665.60499999998</v>
          </cell>
        </row>
        <row r="27">
          <cell r="B27" t="str">
            <v>S432014</v>
          </cell>
          <cell r="C27" t="str">
            <v>江苏万金汽车零部件制造有限公司</v>
          </cell>
          <cell r="D27" t="str">
            <v>金属件</v>
          </cell>
          <cell r="E27" t="str">
            <v>金属件</v>
          </cell>
          <cell r="F27" t="e">
            <v>#REF!</v>
          </cell>
          <cell r="G27" t="str">
            <v>正常供货</v>
          </cell>
          <cell r="H27">
            <v>60</v>
          </cell>
          <cell r="I27" t="str">
            <v>是</v>
          </cell>
          <cell r="J27">
            <v>60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W27">
            <v>0</v>
          </cell>
          <cell r="AI27">
            <v>14403.5</v>
          </cell>
          <cell r="AJ27">
            <v>58316.480000000003</v>
          </cell>
          <cell r="AK27">
            <v>100608.43</v>
          </cell>
          <cell r="AL27">
            <v>115815.4</v>
          </cell>
          <cell r="AM27">
            <v>75399.59</v>
          </cell>
          <cell r="AN27">
            <v>83307.89</v>
          </cell>
          <cell r="AO27">
            <v>65175.17</v>
          </cell>
          <cell r="AP27">
            <v>61180.09</v>
          </cell>
          <cell r="AQ27">
            <v>82000</v>
          </cell>
          <cell r="AR27">
            <v>0</v>
          </cell>
          <cell r="AS27">
            <v>70593.25</v>
          </cell>
          <cell r="AT27">
            <v>72796.350000000006</v>
          </cell>
          <cell r="AU27">
            <v>107378.5</v>
          </cell>
          <cell r="AV27">
            <v>127594.58</v>
          </cell>
          <cell r="AW27">
            <v>207038.5</v>
          </cell>
          <cell r="AX27">
            <v>155235.85999999999</v>
          </cell>
          <cell r="AY27">
            <v>102653.88</v>
          </cell>
          <cell r="AZ27">
            <v>1499497.47</v>
          </cell>
          <cell r="BA27">
            <v>1241607.73</v>
          </cell>
          <cell r="BB27">
            <v>0.8</v>
          </cell>
          <cell r="BC27">
            <v>58624.143333333297</v>
          </cell>
          <cell r="BD27">
            <v>65658.031666666706</v>
          </cell>
          <cell r="BE27">
            <v>76727.113333333298</v>
          </cell>
          <cell r="BF27">
            <v>97566.863333333298</v>
          </cell>
          <cell r="BG27">
            <v>123439.506666667</v>
          </cell>
          <cell r="BH27">
            <v>128782.94500000001</v>
          </cell>
        </row>
        <row r="28">
          <cell r="B28" t="str">
            <v>S413033</v>
          </cell>
          <cell r="C28" t="str">
            <v>黄骅市再兴汽车配件有限公司</v>
          </cell>
          <cell r="D28" t="str">
            <v>金属件/后视镜</v>
          </cell>
          <cell r="E28" t="str">
            <v>金属件/后视镜</v>
          </cell>
          <cell r="F28" t="e">
            <v>#REF!</v>
          </cell>
          <cell r="G28" t="str">
            <v>正常供货</v>
          </cell>
          <cell r="H28">
            <v>60</v>
          </cell>
          <cell r="I28" t="str">
            <v>是</v>
          </cell>
          <cell r="J28">
            <v>60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50206.71</v>
          </cell>
          <cell r="AG28">
            <v>0</v>
          </cell>
          <cell r="AH28">
            <v>111717.87</v>
          </cell>
          <cell r="AI28">
            <v>0</v>
          </cell>
          <cell r="AJ28">
            <v>134069.59</v>
          </cell>
          <cell r="AK28">
            <v>177168.87</v>
          </cell>
          <cell r="AL28">
            <v>239953.1</v>
          </cell>
          <cell r="AM28">
            <v>123289.19</v>
          </cell>
          <cell r="AN28">
            <v>122638.49</v>
          </cell>
          <cell r="AO28">
            <v>55959.09</v>
          </cell>
          <cell r="AP28">
            <v>111910.16</v>
          </cell>
          <cell r="AQ28">
            <v>139000</v>
          </cell>
          <cell r="AR28">
            <v>141000</v>
          </cell>
          <cell r="AS28">
            <v>156563.19</v>
          </cell>
          <cell r="AT28">
            <v>126402.14</v>
          </cell>
          <cell r="AU28">
            <v>130455</v>
          </cell>
          <cell r="AV28">
            <v>276604.94</v>
          </cell>
          <cell r="AW28">
            <v>125390.28</v>
          </cell>
          <cell r="AX28">
            <v>104108</v>
          </cell>
          <cell r="AY28">
            <v>72315.960000000006</v>
          </cell>
          <cell r="AZ28">
            <v>2398752.58</v>
          </cell>
          <cell r="BA28">
            <v>2222328.62</v>
          </cell>
          <cell r="BB28">
            <v>0.8</v>
          </cell>
          <cell r="BC28">
            <v>121805.763333333</v>
          </cell>
          <cell r="BD28">
            <v>134221.748333333</v>
          </cell>
          <cell r="BE28">
            <v>161670.87833333301</v>
          </cell>
          <cell r="BF28">
            <v>159402.59166666699</v>
          </cell>
          <cell r="BG28">
            <v>153253.92499999999</v>
          </cell>
          <cell r="BH28">
            <v>139212.72</v>
          </cell>
        </row>
        <row r="29">
          <cell r="B29" t="str">
            <v>S413047</v>
          </cell>
          <cell r="C29" t="str">
            <v>黄骅市正大纺织机械配件厂</v>
          </cell>
          <cell r="D29" t="str">
            <v>金属件/座椅/后视镜</v>
          </cell>
          <cell r="E29" t="str">
            <v>金属件/座椅/后视镜</v>
          </cell>
          <cell r="F29" t="e">
            <v>#REF!</v>
          </cell>
          <cell r="G29" t="str">
            <v>正常供货</v>
          </cell>
          <cell r="H29">
            <v>60</v>
          </cell>
          <cell r="I29" t="str">
            <v>是</v>
          </cell>
          <cell r="J29">
            <v>60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240786.47</v>
          </cell>
          <cell r="AL29">
            <v>0</v>
          </cell>
          <cell r="AM29">
            <v>0</v>
          </cell>
          <cell r="AN29">
            <v>187757.44</v>
          </cell>
          <cell r="AO29">
            <v>0</v>
          </cell>
          <cell r="AP29">
            <v>460641.37</v>
          </cell>
          <cell r="AQ29">
            <v>615500</v>
          </cell>
          <cell r="AR29">
            <v>0</v>
          </cell>
          <cell r="AS29">
            <v>160532.68</v>
          </cell>
          <cell r="AT29">
            <v>0</v>
          </cell>
          <cell r="AU29">
            <v>190575.44</v>
          </cell>
          <cell r="AV29">
            <v>0</v>
          </cell>
          <cell r="AW29">
            <v>0</v>
          </cell>
          <cell r="AX29">
            <v>9647.69</v>
          </cell>
          <cell r="AY29">
            <v>0</v>
          </cell>
          <cell r="AZ29">
            <v>1865441.09</v>
          </cell>
          <cell r="BA29">
            <v>1855793.4</v>
          </cell>
          <cell r="BB29">
            <v>0.8</v>
          </cell>
          <cell r="BC29">
            <v>206112.34166666699</v>
          </cell>
          <cell r="BD29">
            <v>237874.91500000001</v>
          </cell>
          <cell r="BE29">
            <v>161101.35333333301</v>
          </cell>
          <cell r="BF29">
            <v>58518.02</v>
          </cell>
          <cell r="BG29">
            <v>60125.968333333301</v>
          </cell>
          <cell r="BH29">
            <v>33370.521666666697</v>
          </cell>
        </row>
        <row r="30">
          <cell r="B30" t="str">
            <v>S437004</v>
          </cell>
          <cell r="C30" t="str">
            <v>青岛福基纺织有限公司</v>
          </cell>
          <cell r="D30" t="str">
            <v>座椅</v>
          </cell>
          <cell r="E30" t="str">
            <v>座椅</v>
          </cell>
          <cell r="F30" t="e">
            <v>#REF!</v>
          </cell>
          <cell r="G30" t="str">
            <v>正常供货</v>
          </cell>
          <cell r="H30">
            <v>60</v>
          </cell>
          <cell r="I30" t="str">
            <v>否</v>
          </cell>
          <cell r="J30">
            <v>60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13004.950000000101</v>
          </cell>
          <cell r="AT30">
            <v>501479.22</v>
          </cell>
          <cell r="AU30">
            <v>326573.95</v>
          </cell>
          <cell r="AV30">
            <v>367231.17</v>
          </cell>
          <cell r="AW30">
            <v>0</v>
          </cell>
          <cell r="AX30">
            <v>71190.61</v>
          </cell>
          <cell r="AY30">
            <v>105342.81</v>
          </cell>
          <cell r="AZ30">
            <v>1384822.71</v>
          </cell>
          <cell r="BA30">
            <v>1208289.29</v>
          </cell>
          <cell r="BB30">
            <v>1</v>
          </cell>
          <cell r="BC30">
            <v>85747.361666666693</v>
          </cell>
          <cell r="BD30">
            <v>140176.35333333301</v>
          </cell>
          <cell r="BE30">
            <v>201381.54833333299</v>
          </cell>
          <cell r="BF30">
            <v>201381.54833333299</v>
          </cell>
          <cell r="BG30">
            <v>213246.65</v>
          </cell>
          <cell r="BH30">
            <v>228636.29333333299</v>
          </cell>
        </row>
        <row r="31">
          <cell r="B31" t="str">
            <v>S413084</v>
          </cell>
          <cell r="C31" t="str">
            <v>黄骅市常郭镇街西纸箱厂</v>
          </cell>
          <cell r="D31" t="str">
            <v>金属件/座椅/后视镜</v>
          </cell>
          <cell r="E31" t="str">
            <v>金属件/座椅/后视镜</v>
          </cell>
          <cell r="F31" t="e">
            <v>#REF!</v>
          </cell>
          <cell r="G31" t="str">
            <v>正常供货</v>
          </cell>
          <cell r="H31">
            <v>60</v>
          </cell>
          <cell r="I31" t="str">
            <v>是</v>
          </cell>
          <cell r="J31">
            <v>60</v>
          </cell>
          <cell r="K31">
            <v>0</v>
          </cell>
          <cell r="L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95879.9</v>
          </cell>
          <cell r="W31">
            <v>126878.41</v>
          </cell>
          <cell r="X31">
            <v>0</v>
          </cell>
          <cell r="Y31">
            <v>78582.9399999999</v>
          </cell>
          <cell r="Z31">
            <v>0</v>
          </cell>
          <cell r="AA31">
            <v>18137.96</v>
          </cell>
          <cell r="AB31">
            <v>109553.59</v>
          </cell>
          <cell r="AC31">
            <v>40359.409999999902</v>
          </cell>
          <cell r="AD31">
            <v>72716.78</v>
          </cell>
          <cell r="AE31">
            <v>104319.57</v>
          </cell>
          <cell r="AF31">
            <v>91228.98</v>
          </cell>
          <cell r="AG31">
            <v>24270.69</v>
          </cell>
          <cell r="AH31">
            <v>119988.44</v>
          </cell>
          <cell r="AI31">
            <v>50624.54</v>
          </cell>
          <cell r="AJ31">
            <v>45882.35</v>
          </cell>
          <cell r="AK31">
            <v>79661.13</v>
          </cell>
          <cell r="AL31">
            <v>90607.27</v>
          </cell>
          <cell r="AM31">
            <v>51611.47</v>
          </cell>
          <cell r="AN31">
            <v>47570.89</v>
          </cell>
          <cell r="AO31">
            <v>33607.06</v>
          </cell>
          <cell r="AP31">
            <v>37862.129999999997</v>
          </cell>
          <cell r="AQ31">
            <v>36800</v>
          </cell>
          <cell r="AR31">
            <v>37400</v>
          </cell>
          <cell r="AS31">
            <v>46036.4</v>
          </cell>
          <cell r="AT31">
            <v>36676.82</v>
          </cell>
          <cell r="AU31">
            <v>30501.73</v>
          </cell>
          <cell r="AV31">
            <v>49398.07</v>
          </cell>
          <cell r="AW31">
            <v>21560</v>
          </cell>
          <cell r="AX31">
            <v>86728.39</v>
          </cell>
          <cell r="AY31">
            <v>9599.58</v>
          </cell>
          <cell r="AZ31">
            <v>1674044.5</v>
          </cell>
          <cell r="BA31">
            <v>1577716.53</v>
          </cell>
          <cell r="BB31">
            <v>0.8</v>
          </cell>
          <cell r="BC31">
            <v>38063.735000000001</v>
          </cell>
          <cell r="BD31">
            <v>37546.18</v>
          </cell>
          <cell r="BE31">
            <v>39468.836666666699</v>
          </cell>
          <cell r="BF31">
            <v>36928.836666666699</v>
          </cell>
          <cell r="BG31">
            <v>45150.235000000001</v>
          </cell>
          <cell r="BH31">
            <v>39077.4316666667</v>
          </cell>
        </row>
        <row r="32">
          <cell r="B32" t="str">
            <v>S413078</v>
          </cell>
          <cell r="C32" t="str">
            <v>文安县德实汽车配件有限公司</v>
          </cell>
          <cell r="D32" t="str">
            <v>金属件/座椅</v>
          </cell>
          <cell r="E32" t="str">
            <v>金属件/座椅</v>
          </cell>
          <cell r="F32" t="e">
            <v>#REF!</v>
          </cell>
          <cell r="G32" t="str">
            <v>正常供货</v>
          </cell>
          <cell r="H32">
            <v>60</v>
          </cell>
          <cell r="I32" t="str">
            <v>是</v>
          </cell>
          <cell r="J32">
            <v>60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343013.72</v>
          </cell>
          <cell r="AQ32">
            <v>352600</v>
          </cell>
          <cell r="AR32">
            <v>352000</v>
          </cell>
          <cell r="AS32">
            <v>425266.94</v>
          </cell>
          <cell r="AT32">
            <v>345337.35</v>
          </cell>
          <cell r="AU32">
            <v>308833.87</v>
          </cell>
          <cell r="AV32">
            <v>406314.03</v>
          </cell>
          <cell r="AW32">
            <v>220273.69</v>
          </cell>
          <cell r="AX32">
            <v>365186.68</v>
          </cell>
          <cell r="AY32">
            <v>223782.45</v>
          </cell>
          <cell r="AZ32">
            <v>3342608.73</v>
          </cell>
          <cell r="BA32">
            <v>2753639.6</v>
          </cell>
          <cell r="BB32">
            <v>0.8</v>
          </cell>
          <cell r="BC32">
            <v>303036.33500000002</v>
          </cell>
          <cell r="BD32">
            <v>354508.64666666702</v>
          </cell>
          <cell r="BE32">
            <v>365058.69833333301</v>
          </cell>
          <cell r="BF32">
            <v>343004.313333333</v>
          </cell>
          <cell r="BG32">
            <v>345202.09333333297</v>
          </cell>
          <cell r="BH32">
            <v>311621.34499999997</v>
          </cell>
        </row>
        <row r="33">
          <cell r="B33" t="str">
            <v>S411017</v>
          </cell>
          <cell r="C33" t="str">
            <v>北京奇美玉隆商贸有限责任公司</v>
          </cell>
          <cell r="D33" t="str">
            <v>后视镜</v>
          </cell>
          <cell r="E33" t="str">
            <v>后视镜</v>
          </cell>
          <cell r="G33" t="str">
            <v>大宗物料</v>
          </cell>
          <cell r="H33">
            <v>30</v>
          </cell>
          <cell r="I33" t="str">
            <v>是</v>
          </cell>
          <cell r="J33">
            <v>30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465206.3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248200</v>
          </cell>
          <cell r="AR33">
            <v>0</v>
          </cell>
          <cell r="AS33">
            <v>185500</v>
          </cell>
          <cell r="AT33">
            <v>342439.95</v>
          </cell>
          <cell r="AU33">
            <v>208897.43</v>
          </cell>
          <cell r="AV33">
            <v>132500</v>
          </cell>
          <cell r="AW33">
            <v>0</v>
          </cell>
          <cell r="AY33">
            <v>0</v>
          </cell>
          <cell r="AZ33">
            <v>1582743.68</v>
          </cell>
          <cell r="BA33">
            <v>1582743.68</v>
          </cell>
          <cell r="BB33">
            <v>0</v>
          </cell>
          <cell r="BC33">
            <v>129356.65833333301</v>
          </cell>
          <cell r="BD33">
            <v>164172.89666666699</v>
          </cell>
          <cell r="BE33">
            <v>186256.23</v>
          </cell>
          <cell r="BF33">
            <v>144889.563333333</v>
          </cell>
          <cell r="BG33">
            <v>144889.563333333</v>
          </cell>
          <cell r="BH33">
            <v>113972.896666667</v>
          </cell>
        </row>
        <row r="34">
          <cell r="B34" t="str">
            <v>S413066</v>
          </cell>
          <cell r="C34" t="str">
            <v>河北新强力机械制造有限公司</v>
          </cell>
          <cell r="D34" t="str">
            <v>金属件/座椅</v>
          </cell>
          <cell r="E34" t="str">
            <v>金属件/座椅</v>
          </cell>
          <cell r="F34" t="e">
            <v>#REF!</v>
          </cell>
          <cell r="G34" t="str">
            <v>正常供货</v>
          </cell>
          <cell r="H34">
            <v>90</v>
          </cell>
          <cell r="I34" t="str">
            <v>是</v>
          </cell>
          <cell r="J34">
            <v>90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4939.03</v>
          </cell>
          <cell r="AG34">
            <v>125535.41</v>
          </cell>
          <cell r="AH34">
            <v>33983.589999999997</v>
          </cell>
          <cell r="AI34">
            <v>60726.86</v>
          </cell>
          <cell r="AJ34">
            <v>112769.84</v>
          </cell>
          <cell r="AK34">
            <v>122728.09</v>
          </cell>
          <cell r="AL34">
            <v>122905.29</v>
          </cell>
          <cell r="AM34">
            <v>0</v>
          </cell>
          <cell r="AN34">
            <v>94567.72</v>
          </cell>
          <cell r="AO34">
            <v>60816.82</v>
          </cell>
          <cell r="AP34">
            <v>34267.15</v>
          </cell>
          <cell r="AQ34">
            <v>83500</v>
          </cell>
          <cell r="AR34">
            <v>77000</v>
          </cell>
          <cell r="AS34">
            <v>77137.289999999994</v>
          </cell>
          <cell r="AT34">
            <v>67357.009999999995</v>
          </cell>
          <cell r="AU34">
            <v>0</v>
          </cell>
          <cell r="AV34">
            <v>52526.87</v>
          </cell>
          <cell r="AW34">
            <v>161997.79</v>
          </cell>
          <cell r="AX34">
            <v>135262.51999999999</v>
          </cell>
          <cell r="AY34">
            <v>0</v>
          </cell>
          <cell r="AZ34">
            <v>1428021.28</v>
          </cell>
          <cell r="BA34">
            <v>1130760.97</v>
          </cell>
          <cell r="BB34">
            <v>0.8</v>
          </cell>
          <cell r="BC34">
            <v>66679.711666666699</v>
          </cell>
          <cell r="BD34">
            <v>56543.574999999997</v>
          </cell>
          <cell r="BE34">
            <v>59586.8616666667</v>
          </cell>
          <cell r="BF34">
            <v>72669.826666666704</v>
          </cell>
          <cell r="BG34">
            <v>82380.246666666702</v>
          </cell>
          <cell r="BH34">
            <v>69524.031666666706</v>
          </cell>
        </row>
        <row r="35">
          <cell r="B35" t="str">
            <v>S413065</v>
          </cell>
          <cell r="C35" t="str">
            <v>河北锦泽丰泰国际贸易有限公司</v>
          </cell>
          <cell r="D35" t="str">
            <v>金属件</v>
          </cell>
          <cell r="E35" t="str">
            <v>金属件</v>
          </cell>
          <cell r="F35" t="e">
            <v>#REF!</v>
          </cell>
          <cell r="G35" t="str">
            <v>大宗物料</v>
          </cell>
          <cell r="H35">
            <v>0</v>
          </cell>
          <cell r="I35" t="str">
            <v>否</v>
          </cell>
          <cell r="J35">
            <v>30</v>
          </cell>
          <cell r="AE35">
            <v>0</v>
          </cell>
          <cell r="AF35">
            <v>0</v>
          </cell>
          <cell r="AG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523982.5</v>
          </cell>
          <cell r="AY35">
            <v>1289390.93</v>
          </cell>
          <cell r="AZ35">
            <v>1813373.43</v>
          </cell>
          <cell r="BA35">
            <v>1813373.43</v>
          </cell>
          <cell r="BB35">
            <v>1</v>
          </cell>
          <cell r="BC35">
            <v>0</v>
          </cell>
          <cell r="BD35">
            <v>0</v>
          </cell>
          <cell r="BE35">
            <v>0</v>
          </cell>
          <cell r="BF35">
            <v>87330.416666666701</v>
          </cell>
          <cell r="BG35">
            <v>87330.416666666701</v>
          </cell>
          <cell r="BH35">
            <v>302228.90500000003</v>
          </cell>
        </row>
        <row r="36">
          <cell r="B36" t="str">
            <v>S433001</v>
          </cell>
          <cell r="C36" t="str">
            <v>宁波精成车业有限公司</v>
          </cell>
          <cell r="D36" t="str">
            <v>后视镜</v>
          </cell>
          <cell r="E36" t="str">
            <v>后视镜</v>
          </cell>
          <cell r="G36" t="str">
            <v>正常供货</v>
          </cell>
          <cell r="H36">
            <v>60</v>
          </cell>
          <cell r="I36" t="str">
            <v>否</v>
          </cell>
          <cell r="J36">
            <v>60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R36">
            <v>0</v>
          </cell>
          <cell r="AS36">
            <v>0</v>
          </cell>
          <cell r="AT36">
            <v>0</v>
          </cell>
          <cell r="AW36">
            <v>0</v>
          </cell>
          <cell r="AY36">
            <v>107884.53</v>
          </cell>
          <cell r="AZ36">
            <v>107884.53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17980.755000000001</v>
          </cell>
        </row>
        <row r="37">
          <cell r="B37" t="str">
            <v>S432020</v>
          </cell>
          <cell r="C37" t="str">
            <v>恺博（常熟）座椅机械部件有限公司</v>
          </cell>
          <cell r="D37" t="str">
            <v>座椅</v>
          </cell>
          <cell r="E37" t="str">
            <v>座椅</v>
          </cell>
          <cell r="F37" t="e">
            <v>#REF!</v>
          </cell>
          <cell r="G37" t="str">
            <v>正常供货</v>
          </cell>
          <cell r="H37">
            <v>60</v>
          </cell>
          <cell r="I37" t="str">
            <v>是</v>
          </cell>
          <cell r="J37">
            <v>60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F37">
            <v>0</v>
          </cell>
          <cell r="AG37">
            <v>86262.8</v>
          </cell>
          <cell r="AH37">
            <v>0</v>
          </cell>
          <cell r="AI37">
            <v>201989.76000000001</v>
          </cell>
          <cell r="AJ37">
            <v>50497.440000000002</v>
          </cell>
          <cell r="AK37">
            <v>0</v>
          </cell>
          <cell r="AL37">
            <v>0</v>
          </cell>
          <cell r="AM37">
            <v>151492.32</v>
          </cell>
          <cell r="AN37">
            <v>353482.08</v>
          </cell>
          <cell r="AO37">
            <v>0</v>
          </cell>
          <cell r="AP37">
            <v>555471.84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100994.88</v>
          </cell>
          <cell r="AV37">
            <v>0</v>
          </cell>
          <cell r="AW37">
            <v>0</v>
          </cell>
          <cell r="AX37">
            <v>100994.88</v>
          </cell>
          <cell r="AY37">
            <v>504974.4</v>
          </cell>
          <cell r="AZ37">
            <v>2106160.4</v>
          </cell>
          <cell r="BA37">
            <v>1500191.12</v>
          </cell>
          <cell r="BB37">
            <v>1</v>
          </cell>
          <cell r="BC37">
            <v>92578.64</v>
          </cell>
          <cell r="BD37">
            <v>109411.12</v>
          </cell>
          <cell r="BE37">
            <v>16832.48</v>
          </cell>
          <cell r="BF37">
            <v>16832.48</v>
          </cell>
          <cell r="BG37">
            <v>33664.959999999999</v>
          </cell>
          <cell r="BH37">
            <v>117827.36</v>
          </cell>
        </row>
        <row r="38">
          <cell r="B38" t="str">
            <v>S412001</v>
          </cell>
          <cell r="C38" t="str">
            <v>天津生隆纤维材料股份有限公司</v>
          </cell>
          <cell r="D38" t="str">
            <v>座椅</v>
          </cell>
          <cell r="E38" t="str">
            <v>座椅</v>
          </cell>
          <cell r="F38" t="e">
            <v>#REF!</v>
          </cell>
          <cell r="G38" t="str">
            <v>正常供货</v>
          </cell>
          <cell r="H38">
            <v>90</v>
          </cell>
          <cell r="I38" t="str">
            <v>是</v>
          </cell>
          <cell r="J38">
            <v>90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140435.82</v>
          </cell>
          <cell r="AN38">
            <v>0</v>
          </cell>
          <cell r="AO38">
            <v>311154.09000000003</v>
          </cell>
          <cell r="AP38">
            <v>144144</v>
          </cell>
          <cell r="AQ38">
            <v>178600</v>
          </cell>
          <cell r="AR38">
            <v>186200</v>
          </cell>
          <cell r="AS38">
            <v>0</v>
          </cell>
          <cell r="AT38">
            <v>386548.67</v>
          </cell>
          <cell r="AU38">
            <v>0</v>
          </cell>
          <cell r="AV38">
            <v>0</v>
          </cell>
          <cell r="AW38">
            <v>144815.85</v>
          </cell>
          <cell r="AX38">
            <v>75145.41</v>
          </cell>
          <cell r="AY38">
            <v>21060.84</v>
          </cell>
          <cell r="AZ38">
            <v>1588104.68</v>
          </cell>
          <cell r="BA38">
            <v>1347082.58</v>
          </cell>
          <cell r="BB38">
            <v>1</v>
          </cell>
          <cell r="BC38">
            <v>201107.79333333299</v>
          </cell>
          <cell r="BD38">
            <v>149248.778333333</v>
          </cell>
          <cell r="BE38">
            <v>125224.778333333</v>
          </cell>
          <cell r="BF38">
            <v>119594.086666667</v>
          </cell>
          <cell r="BG38">
            <v>101084.98833333301</v>
          </cell>
          <cell r="BH38">
            <v>104595.12833333301</v>
          </cell>
        </row>
        <row r="39">
          <cell r="B39" t="str">
            <v>S433003</v>
          </cell>
          <cell r="C39" t="str">
            <v>浙江松原汽车安全系统股份有限公司</v>
          </cell>
          <cell r="D39" t="str">
            <v>座椅</v>
          </cell>
          <cell r="E39" t="str">
            <v>座椅</v>
          </cell>
          <cell r="F39" t="e">
            <v>#REF!</v>
          </cell>
          <cell r="G39" t="str">
            <v>正常供货</v>
          </cell>
          <cell r="H39">
            <v>90</v>
          </cell>
          <cell r="I39" t="str">
            <v>否</v>
          </cell>
          <cell r="J39">
            <v>90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AK39">
            <v>0</v>
          </cell>
          <cell r="AP39">
            <v>0</v>
          </cell>
          <cell r="AR39">
            <v>6243.12</v>
          </cell>
          <cell r="AS39">
            <v>359530.55</v>
          </cell>
          <cell r="AT39">
            <v>269749.08</v>
          </cell>
          <cell r="AU39">
            <v>422823.47</v>
          </cell>
          <cell r="AV39">
            <v>0</v>
          </cell>
          <cell r="AW39">
            <v>285452.59999999998</v>
          </cell>
          <cell r="AY39">
            <v>32420.83</v>
          </cell>
          <cell r="AZ39">
            <v>1376219.65</v>
          </cell>
          <cell r="BA39">
            <v>1058346.22</v>
          </cell>
          <cell r="BB39">
            <v>1</v>
          </cell>
          <cell r="BC39">
            <v>105920.45833333299</v>
          </cell>
          <cell r="BD39">
            <v>176391.036666667</v>
          </cell>
          <cell r="BE39">
            <v>176391.036666667</v>
          </cell>
          <cell r="BF39">
            <v>223966.47</v>
          </cell>
          <cell r="BG39">
            <v>222925.95</v>
          </cell>
          <cell r="BH39">
            <v>168407.66333333301</v>
          </cell>
        </row>
        <row r="40">
          <cell r="B40" t="str">
            <v>S437023</v>
          </cell>
          <cell r="C40" t="str">
            <v>高唐强盛机械有限公司</v>
          </cell>
          <cell r="D40" t="str">
            <v>金属件</v>
          </cell>
          <cell r="E40" t="str">
            <v>金属件</v>
          </cell>
          <cell r="F40" t="e">
            <v>#REF!</v>
          </cell>
          <cell r="G40" t="str">
            <v>正常供货</v>
          </cell>
          <cell r="H40">
            <v>60</v>
          </cell>
          <cell r="I40" t="str">
            <v>是</v>
          </cell>
          <cell r="J40">
            <v>90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P40">
            <v>0</v>
          </cell>
          <cell r="Q40">
            <v>0</v>
          </cell>
          <cell r="R40">
            <v>172666.63</v>
          </cell>
          <cell r="S40">
            <v>295046.31</v>
          </cell>
          <cell r="T40">
            <v>0</v>
          </cell>
          <cell r="U40">
            <v>0</v>
          </cell>
          <cell r="V40">
            <v>158493.38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196661.45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33763.07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Y40">
            <v>0</v>
          </cell>
          <cell r="AZ40">
            <v>856630.84</v>
          </cell>
          <cell r="BA40">
            <v>856630.84</v>
          </cell>
          <cell r="BB40">
            <v>0.8</v>
          </cell>
          <cell r="BC40">
            <v>5627.1783333333296</v>
          </cell>
          <cell r="BD40">
            <v>5627.1783333333296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</row>
        <row r="41">
          <cell r="B41" t="str">
            <v>S422002</v>
          </cell>
          <cell r="C41" t="str">
            <v>长春市天利得科技有限公司</v>
          </cell>
          <cell r="D41" t="str">
            <v>座椅</v>
          </cell>
          <cell r="E41" t="str">
            <v>座椅</v>
          </cell>
          <cell r="F41" t="e">
            <v>#REF!</v>
          </cell>
          <cell r="G41" t="str">
            <v>正常供货</v>
          </cell>
          <cell r="H41">
            <v>60</v>
          </cell>
          <cell r="I41" t="str">
            <v>否</v>
          </cell>
          <cell r="J41">
            <v>90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S41">
            <v>203514.6</v>
          </cell>
          <cell r="AT41">
            <v>158056.49</v>
          </cell>
          <cell r="AU41">
            <v>216321.56</v>
          </cell>
          <cell r="AV41">
            <v>206975.89</v>
          </cell>
          <cell r="AW41">
            <v>171745.31</v>
          </cell>
          <cell r="AX41">
            <v>213981.32</v>
          </cell>
          <cell r="AY41">
            <v>186978.84</v>
          </cell>
          <cell r="AZ41">
            <v>1357574.01</v>
          </cell>
          <cell r="BA41">
            <v>956613.85</v>
          </cell>
          <cell r="BB41">
            <v>0.8</v>
          </cell>
          <cell r="BC41">
            <v>60261.848333333299</v>
          </cell>
          <cell r="BD41">
            <v>96315.441666666695</v>
          </cell>
          <cell r="BE41">
            <v>130811.423333333</v>
          </cell>
          <cell r="BF41">
            <v>159435.64166666701</v>
          </cell>
          <cell r="BG41">
            <v>195099.19500000001</v>
          </cell>
          <cell r="BH41">
            <v>192343.23499999999</v>
          </cell>
        </row>
        <row r="42">
          <cell r="B42" t="str">
            <v>S437019</v>
          </cell>
          <cell r="C42" t="str">
            <v>日照浩利橡塑有限公司</v>
          </cell>
          <cell r="D42" t="str">
            <v>金属件/座椅</v>
          </cell>
          <cell r="E42" t="str">
            <v>金属件/座椅</v>
          </cell>
          <cell r="F42" t="e">
            <v>#REF!</v>
          </cell>
          <cell r="G42" t="str">
            <v>正常供货</v>
          </cell>
          <cell r="H42">
            <v>60</v>
          </cell>
          <cell r="I42" t="str">
            <v>是</v>
          </cell>
          <cell r="J42">
            <v>60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146534.48000000001</v>
          </cell>
          <cell r="AM42">
            <v>136767.29</v>
          </cell>
          <cell r="AN42">
            <v>16256.75</v>
          </cell>
          <cell r="AO42">
            <v>18718.650000000001</v>
          </cell>
          <cell r="AP42">
            <v>26337.4</v>
          </cell>
          <cell r="AQ42">
            <v>83000</v>
          </cell>
          <cell r="AR42">
            <v>166600</v>
          </cell>
          <cell r="AS42">
            <v>199098.38</v>
          </cell>
          <cell r="AT42">
            <v>170008.91</v>
          </cell>
          <cell r="AU42">
            <v>128935.26</v>
          </cell>
          <cell r="AV42">
            <v>600916.49</v>
          </cell>
          <cell r="AW42">
            <v>234670.04</v>
          </cell>
          <cell r="AX42">
            <v>520798.5</v>
          </cell>
          <cell r="AY42">
            <v>239833.74</v>
          </cell>
          <cell r="AZ42">
            <v>2688475.89</v>
          </cell>
          <cell r="BA42">
            <v>1927843.65</v>
          </cell>
          <cell r="BB42">
            <v>0.8</v>
          </cell>
          <cell r="BC42">
            <v>110627.22333333299</v>
          </cell>
          <cell r="BD42">
            <v>128996.65833333301</v>
          </cell>
          <cell r="BE42">
            <v>224759.84</v>
          </cell>
          <cell r="BF42">
            <v>250038.18</v>
          </cell>
          <cell r="BG42">
            <v>309071.26333333302</v>
          </cell>
          <cell r="BH42">
            <v>315860.49</v>
          </cell>
        </row>
        <row r="43">
          <cell r="B43" t="str">
            <v>S413090</v>
          </cell>
          <cell r="C43" t="str">
            <v>黄骅市津华汽车部件有限公司</v>
          </cell>
          <cell r="D43" t="str">
            <v>金属件/座椅</v>
          </cell>
          <cell r="E43" t="str">
            <v>金属件/座椅</v>
          </cell>
          <cell r="F43" t="e">
            <v>#REF!</v>
          </cell>
          <cell r="G43" t="str">
            <v>更名创合</v>
          </cell>
          <cell r="H43">
            <v>60</v>
          </cell>
          <cell r="I43" t="str">
            <v>是</v>
          </cell>
          <cell r="J43">
            <v>90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149198.92000000001</v>
          </cell>
          <cell r="AB43">
            <v>0</v>
          </cell>
          <cell r="AC43">
            <v>0</v>
          </cell>
          <cell r="AE43">
            <v>378139.64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Y43">
            <v>0</v>
          </cell>
          <cell r="AZ43">
            <v>527338.56000000006</v>
          </cell>
          <cell r="BA43">
            <v>527338.56000000006</v>
          </cell>
          <cell r="BB43">
            <v>0.8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</row>
        <row r="44">
          <cell r="B44" t="str">
            <v>S413051</v>
          </cell>
          <cell r="C44" t="str">
            <v>黄骅市京港机电设备有限公司</v>
          </cell>
          <cell r="D44" t="str">
            <v>座椅/后视镜</v>
          </cell>
          <cell r="E44" t="str">
            <v>座椅/后视镜</v>
          </cell>
          <cell r="F44" t="e">
            <v>#REF!</v>
          </cell>
          <cell r="G44" t="str">
            <v>正常供货</v>
          </cell>
          <cell r="H44">
            <v>60</v>
          </cell>
          <cell r="I44" t="str">
            <v>是</v>
          </cell>
          <cell r="J44">
            <v>60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56830.9</v>
          </cell>
          <cell r="U44">
            <v>0</v>
          </cell>
          <cell r="V44">
            <v>212817.59</v>
          </cell>
          <cell r="W44">
            <v>0</v>
          </cell>
          <cell r="X44">
            <v>98690.6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25457.29</v>
          </cell>
          <cell r="AJ44">
            <v>102625.95</v>
          </cell>
          <cell r="AK44">
            <v>61039.55</v>
          </cell>
          <cell r="AL44">
            <v>0</v>
          </cell>
          <cell r="AM44">
            <v>7579.72</v>
          </cell>
          <cell r="AN44">
            <v>187.99</v>
          </cell>
          <cell r="AO44">
            <v>123.67</v>
          </cell>
          <cell r="AP44">
            <v>7479.33</v>
          </cell>
          <cell r="AQ44">
            <v>21400</v>
          </cell>
          <cell r="AR44">
            <v>10500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Y44">
            <v>0</v>
          </cell>
          <cell r="AZ44">
            <v>604732.59</v>
          </cell>
          <cell r="BA44">
            <v>604732.59</v>
          </cell>
          <cell r="BB44">
            <v>0.8</v>
          </cell>
          <cell r="BC44">
            <v>6583.8333333333303</v>
          </cell>
          <cell r="BD44">
            <v>6563.22166666667</v>
          </cell>
          <cell r="BE44">
            <v>5316.6666666666697</v>
          </cell>
          <cell r="BF44">
            <v>1750</v>
          </cell>
          <cell r="BG44">
            <v>0</v>
          </cell>
          <cell r="BH44">
            <v>0</v>
          </cell>
        </row>
        <row r="45">
          <cell r="B45" t="str">
            <v>S413132</v>
          </cell>
          <cell r="C45" t="str">
            <v>霸州市政锦五金制品有限公司</v>
          </cell>
          <cell r="D45" t="str">
            <v>金属件</v>
          </cell>
          <cell r="E45" t="str">
            <v>金属件</v>
          </cell>
          <cell r="F45" t="e">
            <v>#REF!</v>
          </cell>
          <cell r="G45" t="str">
            <v>正常供货</v>
          </cell>
          <cell r="H45">
            <v>90</v>
          </cell>
          <cell r="I45" t="str">
            <v>是</v>
          </cell>
          <cell r="J45">
            <v>90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N45">
            <v>1844.43</v>
          </cell>
          <cell r="AO45">
            <v>73420.39</v>
          </cell>
          <cell r="AP45">
            <v>105493.74</v>
          </cell>
          <cell r="AQ45">
            <v>134900</v>
          </cell>
          <cell r="AR45">
            <v>251000</v>
          </cell>
          <cell r="AS45">
            <v>194883.01</v>
          </cell>
          <cell r="AT45">
            <v>255354.44</v>
          </cell>
          <cell r="AU45">
            <v>0</v>
          </cell>
          <cell r="AV45">
            <v>302273.52</v>
          </cell>
          <cell r="AW45">
            <v>158299.70000000001</v>
          </cell>
          <cell r="AX45">
            <v>437642.97</v>
          </cell>
          <cell r="AY45">
            <v>278504.71999999997</v>
          </cell>
          <cell r="AZ45">
            <v>2193616.92</v>
          </cell>
          <cell r="BA45">
            <v>1319169.53</v>
          </cell>
          <cell r="BB45">
            <v>0.8</v>
          </cell>
          <cell r="BC45">
            <v>169175.26333333299</v>
          </cell>
          <cell r="BD45">
            <v>156938.531666667</v>
          </cell>
          <cell r="BE45">
            <v>189735.161666667</v>
          </cell>
          <cell r="BF45">
            <v>193635.11166666701</v>
          </cell>
          <cell r="BG45">
            <v>224742.273333333</v>
          </cell>
          <cell r="BH45">
            <v>238679.22500000001</v>
          </cell>
        </row>
        <row r="46">
          <cell r="B46" t="str">
            <v>S411010</v>
          </cell>
          <cell r="C46" t="str">
            <v>北京多宾城建筑机械有限公司</v>
          </cell>
          <cell r="D46" t="str">
            <v>后视镜</v>
          </cell>
          <cell r="E46" t="str">
            <v>后视镜</v>
          </cell>
          <cell r="G46" t="str">
            <v>正常供货</v>
          </cell>
          <cell r="H46">
            <v>60</v>
          </cell>
          <cell r="I46" t="str">
            <v>是</v>
          </cell>
          <cell r="J46">
            <v>90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121209.49</v>
          </cell>
          <cell r="AM46">
            <v>45180.06</v>
          </cell>
          <cell r="AN46">
            <v>102833.86</v>
          </cell>
          <cell r="AO46">
            <v>74741.320000000007</v>
          </cell>
          <cell r="AP46">
            <v>85589.88</v>
          </cell>
          <cell r="AQ46">
            <v>93000</v>
          </cell>
          <cell r="AR46">
            <v>47900</v>
          </cell>
          <cell r="AS46">
            <v>89492.64</v>
          </cell>
          <cell r="AT46">
            <v>86878.44</v>
          </cell>
          <cell r="AU46">
            <v>28025.03</v>
          </cell>
          <cell r="AV46">
            <v>12685.55</v>
          </cell>
          <cell r="AW46">
            <v>0</v>
          </cell>
          <cell r="AX46">
            <v>131554.62</v>
          </cell>
          <cell r="AY46">
            <v>104450.84</v>
          </cell>
          <cell r="AZ46">
            <v>1023541.73</v>
          </cell>
          <cell r="BA46">
            <v>787536.27</v>
          </cell>
          <cell r="BB46">
            <v>0</v>
          </cell>
          <cell r="BC46">
            <v>79600.38</v>
          </cell>
          <cell r="BD46">
            <v>71814.331666666694</v>
          </cell>
          <cell r="BE46">
            <v>59663.61</v>
          </cell>
          <cell r="BF46">
            <v>44163.61</v>
          </cell>
          <cell r="BG46">
            <v>58106.046666666698</v>
          </cell>
          <cell r="BH46">
            <v>60599.08</v>
          </cell>
        </row>
        <row r="47">
          <cell r="B47" t="str">
            <v>S432021</v>
          </cell>
          <cell r="C47" t="str">
            <v>江苏艾文德悦达汽车内饰有限责任公司</v>
          </cell>
          <cell r="D47" t="str">
            <v>座椅</v>
          </cell>
          <cell r="E47" t="str">
            <v>座椅</v>
          </cell>
          <cell r="F47" t="e">
            <v>#REF!</v>
          </cell>
          <cell r="G47" t="str">
            <v>诉讼</v>
          </cell>
          <cell r="H47">
            <v>60</v>
          </cell>
          <cell r="I47" t="str">
            <v>否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0.8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</row>
        <row r="48">
          <cell r="B48" t="str">
            <v>S433010</v>
          </cell>
          <cell r="C48" t="str">
            <v>台州市黄岩佩雷希模具有限公司</v>
          </cell>
          <cell r="D48">
            <v>0</v>
          </cell>
          <cell r="E48">
            <v>0</v>
          </cell>
          <cell r="G48" t="str">
            <v>固定资产</v>
          </cell>
          <cell r="H48">
            <v>0</v>
          </cell>
          <cell r="I48" t="str">
            <v>是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G48">
            <v>0</v>
          </cell>
          <cell r="AH48">
            <v>37300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140000</v>
          </cell>
          <cell r="AU48">
            <v>0</v>
          </cell>
          <cell r="AV48">
            <v>0</v>
          </cell>
          <cell r="AW48">
            <v>0</v>
          </cell>
          <cell r="AY48">
            <v>0</v>
          </cell>
          <cell r="AZ48">
            <v>177300</v>
          </cell>
          <cell r="BA48">
            <v>177300</v>
          </cell>
          <cell r="BB48">
            <v>0</v>
          </cell>
          <cell r="BC48">
            <v>23333.333333333299</v>
          </cell>
          <cell r="BD48">
            <v>23333.333333333299</v>
          </cell>
          <cell r="BE48">
            <v>23333.333333333299</v>
          </cell>
          <cell r="BF48">
            <v>23333.333333333299</v>
          </cell>
          <cell r="BG48">
            <v>23333.333333333299</v>
          </cell>
          <cell r="BH48">
            <v>23333.333333333299</v>
          </cell>
        </row>
        <row r="49">
          <cell r="B49" t="str">
            <v>S413161</v>
          </cell>
          <cell r="C49" t="str">
            <v>河北利达金属制品集团有限公司</v>
          </cell>
          <cell r="D49" t="str">
            <v>金属件</v>
          </cell>
          <cell r="E49" t="str">
            <v>金属件</v>
          </cell>
          <cell r="F49" t="e">
            <v>#REF!</v>
          </cell>
          <cell r="G49" t="str">
            <v>正常供货</v>
          </cell>
          <cell r="H49">
            <v>90</v>
          </cell>
          <cell r="I49" t="str">
            <v>是</v>
          </cell>
          <cell r="J49">
            <v>90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J49">
            <v>0</v>
          </cell>
          <cell r="AK49">
            <v>0</v>
          </cell>
          <cell r="AL49">
            <v>0</v>
          </cell>
          <cell r="AO49">
            <v>0</v>
          </cell>
          <cell r="AP49">
            <v>161986.92000000001</v>
          </cell>
          <cell r="AQ49">
            <v>0</v>
          </cell>
          <cell r="AR49">
            <v>0</v>
          </cell>
          <cell r="AS49">
            <v>2279773.31</v>
          </cell>
          <cell r="AT49">
            <v>759580.68</v>
          </cell>
          <cell r="AU49">
            <v>0</v>
          </cell>
          <cell r="AV49">
            <v>0</v>
          </cell>
          <cell r="AW49">
            <v>1943731.72</v>
          </cell>
          <cell r="AX49">
            <v>731857.32</v>
          </cell>
          <cell r="AY49">
            <v>424300.31</v>
          </cell>
          <cell r="AZ49">
            <v>6301230.2599999998</v>
          </cell>
          <cell r="BA49">
            <v>3201340.91</v>
          </cell>
          <cell r="BB49">
            <v>0.8</v>
          </cell>
          <cell r="BC49">
            <v>533556.81833333301</v>
          </cell>
          <cell r="BD49">
            <v>533556.81833333301</v>
          </cell>
          <cell r="BE49">
            <v>506558.998333333</v>
          </cell>
          <cell r="BF49">
            <v>830514.28500000003</v>
          </cell>
          <cell r="BG49">
            <v>952490.505</v>
          </cell>
          <cell r="BH49">
            <v>643245.005</v>
          </cell>
        </row>
        <row r="50">
          <cell r="B50" t="str">
            <v>S412015</v>
          </cell>
          <cell r="C50" t="str">
            <v>天津亚铁科技有限公司</v>
          </cell>
          <cell r="D50" t="str">
            <v>金属件</v>
          </cell>
          <cell r="E50" t="str">
            <v>金属件</v>
          </cell>
          <cell r="F50" t="e">
            <v>#REF!</v>
          </cell>
          <cell r="G50" t="str">
            <v>老账</v>
          </cell>
          <cell r="H50">
            <v>0</v>
          </cell>
          <cell r="I50" t="str">
            <v>否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W50">
            <v>0</v>
          </cell>
          <cell r="X50">
            <v>0</v>
          </cell>
          <cell r="Y50">
            <v>126094.65</v>
          </cell>
          <cell r="Z50">
            <v>0</v>
          </cell>
          <cell r="AA50">
            <v>0</v>
          </cell>
          <cell r="AB50">
            <v>0</v>
          </cell>
          <cell r="AC50">
            <v>74592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Y50">
            <v>0</v>
          </cell>
          <cell r="AZ50">
            <v>200686.65</v>
          </cell>
          <cell r="BA50">
            <v>200686.65</v>
          </cell>
          <cell r="BB50">
            <v>0.8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</row>
        <row r="51">
          <cell r="B51" t="str">
            <v>S437015</v>
          </cell>
          <cell r="C51" t="str">
            <v>山东金达汽车部件制造股份有限公司</v>
          </cell>
          <cell r="D51" t="str">
            <v>座椅</v>
          </cell>
          <cell r="E51" t="str">
            <v>座椅</v>
          </cell>
          <cell r="F51" t="e">
            <v>#REF!</v>
          </cell>
          <cell r="G51" t="str">
            <v>正常供货</v>
          </cell>
          <cell r="H51">
            <v>60</v>
          </cell>
          <cell r="I51" t="str">
            <v>否</v>
          </cell>
          <cell r="J51">
            <v>90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Q51">
            <v>0</v>
          </cell>
          <cell r="AR51">
            <v>0</v>
          </cell>
          <cell r="AS51">
            <v>20980.81</v>
          </cell>
          <cell r="AT51">
            <v>461164.86</v>
          </cell>
          <cell r="AU51">
            <v>485505.14</v>
          </cell>
          <cell r="AV51">
            <v>900590.92</v>
          </cell>
          <cell r="AW51">
            <v>291316.14</v>
          </cell>
          <cell r="AX51">
            <v>689636.32</v>
          </cell>
          <cell r="AY51">
            <v>406031.42</v>
          </cell>
          <cell r="AZ51">
            <v>3255225.61</v>
          </cell>
          <cell r="BA51">
            <v>2159557.87</v>
          </cell>
          <cell r="BB51">
            <v>0.8</v>
          </cell>
          <cell r="BC51">
            <v>80357.611666666693</v>
          </cell>
          <cell r="BD51">
            <v>161275.13500000001</v>
          </cell>
          <cell r="BE51">
            <v>311373.62166666699</v>
          </cell>
          <cell r="BF51">
            <v>359926.311666667</v>
          </cell>
          <cell r="BG51">
            <v>474865.69833333301</v>
          </cell>
          <cell r="BH51">
            <v>539040.80000000005</v>
          </cell>
        </row>
        <row r="52">
          <cell r="B52" t="str">
            <v>S433027</v>
          </cell>
          <cell r="C52" t="str">
            <v>浙江泰极信汽车部件有限公司</v>
          </cell>
          <cell r="D52" t="str">
            <v>金属件</v>
          </cell>
          <cell r="E52" t="str">
            <v>金属件</v>
          </cell>
          <cell r="F52" t="e">
            <v>#REF!</v>
          </cell>
          <cell r="G52" t="str">
            <v>诉讼</v>
          </cell>
          <cell r="H52">
            <v>60</v>
          </cell>
          <cell r="I52" t="str">
            <v>否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U52">
            <v>0</v>
          </cell>
          <cell r="V52">
            <v>47521.08</v>
          </cell>
          <cell r="W52">
            <v>101074.44</v>
          </cell>
          <cell r="X52">
            <v>0</v>
          </cell>
          <cell r="Y52">
            <v>101074.44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Y52">
            <v>0</v>
          </cell>
          <cell r="AZ52">
            <v>249669.96</v>
          </cell>
          <cell r="BA52">
            <v>249669.96</v>
          </cell>
          <cell r="BB52">
            <v>0.8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</row>
        <row r="53">
          <cell r="B53" t="str">
            <v>S543001</v>
          </cell>
          <cell r="C53" t="str">
            <v>湖南精正设备制造有限公司</v>
          </cell>
          <cell r="D53" t="str">
            <v>座椅</v>
          </cell>
          <cell r="E53" t="str">
            <v>座椅</v>
          </cell>
          <cell r="F53" t="e">
            <v>#REF!</v>
          </cell>
          <cell r="G53" t="str">
            <v>固定资产</v>
          </cell>
          <cell r="H53" t="str">
            <v>预付</v>
          </cell>
          <cell r="I53" t="str">
            <v>否</v>
          </cell>
          <cell r="K53">
            <v>470027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Y53">
            <v>0</v>
          </cell>
          <cell r="AZ53">
            <v>470027</v>
          </cell>
          <cell r="BA53">
            <v>470027</v>
          </cell>
          <cell r="BB53">
            <v>1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</row>
        <row r="54">
          <cell r="B54" t="str">
            <v>S433020</v>
          </cell>
          <cell r="C54" t="str">
            <v>宁波市北仑屹昌机械有限公司</v>
          </cell>
          <cell r="D54" t="str">
            <v>后视镜</v>
          </cell>
          <cell r="E54" t="str">
            <v>后视镜</v>
          </cell>
          <cell r="G54" t="str">
            <v>老账</v>
          </cell>
          <cell r="H54">
            <v>90</v>
          </cell>
          <cell r="I54" t="str">
            <v>是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58156.28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Y54">
            <v>139274.43</v>
          </cell>
          <cell r="AZ54">
            <v>197430.71</v>
          </cell>
          <cell r="BA54">
            <v>58156.28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23212.404999999999</v>
          </cell>
        </row>
        <row r="55">
          <cell r="B55" t="str">
            <v>S432009</v>
          </cell>
          <cell r="C55" t="str">
            <v>江苏力乐汽车部件股份有限公司</v>
          </cell>
          <cell r="D55" t="str">
            <v>金属件/座椅</v>
          </cell>
          <cell r="E55" t="str">
            <v>金属件/座椅</v>
          </cell>
          <cell r="F55" t="e">
            <v>#REF!</v>
          </cell>
          <cell r="G55" t="str">
            <v>正常供货</v>
          </cell>
          <cell r="H55">
            <v>60</v>
          </cell>
          <cell r="I55" t="str">
            <v>否</v>
          </cell>
          <cell r="J55">
            <v>90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R55">
            <v>0</v>
          </cell>
          <cell r="AS55">
            <v>904521.82</v>
          </cell>
          <cell r="AT55">
            <v>958499.08</v>
          </cell>
          <cell r="AU55">
            <v>973535.12</v>
          </cell>
          <cell r="AV55">
            <v>1890526.64</v>
          </cell>
          <cell r="AW55">
            <v>871702.16</v>
          </cell>
          <cell r="AX55">
            <v>1127828</v>
          </cell>
          <cell r="AY55">
            <v>509297.24</v>
          </cell>
          <cell r="AZ55">
            <v>7235910.0599999996</v>
          </cell>
          <cell r="BA55">
            <v>5598784.8200000003</v>
          </cell>
          <cell r="BB55">
            <v>0.8</v>
          </cell>
          <cell r="BC55">
            <v>310503.48333333299</v>
          </cell>
          <cell r="BD55">
            <v>472759.33666666702</v>
          </cell>
          <cell r="BE55">
            <v>787847.11</v>
          </cell>
          <cell r="BF55">
            <v>933130.80333333299</v>
          </cell>
          <cell r="BG55">
            <v>1121102.13666667</v>
          </cell>
          <cell r="BH55">
            <v>1055231.37333333</v>
          </cell>
        </row>
        <row r="56">
          <cell r="B56" t="str">
            <v>S432025</v>
          </cell>
          <cell r="C56" t="str">
            <v>苏州高登威科技股份有限公司</v>
          </cell>
          <cell r="D56">
            <v>0</v>
          </cell>
          <cell r="E56">
            <v>0</v>
          </cell>
          <cell r="G56" t="str">
            <v>固定资产</v>
          </cell>
          <cell r="H56">
            <v>0</v>
          </cell>
          <cell r="I56" t="str">
            <v>否</v>
          </cell>
          <cell r="K56">
            <v>526700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Y56">
            <v>0</v>
          </cell>
          <cell r="AZ56">
            <v>526700</v>
          </cell>
          <cell r="BA56">
            <v>526700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</row>
        <row r="57">
          <cell r="B57" t="str">
            <v>S423001</v>
          </cell>
          <cell r="C57" t="str">
            <v>哈尔滨三迪工控工程有限公司</v>
          </cell>
          <cell r="D57" t="str">
            <v>座椅</v>
          </cell>
          <cell r="E57" t="str">
            <v>座椅</v>
          </cell>
          <cell r="F57" t="e">
            <v>#REF!</v>
          </cell>
          <cell r="G57" t="str">
            <v>固定资产-老账</v>
          </cell>
          <cell r="H57" t="str">
            <v>预付</v>
          </cell>
          <cell r="I57" t="str">
            <v>否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236900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Y57">
            <v>0</v>
          </cell>
          <cell r="AZ57">
            <v>236900</v>
          </cell>
          <cell r="BA57">
            <v>236900</v>
          </cell>
          <cell r="BB57">
            <v>1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</row>
        <row r="58">
          <cell r="B58" t="str">
            <v>S432006</v>
          </cell>
          <cell r="C58" t="str">
            <v>江阴长青工艺品有限公司</v>
          </cell>
          <cell r="D58" t="str">
            <v>座椅</v>
          </cell>
          <cell r="E58" t="str">
            <v>座椅</v>
          </cell>
          <cell r="F58" t="e">
            <v>#REF!</v>
          </cell>
          <cell r="G58" t="str">
            <v>固定资产-老账</v>
          </cell>
          <cell r="H58" t="str">
            <v>预付</v>
          </cell>
          <cell r="I58" t="str">
            <v>是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264354.28000000003</v>
          </cell>
          <cell r="AN58">
            <v>213000</v>
          </cell>
          <cell r="AO58">
            <v>0</v>
          </cell>
          <cell r="AP58">
            <v>52500</v>
          </cell>
          <cell r="AQ58">
            <v>0</v>
          </cell>
          <cell r="AR58">
            <v>0</v>
          </cell>
          <cell r="AS58">
            <v>35000</v>
          </cell>
          <cell r="AT58">
            <v>67500</v>
          </cell>
          <cell r="AU58">
            <v>0</v>
          </cell>
          <cell r="AV58">
            <v>0</v>
          </cell>
          <cell r="AW58">
            <v>0</v>
          </cell>
          <cell r="AY58">
            <v>0</v>
          </cell>
          <cell r="AZ58">
            <v>632354.28</v>
          </cell>
          <cell r="BA58">
            <v>632354.28</v>
          </cell>
          <cell r="BB58">
            <v>1</v>
          </cell>
          <cell r="BC58">
            <v>25833.333333333299</v>
          </cell>
          <cell r="BD58">
            <v>25833.333333333299</v>
          </cell>
          <cell r="BE58">
            <v>17083.333333333299</v>
          </cell>
          <cell r="BF58">
            <v>17083.333333333299</v>
          </cell>
          <cell r="BG58">
            <v>17083.333333333299</v>
          </cell>
          <cell r="BH58">
            <v>11250</v>
          </cell>
        </row>
        <row r="59">
          <cell r="B59" t="str">
            <v>S413056</v>
          </cell>
          <cell r="C59" t="str">
            <v>黄骅市瑞丰五金制品有限公司</v>
          </cell>
          <cell r="D59" t="str">
            <v>金属件/后视镜</v>
          </cell>
          <cell r="E59" t="str">
            <v>金属件/后视镜</v>
          </cell>
          <cell r="F59" t="e">
            <v>#REF!</v>
          </cell>
          <cell r="G59" t="str">
            <v>正常供货</v>
          </cell>
          <cell r="H59">
            <v>60</v>
          </cell>
          <cell r="I59" t="str">
            <v>是</v>
          </cell>
          <cell r="J59">
            <v>90</v>
          </cell>
          <cell r="K59">
            <v>0</v>
          </cell>
          <cell r="L59">
            <v>0</v>
          </cell>
          <cell r="M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E59">
            <v>163925.31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88742.37</v>
          </cell>
          <cell r="AK59">
            <v>74722.740000000005</v>
          </cell>
          <cell r="AL59">
            <v>0</v>
          </cell>
          <cell r="AM59">
            <v>0</v>
          </cell>
          <cell r="AN59">
            <v>0</v>
          </cell>
          <cell r="AO59">
            <v>133483.42000000001</v>
          </cell>
          <cell r="AP59">
            <v>45058.73</v>
          </cell>
          <cell r="AQ59">
            <v>0</v>
          </cell>
          <cell r="AR59">
            <v>103500</v>
          </cell>
          <cell r="AS59">
            <v>52898.42</v>
          </cell>
          <cell r="AT59">
            <v>76633.02</v>
          </cell>
          <cell r="AU59">
            <v>23283.37</v>
          </cell>
          <cell r="AV59">
            <v>0</v>
          </cell>
          <cell r="AW59">
            <v>74609.929999999993</v>
          </cell>
          <cell r="AX59">
            <v>40908.050000000003</v>
          </cell>
          <cell r="AY59">
            <v>43787.68</v>
          </cell>
          <cell r="AZ59">
            <v>921553.04</v>
          </cell>
          <cell r="BA59">
            <v>836857.31</v>
          </cell>
          <cell r="BB59">
            <v>0.8</v>
          </cell>
          <cell r="BC59">
            <v>68595.598333333299</v>
          </cell>
          <cell r="BD59">
            <v>50228.923333333303</v>
          </cell>
          <cell r="BE59">
            <v>42719.135000000002</v>
          </cell>
          <cell r="BF59">
            <v>55154.1233333333</v>
          </cell>
          <cell r="BG59">
            <v>44722.131666666697</v>
          </cell>
          <cell r="BH59">
            <v>43203.675000000003</v>
          </cell>
        </row>
        <row r="60">
          <cell r="B60" t="str">
            <v>S413071</v>
          </cell>
          <cell r="C60" t="str">
            <v>黄骅市顺亿汽车部件有限公司</v>
          </cell>
          <cell r="D60" t="str">
            <v>金属件/座椅/后视镜</v>
          </cell>
          <cell r="E60" t="str">
            <v>金属件/座椅/后视镜</v>
          </cell>
          <cell r="F60" t="e">
            <v>#REF!</v>
          </cell>
          <cell r="G60" t="str">
            <v>正常供货</v>
          </cell>
          <cell r="H60">
            <v>90</v>
          </cell>
          <cell r="I60" t="str">
            <v>是</v>
          </cell>
          <cell r="J60">
            <v>90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30828.400000000001</v>
          </cell>
          <cell r="AF60">
            <v>40385.19</v>
          </cell>
          <cell r="AG60">
            <v>56596.68</v>
          </cell>
          <cell r="AH60">
            <v>27046.89</v>
          </cell>
          <cell r="AI60">
            <v>44354.57</v>
          </cell>
          <cell r="AJ60">
            <v>45109.77</v>
          </cell>
          <cell r="AK60">
            <v>56004.97</v>
          </cell>
          <cell r="AL60">
            <v>67923.960000000006</v>
          </cell>
          <cell r="AM60">
            <v>56994.879999999997</v>
          </cell>
          <cell r="AN60">
            <v>56144.639999999999</v>
          </cell>
          <cell r="AO60">
            <v>26984.55</v>
          </cell>
          <cell r="AP60">
            <v>31650.85</v>
          </cell>
          <cell r="AQ60">
            <v>31400</v>
          </cell>
          <cell r="AR60">
            <v>48000</v>
          </cell>
          <cell r="AS60">
            <v>43591.48</v>
          </cell>
          <cell r="AT60">
            <v>35027.19</v>
          </cell>
          <cell r="AU60">
            <v>25666.080000000002</v>
          </cell>
          <cell r="AV60">
            <v>0</v>
          </cell>
          <cell r="AW60">
            <v>42989.99</v>
          </cell>
          <cell r="AX60">
            <v>54605.88</v>
          </cell>
          <cell r="AY60">
            <v>0</v>
          </cell>
          <cell r="AZ60">
            <v>821305.97</v>
          </cell>
          <cell r="BA60">
            <v>723710.1</v>
          </cell>
          <cell r="BB60">
            <v>0.8</v>
          </cell>
          <cell r="BC60">
            <v>36109.011666666702</v>
          </cell>
          <cell r="BD60">
            <v>35889.266666666699</v>
          </cell>
          <cell r="BE60">
            <v>30614.125</v>
          </cell>
          <cell r="BF60">
            <v>32545.79</v>
          </cell>
          <cell r="BG60">
            <v>33646.769999999997</v>
          </cell>
          <cell r="BH60">
            <v>26381.523333333302</v>
          </cell>
        </row>
        <row r="61">
          <cell r="B61" t="str">
            <v>S432037</v>
          </cell>
          <cell r="C61" t="str">
            <v>苏世博(南京)减振系统有限公司</v>
          </cell>
          <cell r="D61" t="str">
            <v>金属件</v>
          </cell>
          <cell r="E61" t="str">
            <v>金属件</v>
          </cell>
          <cell r="F61" t="e">
            <v>#REF!</v>
          </cell>
          <cell r="G61" t="str">
            <v>正常供货</v>
          </cell>
          <cell r="H61">
            <v>60</v>
          </cell>
          <cell r="I61" t="str">
            <v>否</v>
          </cell>
          <cell r="J61">
            <v>90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7050.95</v>
          </cell>
          <cell r="AR61">
            <v>150100</v>
          </cell>
          <cell r="AS61">
            <v>0</v>
          </cell>
          <cell r="AT61">
            <v>182671.28</v>
          </cell>
          <cell r="AU61">
            <v>0</v>
          </cell>
          <cell r="AV61">
            <v>0</v>
          </cell>
          <cell r="AW61">
            <v>885251.05</v>
          </cell>
          <cell r="AX61">
            <v>679356</v>
          </cell>
          <cell r="AY61">
            <v>676097.08</v>
          </cell>
          <cell r="AZ61">
            <v>2580526.36</v>
          </cell>
          <cell r="BA61">
            <v>1225073.28</v>
          </cell>
          <cell r="BB61">
            <v>0.8</v>
          </cell>
          <cell r="BC61">
            <v>56637.038333333301</v>
          </cell>
          <cell r="BD61">
            <v>56637.038333333301</v>
          </cell>
          <cell r="BE61">
            <v>56637.038333333301</v>
          </cell>
          <cell r="BF61">
            <v>203003.721666667</v>
          </cell>
          <cell r="BG61">
            <v>291213.05499999999</v>
          </cell>
          <cell r="BH61">
            <v>403895.90166666702</v>
          </cell>
        </row>
        <row r="62">
          <cell r="B62" t="str">
            <v>S412012</v>
          </cell>
          <cell r="C62" t="str">
            <v>天津琪安科技有限公司</v>
          </cell>
          <cell r="D62" t="str">
            <v>座椅</v>
          </cell>
          <cell r="E62" t="str">
            <v>座椅</v>
          </cell>
          <cell r="F62" t="e">
            <v>#REF!</v>
          </cell>
          <cell r="G62" t="str">
            <v>正常供货</v>
          </cell>
          <cell r="H62">
            <v>90</v>
          </cell>
          <cell r="I62" t="str">
            <v>是</v>
          </cell>
          <cell r="J62">
            <v>90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32705.5</v>
          </cell>
          <cell r="AG62">
            <v>85524.27</v>
          </cell>
          <cell r="AH62">
            <v>0</v>
          </cell>
          <cell r="AI62">
            <v>156100.04999999999</v>
          </cell>
          <cell r="AJ62">
            <v>26790.04</v>
          </cell>
          <cell r="AK62">
            <v>60885.41</v>
          </cell>
          <cell r="AL62">
            <v>165910.82999999999</v>
          </cell>
          <cell r="AM62">
            <v>33628.800000000003</v>
          </cell>
          <cell r="AN62">
            <v>84291.79</v>
          </cell>
          <cell r="AO62">
            <v>90649.77</v>
          </cell>
          <cell r="AP62">
            <v>28624.07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364412.38</v>
          </cell>
          <cell r="AV62">
            <v>97168.7</v>
          </cell>
          <cell r="AW62">
            <v>0</v>
          </cell>
          <cell r="AX62">
            <v>85355.12</v>
          </cell>
          <cell r="AY62">
            <v>63059.24</v>
          </cell>
          <cell r="AZ62">
            <v>1375105.97</v>
          </cell>
          <cell r="BA62">
            <v>1226691.6100000001</v>
          </cell>
          <cell r="BB62">
            <v>0.8</v>
          </cell>
          <cell r="BC62">
            <v>19878.973333333299</v>
          </cell>
          <cell r="BD62">
            <v>65506.074999999997</v>
          </cell>
          <cell r="BE62">
            <v>76930.179999999993</v>
          </cell>
          <cell r="BF62">
            <v>76930.179999999993</v>
          </cell>
          <cell r="BG62">
            <v>91156.033333333296</v>
          </cell>
          <cell r="BH62">
            <v>101665.906666667</v>
          </cell>
        </row>
        <row r="63">
          <cell r="B63" t="str">
            <v>S432035</v>
          </cell>
          <cell r="C63" t="str">
            <v>江阴市宏丰塑业有限公司</v>
          </cell>
          <cell r="D63" t="str">
            <v>后视镜</v>
          </cell>
          <cell r="E63" t="str">
            <v>后视镜</v>
          </cell>
          <cell r="G63" t="str">
            <v>大宗物料</v>
          </cell>
          <cell r="H63">
            <v>90</v>
          </cell>
          <cell r="I63" t="str">
            <v>是</v>
          </cell>
          <cell r="J63">
            <v>90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30809.99</v>
          </cell>
          <cell r="AG63">
            <v>0</v>
          </cell>
          <cell r="AH63">
            <v>79100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Y63">
            <v>0</v>
          </cell>
          <cell r="AZ63">
            <v>109909.99</v>
          </cell>
          <cell r="BA63">
            <v>109909.99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</row>
        <row r="64">
          <cell r="B64" t="str">
            <v>S511032</v>
          </cell>
          <cell r="C64" t="str">
            <v>中机科（北京）车辆检测工程研究院有限公司</v>
          </cell>
          <cell r="D64" t="str">
            <v>座椅</v>
          </cell>
          <cell r="E64" t="str">
            <v>座椅</v>
          </cell>
          <cell r="F64" t="e">
            <v>#REF!</v>
          </cell>
          <cell r="G64" t="str">
            <v>实验费-老帐</v>
          </cell>
          <cell r="H64">
            <v>0</v>
          </cell>
          <cell r="I64" t="str">
            <v>否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383520.5</v>
          </cell>
          <cell r="AR64">
            <v>0</v>
          </cell>
          <cell r="AS64">
            <v>228201</v>
          </cell>
          <cell r="AT64">
            <v>4337.5</v>
          </cell>
          <cell r="AU64">
            <v>0</v>
          </cell>
          <cell r="AV64">
            <v>0</v>
          </cell>
          <cell r="AW64">
            <v>3905</v>
          </cell>
          <cell r="AY64">
            <v>0</v>
          </cell>
          <cell r="AZ64">
            <v>619964</v>
          </cell>
          <cell r="BA64">
            <v>619964</v>
          </cell>
          <cell r="BB64">
            <v>0.8</v>
          </cell>
          <cell r="BC64">
            <v>102676.5</v>
          </cell>
          <cell r="BD64">
            <v>102676.5</v>
          </cell>
          <cell r="BE64">
            <v>102676.5</v>
          </cell>
          <cell r="BF64">
            <v>39407.25</v>
          </cell>
          <cell r="BG64">
            <v>39407.25</v>
          </cell>
          <cell r="BH64">
            <v>1373.75</v>
          </cell>
        </row>
        <row r="65">
          <cell r="B65" t="str">
            <v>S421002</v>
          </cell>
          <cell r="C65" t="str">
            <v>大连浩煜新材料科技有限公司</v>
          </cell>
          <cell r="D65" t="str">
            <v>座椅</v>
          </cell>
          <cell r="E65" t="str">
            <v>座椅</v>
          </cell>
          <cell r="F65" t="e">
            <v>#REF!</v>
          </cell>
          <cell r="G65" t="str">
            <v>大宗物料</v>
          </cell>
          <cell r="H65">
            <v>60</v>
          </cell>
          <cell r="I65" t="str">
            <v>否</v>
          </cell>
          <cell r="J65">
            <v>60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AM65">
            <v>0</v>
          </cell>
          <cell r="AN65">
            <v>0</v>
          </cell>
          <cell r="AO65">
            <v>0</v>
          </cell>
          <cell r="AQ65">
            <v>0</v>
          </cell>
          <cell r="AR65">
            <v>0</v>
          </cell>
          <cell r="AS65">
            <v>103409.82</v>
          </cell>
          <cell r="AT65">
            <v>688800</v>
          </cell>
          <cell r="AU65">
            <v>1019760</v>
          </cell>
          <cell r="AV65">
            <v>678240</v>
          </cell>
          <cell r="AW65">
            <v>962640</v>
          </cell>
          <cell r="AX65">
            <v>869760</v>
          </cell>
          <cell r="AY65">
            <v>659400</v>
          </cell>
          <cell r="AZ65">
            <v>4982009.82</v>
          </cell>
          <cell r="BA65">
            <v>3452849.82</v>
          </cell>
          <cell r="BB65">
            <v>1</v>
          </cell>
          <cell r="BC65">
            <v>132034.97</v>
          </cell>
          <cell r="BD65">
            <v>301994.96999999997</v>
          </cell>
          <cell r="BE65">
            <v>415034.97</v>
          </cell>
          <cell r="BF65">
            <v>575474.97</v>
          </cell>
          <cell r="BG65">
            <v>720434.97</v>
          </cell>
          <cell r="BH65">
            <v>813100</v>
          </cell>
        </row>
        <row r="66">
          <cell r="B66" t="str">
            <v>S413168</v>
          </cell>
          <cell r="C66" t="str">
            <v>黄骅市旗锐塑料制品有限公司</v>
          </cell>
          <cell r="D66" t="str">
            <v>座椅/后视镜</v>
          </cell>
          <cell r="E66" t="str">
            <v>座椅/后视镜</v>
          </cell>
          <cell r="F66" t="e">
            <v>#REF!</v>
          </cell>
          <cell r="G66" t="str">
            <v>正常供货</v>
          </cell>
          <cell r="H66">
            <v>60</v>
          </cell>
          <cell r="I66" t="str">
            <v>否</v>
          </cell>
          <cell r="J66">
            <v>90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32059.31</v>
          </cell>
          <cell r="AU66">
            <v>46536.05</v>
          </cell>
          <cell r="AV66">
            <v>66484.39</v>
          </cell>
          <cell r="AW66">
            <v>28145.33</v>
          </cell>
          <cell r="AX66">
            <v>87002.92</v>
          </cell>
          <cell r="AY66">
            <v>77516.59</v>
          </cell>
          <cell r="AZ66">
            <v>337744.59</v>
          </cell>
          <cell r="BA66">
            <v>173225.08</v>
          </cell>
          <cell r="BB66">
            <v>0.8</v>
          </cell>
          <cell r="BC66">
            <v>5343.2183333333296</v>
          </cell>
          <cell r="BD66">
            <v>13099.2266666667</v>
          </cell>
          <cell r="BE66">
            <v>24179.958333333299</v>
          </cell>
          <cell r="BF66">
            <v>28870.846666666701</v>
          </cell>
          <cell r="BG66">
            <v>43371.333333333299</v>
          </cell>
          <cell r="BH66">
            <v>56290.764999999999</v>
          </cell>
        </row>
        <row r="67">
          <cell r="B67" t="str">
            <v>S535001</v>
          </cell>
          <cell r="C67" t="str">
            <v>厦门市三友和机械有限公司</v>
          </cell>
          <cell r="D67" t="str">
            <v>座椅</v>
          </cell>
          <cell r="E67" t="str">
            <v>座椅</v>
          </cell>
          <cell r="F67" t="e">
            <v>#REF!</v>
          </cell>
          <cell r="G67" t="str">
            <v>固定资产-老账</v>
          </cell>
          <cell r="H67" t="str">
            <v>预付</v>
          </cell>
          <cell r="I67" t="str">
            <v>否</v>
          </cell>
          <cell r="K67">
            <v>222035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60000</v>
          </cell>
          <cell r="AA67">
            <v>0</v>
          </cell>
          <cell r="AB67">
            <v>0</v>
          </cell>
          <cell r="AC67">
            <v>11965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Y67">
            <v>0</v>
          </cell>
          <cell r="AZ67">
            <v>294000</v>
          </cell>
          <cell r="BA67">
            <v>294000</v>
          </cell>
          <cell r="BB67">
            <v>0.8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</row>
        <row r="68">
          <cell r="B68" t="str">
            <v>S433009</v>
          </cell>
          <cell r="C68" t="str">
            <v>浙江路得坦摩汽车部件股份有限公司</v>
          </cell>
          <cell r="D68" t="str">
            <v>金属件</v>
          </cell>
          <cell r="E68" t="str">
            <v>金属件</v>
          </cell>
          <cell r="F68" t="e">
            <v>#REF!</v>
          </cell>
          <cell r="G68" t="str">
            <v>正常供货</v>
          </cell>
          <cell r="H68">
            <v>60</v>
          </cell>
          <cell r="I68" t="str">
            <v>否</v>
          </cell>
          <cell r="J68">
            <v>60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811996.06</v>
          </cell>
          <cell r="AU68">
            <v>281423.25</v>
          </cell>
          <cell r="AV68">
            <v>991550.26</v>
          </cell>
          <cell r="AW68">
            <v>156597.75</v>
          </cell>
          <cell r="AX68">
            <v>855585.49</v>
          </cell>
          <cell r="AY68">
            <v>560550.06000000006</v>
          </cell>
          <cell r="AZ68">
            <v>3657702.87</v>
          </cell>
          <cell r="BA68">
            <v>2241567.3199999998</v>
          </cell>
          <cell r="BB68">
            <v>0.8</v>
          </cell>
          <cell r="BC68">
            <v>135332.67666666699</v>
          </cell>
          <cell r="BD68">
            <v>182236.55166666699</v>
          </cell>
          <cell r="BE68">
            <v>347494.92833333299</v>
          </cell>
          <cell r="BF68">
            <v>373594.55333333299</v>
          </cell>
          <cell r="BG68">
            <v>516192.13500000001</v>
          </cell>
          <cell r="BH68">
            <v>609617.14500000002</v>
          </cell>
        </row>
        <row r="69">
          <cell r="B69" t="str">
            <v>S434002</v>
          </cell>
          <cell r="C69" t="str">
            <v>芜湖星火软轴控制索制造有限公司</v>
          </cell>
          <cell r="D69" t="str">
            <v>金属件/座椅</v>
          </cell>
          <cell r="E69" t="str">
            <v>金属件/座椅</v>
          </cell>
          <cell r="F69" t="e">
            <v>#REF!</v>
          </cell>
          <cell r="G69" t="str">
            <v>正常供货</v>
          </cell>
          <cell r="H69">
            <v>60</v>
          </cell>
          <cell r="I69" t="str">
            <v>是</v>
          </cell>
          <cell r="J69">
            <v>60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Z69">
            <v>0</v>
          </cell>
          <cell r="AL69">
            <v>0</v>
          </cell>
          <cell r="AM69">
            <v>0</v>
          </cell>
          <cell r="AN69">
            <v>86101.19</v>
          </cell>
          <cell r="AO69">
            <v>110872.52</v>
          </cell>
          <cell r="AP69">
            <v>64759.78</v>
          </cell>
          <cell r="AQ69">
            <v>28900</v>
          </cell>
          <cell r="AR69">
            <v>14400</v>
          </cell>
          <cell r="AS69">
            <v>0</v>
          </cell>
          <cell r="AT69">
            <v>673.35</v>
          </cell>
          <cell r="AU69">
            <v>16414.490000000002</v>
          </cell>
          <cell r="AV69">
            <v>0</v>
          </cell>
          <cell r="AW69">
            <v>0</v>
          </cell>
          <cell r="AY69">
            <v>4096.37</v>
          </cell>
          <cell r="AZ69">
            <v>326217.7</v>
          </cell>
          <cell r="BA69">
            <v>322121.33</v>
          </cell>
          <cell r="BB69">
            <v>0.8</v>
          </cell>
          <cell r="BC69">
            <v>36600.941666666702</v>
          </cell>
          <cell r="BD69">
            <v>20857.936666666701</v>
          </cell>
          <cell r="BE69">
            <v>10064.64</v>
          </cell>
          <cell r="BF69">
            <v>5247.9733333333297</v>
          </cell>
          <cell r="BG69">
            <v>2847.9733333333302</v>
          </cell>
          <cell r="BH69">
            <v>3530.70166666667</v>
          </cell>
        </row>
        <row r="70">
          <cell r="B70" t="str">
            <v>S413053</v>
          </cell>
          <cell r="C70" t="str">
            <v>黄骅市益海五金制造有限公司</v>
          </cell>
          <cell r="D70" t="str">
            <v>座椅</v>
          </cell>
          <cell r="E70" t="str">
            <v>座椅</v>
          </cell>
          <cell r="F70" t="e">
            <v>#REF!</v>
          </cell>
          <cell r="G70" t="str">
            <v>正常供货</v>
          </cell>
          <cell r="H70">
            <v>90</v>
          </cell>
          <cell r="I70" t="str">
            <v>是</v>
          </cell>
          <cell r="J70">
            <v>90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G70">
            <v>0</v>
          </cell>
          <cell r="AH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64665.94</v>
          </cell>
          <cell r="AO70">
            <v>0</v>
          </cell>
          <cell r="AP70">
            <v>112570.89</v>
          </cell>
          <cell r="AQ70">
            <v>7500</v>
          </cell>
          <cell r="AR70">
            <v>17600</v>
          </cell>
          <cell r="AS70">
            <v>24286.2</v>
          </cell>
          <cell r="AT70">
            <v>31266.25</v>
          </cell>
          <cell r="AU70">
            <v>28633.119999999999</v>
          </cell>
          <cell r="AV70">
            <v>20920.740000000002</v>
          </cell>
          <cell r="AW70">
            <v>0</v>
          </cell>
          <cell r="AX70">
            <v>65364.24</v>
          </cell>
          <cell r="AY70">
            <v>0</v>
          </cell>
          <cell r="AZ70">
            <v>372807.38</v>
          </cell>
          <cell r="BA70">
            <v>307443.14</v>
          </cell>
          <cell r="BB70">
            <v>0.8</v>
          </cell>
          <cell r="BC70">
            <v>32203.89</v>
          </cell>
          <cell r="BD70">
            <v>36976.076666666697</v>
          </cell>
          <cell r="BE70">
            <v>21701.051666666699</v>
          </cell>
          <cell r="BF70">
            <v>20451.051666666699</v>
          </cell>
          <cell r="BG70">
            <v>28411.758333333299</v>
          </cell>
          <cell r="BH70">
            <v>24364.058333333302</v>
          </cell>
        </row>
        <row r="71">
          <cell r="B71" t="str">
            <v>S411037</v>
          </cell>
          <cell r="C71" t="str">
            <v>北京博路荣国际贸易有限公司</v>
          </cell>
          <cell r="D71" t="str">
            <v>后视镜</v>
          </cell>
          <cell r="E71" t="str">
            <v>后视镜</v>
          </cell>
          <cell r="G71" t="str">
            <v>大宗物料</v>
          </cell>
          <cell r="H71">
            <v>90</v>
          </cell>
          <cell r="I71" t="str">
            <v>是</v>
          </cell>
          <cell r="J71">
            <v>90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46705.599999999999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Y71">
            <v>0</v>
          </cell>
          <cell r="AZ71">
            <v>46705.599999999999</v>
          </cell>
          <cell r="BA71">
            <v>46705.599999999999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</row>
        <row r="72">
          <cell r="B72" t="str">
            <v>S413042</v>
          </cell>
          <cell r="C72" t="str">
            <v>黄骅市祯祥金属制品有限责任公司</v>
          </cell>
          <cell r="D72" t="str">
            <v>金属件</v>
          </cell>
          <cell r="E72" t="str">
            <v>金属件</v>
          </cell>
          <cell r="F72" t="e">
            <v>#REF!</v>
          </cell>
          <cell r="H72">
            <v>0</v>
          </cell>
          <cell r="I72" t="str">
            <v>否</v>
          </cell>
          <cell r="J72">
            <v>30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X72">
            <v>141746.47</v>
          </cell>
          <cell r="AY72">
            <v>350004.35</v>
          </cell>
          <cell r="AZ72">
            <v>491750.82</v>
          </cell>
          <cell r="BA72">
            <v>491750.82</v>
          </cell>
          <cell r="BB72">
            <v>1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23624.4116666667</v>
          </cell>
          <cell r="BH72">
            <v>81958.47</v>
          </cell>
        </row>
        <row r="73">
          <cell r="B73" t="str">
            <v>S413021</v>
          </cell>
          <cell r="C73" t="str">
            <v>河北锐翰汽车零部件有限公司</v>
          </cell>
          <cell r="D73" t="str">
            <v>金属件</v>
          </cell>
          <cell r="E73" t="str">
            <v>金属件</v>
          </cell>
          <cell r="F73" t="e">
            <v>#REF!</v>
          </cell>
          <cell r="G73" t="str">
            <v>正常供货</v>
          </cell>
          <cell r="H73">
            <v>60</v>
          </cell>
          <cell r="I73" t="str">
            <v>是</v>
          </cell>
          <cell r="J73">
            <v>90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AA73">
            <v>0</v>
          </cell>
          <cell r="AB73">
            <v>0</v>
          </cell>
          <cell r="AE73">
            <v>7278.33</v>
          </cell>
          <cell r="AF73">
            <v>16896</v>
          </cell>
          <cell r="AG73">
            <v>0</v>
          </cell>
          <cell r="AH73">
            <v>56615.9</v>
          </cell>
          <cell r="AI73">
            <v>24527.94</v>
          </cell>
          <cell r="AJ73">
            <v>39551.94</v>
          </cell>
          <cell r="AK73">
            <v>25151.95</v>
          </cell>
          <cell r="AL73">
            <v>58223.89</v>
          </cell>
          <cell r="AM73">
            <v>27767.94</v>
          </cell>
          <cell r="AN73">
            <v>36863.949999999997</v>
          </cell>
          <cell r="AO73">
            <v>26735.96</v>
          </cell>
          <cell r="AP73">
            <v>42047.93</v>
          </cell>
          <cell r="AQ73">
            <v>32300</v>
          </cell>
          <cell r="AR73">
            <v>33100</v>
          </cell>
          <cell r="AS73">
            <v>33839.94</v>
          </cell>
          <cell r="AT73">
            <v>42527.94</v>
          </cell>
          <cell r="AU73">
            <v>28175.95</v>
          </cell>
          <cell r="AV73">
            <v>50999.9</v>
          </cell>
          <cell r="AW73">
            <v>36719.93</v>
          </cell>
          <cell r="AX73">
            <v>17255.97</v>
          </cell>
          <cell r="AY73">
            <v>14495.98</v>
          </cell>
          <cell r="AZ73">
            <v>651077.34</v>
          </cell>
          <cell r="BA73">
            <v>619325.39</v>
          </cell>
          <cell r="BB73">
            <v>0.8</v>
          </cell>
          <cell r="BC73">
            <v>35091.961666666699</v>
          </cell>
          <cell r="BD73">
            <v>35331.96</v>
          </cell>
          <cell r="BE73">
            <v>36823.955000000002</v>
          </cell>
          <cell r="BF73">
            <v>37560.61</v>
          </cell>
          <cell r="BG73">
            <v>34919.938333333303</v>
          </cell>
          <cell r="BH73">
            <v>31695.945</v>
          </cell>
        </row>
        <row r="74">
          <cell r="B74" t="str">
            <v>S411021</v>
          </cell>
          <cell r="C74" t="str">
            <v>北京鹏宇兴业精密模具制造有限公司</v>
          </cell>
          <cell r="D74">
            <v>0</v>
          </cell>
          <cell r="E74" t="str">
            <v>座椅/金属件/后视镜</v>
          </cell>
          <cell r="F74" t="e">
            <v>#REF!</v>
          </cell>
          <cell r="G74" t="str">
            <v>固定资产-老账</v>
          </cell>
          <cell r="H74">
            <v>0</v>
          </cell>
          <cell r="I74" t="str">
            <v>否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40459.99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Y74">
            <v>0</v>
          </cell>
          <cell r="AZ74">
            <v>40459.99</v>
          </cell>
          <cell r="BA74">
            <v>40459.99</v>
          </cell>
          <cell r="BB74">
            <v>0.8</v>
          </cell>
          <cell r="BC74">
            <v>6743.3316666666697</v>
          </cell>
          <cell r="BD74">
            <v>6743.3316666666697</v>
          </cell>
          <cell r="BE74">
            <v>6743.3316666666697</v>
          </cell>
          <cell r="BF74">
            <v>6743.3316666666697</v>
          </cell>
          <cell r="BG74">
            <v>0</v>
          </cell>
          <cell r="BH74">
            <v>0</v>
          </cell>
        </row>
        <row r="75">
          <cell r="B75" t="str">
            <v>S435004</v>
          </cell>
          <cell r="C75" t="str">
            <v>厦门市鑫荣飞工贸有限公司</v>
          </cell>
          <cell r="D75" t="str">
            <v>金属件</v>
          </cell>
          <cell r="E75" t="str">
            <v>金属件</v>
          </cell>
          <cell r="F75" t="e">
            <v>#REF!</v>
          </cell>
          <cell r="G75" t="str">
            <v>正常供货</v>
          </cell>
          <cell r="H75">
            <v>90</v>
          </cell>
          <cell r="I75" t="str">
            <v>是</v>
          </cell>
          <cell r="J75">
            <v>90</v>
          </cell>
          <cell r="AK75">
            <v>0</v>
          </cell>
          <cell r="AL75">
            <v>0</v>
          </cell>
          <cell r="AM75">
            <v>0</v>
          </cell>
          <cell r="AN75">
            <v>30476.37</v>
          </cell>
          <cell r="AO75">
            <v>60131.82</v>
          </cell>
          <cell r="AP75">
            <v>78616.36</v>
          </cell>
          <cell r="AQ75">
            <v>117000</v>
          </cell>
          <cell r="AR75">
            <v>131100</v>
          </cell>
          <cell r="AS75">
            <v>109169.3</v>
          </cell>
          <cell r="AT75">
            <v>129850.56</v>
          </cell>
          <cell r="AU75">
            <v>0</v>
          </cell>
          <cell r="AV75">
            <v>57024.32</v>
          </cell>
          <cell r="AW75">
            <v>117158.39999999999</v>
          </cell>
          <cell r="AX75">
            <v>460969.94</v>
          </cell>
          <cell r="AY75">
            <v>0</v>
          </cell>
          <cell r="AZ75">
            <v>1291497.07</v>
          </cell>
          <cell r="BA75">
            <v>713368.73</v>
          </cell>
          <cell r="BB75">
            <v>0.8</v>
          </cell>
          <cell r="BC75">
            <v>104311.34</v>
          </cell>
          <cell r="BD75">
            <v>94289.37</v>
          </cell>
          <cell r="BE75">
            <v>90690.696666666699</v>
          </cell>
          <cell r="BF75">
            <v>90717.096666666694</v>
          </cell>
          <cell r="BG75">
            <v>145695.42000000001</v>
          </cell>
          <cell r="BH75">
            <v>127500.536666667</v>
          </cell>
        </row>
        <row r="76">
          <cell r="B76" t="str">
            <v>S444012</v>
          </cell>
          <cell r="C76" t="str">
            <v>东莞皓永汽车配件有限公司</v>
          </cell>
          <cell r="D76" t="str">
            <v>后视镜</v>
          </cell>
          <cell r="E76" t="str">
            <v>后视镜</v>
          </cell>
          <cell r="G76" t="str">
            <v>正常供货</v>
          </cell>
          <cell r="H76">
            <v>30</v>
          </cell>
          <cell r="I76" t="str">
            <v>是</v>
          </cell>
          <cell r="J76">
            <v>30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E76">
            <v>0</v>
          </cell>
          <cell r="AF76">
            <v>0</v>
          </cell>
          <cell r="AG76">
            <v>0</v>
          </cell>
          <cell r="AJ76">
            <v>0</v>
          </cell>
          <cell r="AK76">
            <v>232592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Y76">
            <v>0</v>
          </cell>
          <cell r="AZ76">
            <v>232592</v>
          </cell>
          <cell r="BA76">
            <v>232592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</row>
        <row r="77">
          <cell r="B77" t="str">
            <v>S431001</v>
          </cell>
          <cell r="C77" t="str">
            <v>纳新塑化（上海）有限公司</v>
          </cell>
          <cell r="D77" t="str">
            <v>后视镜</v>
          </cell>
          <cell r="E77" t="str">
            <v>后视镜</v>
          </cell>
          <cell r="G77" t="str">
            <v>大宗物料</v>
          </cell>
          <cell r="H77">
            <v>60</v>
          </cell>
          <cell r="I77" t="str">
            <v>否</v>
          </cell>
          <cell r="J77">
            <v>60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41700</v>
          </cell>
          <cell r="AS77">
            <v>61020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Y77">
            <v>0</v>
          </cell>
          <cell r="AZ77">
            <v>102720</v>
          </cell>
          <cell r="BA77">
            <v>102720</v>
          </cell>
          <cell r="BB77">
            <v>0</v>
          </cell>
          <cell r="BC77">
            <v>17120</v>
          </cell>
          <cell r="BD77">
            <v>17120</v>
          </cell>
          <cell r="BE77">
            <v>17120</v>
          </cell>
          <cell r="BF77">
            <v>17120</v>
          </cell>
          <cell r="BG77">
            <v>10170</v>
          </cell>
          <cell r="BH77">
            <v>0</v>
          </cell>
        </row>
        <row r="78">
          <cell r="B78" t="str">
            <v>S434003</v>
          </cell>
          <cell r="C78" t="str">
            <v>芜湖市卓人汽车配件有限责任公司</v>
          </cell>
          <cell r="D78" t="str">
            <v>座椅/后视镜</v>
          </cell>
          <cell r="E78" t="str">
            <v>座椅/后视镜</v>
          </cell>
          <cell r="F78" t="e">
            <v>#REF!</v>
          </cell>
          <cell r="G78" t="str">
            <v>正常供货</v>
          </cell>
          <cell r="H78">
            <v>90</v>
          </cell>
          <cell r="I78" t="str">
            <v>否</v>
          </cell>
          <cell r="J78">
            <v>90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E78">
            <v>0</v>
          </cell>
          <cell r="AF78">
            <v>0</v>
          </cell>
          <cell r="AG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4688.1400000000003</v>
          </cell>
          <cell r="AX78">
            <v>14056.84</v>
          </cell>
          <cell r="AY78">
            <v>84607.95</v>
          </cell>
          <cell r="AZ78">
            <v>103352.93</v>
          </cell>
          <cell r="BA78">
            <v>0</v>
          </cell>
          <cell r="BB78">
            <v>0.8</v>
          </cell>
          <cell r="BC78">
            <v>0</v>
          </cell>
          <cell r="BD78">
            <v>0</v>
          </cell>
          <cell r="BE78">
            <v>0</v>
          </cell>
          <cell r="BF78">
            <v>781.35666666666702</v>
          </cell>
          <cell r="BG78">
            <v>3124.1633333333298</v>
          </cell>
          <cell r="BH78">
            <v>17225.488333333298</v>
          </cell>
        </row>
        <row r="79">
          <cell r="B79" t="str">
            <v>S434001</v>
          </cell>
          <cell r="C79" t="str">
            <v>合肥光码科技有限公司</v>
          </cell>
          <cell r="D79" t="str">
            <v>后视镜</v>
          </cell>
          <cell r="E79" t="str">
            <v>后视镜</v>
          </cell>
          <cell r="G79" t="str">
            <v>正常供货</v>
          </cell>
          <cell r="H79">
            <v>60</v>
          </cell>
          <cell r="I79" t="str">
            <v>是</v>
          </cell>
          <cell r="J79">
            <v>60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X79">
            <v>0</v>
          </cell>
          <cell r="Y79">
            <v>0</v>
          </cell>
          <cell r="Z79">
            <v>0</v>
          </cell>
          <cell r="AA79">
            <v>42403.21</v>
          </cell>
          <cell r="AB79">
            <v>0</v>
          </cell>
          <cell r="AC79">
            <v>0</v>
          </cell>
          <cell r="AE79">
            <v>0</v>
          </cell>
          <cell r="AF79">
            <v>0</v>
          </cell>
          <cell r="AG79">
            <v>9282.9599999999991</v>
          </cell>
          <cell r="AH79">
            <v>2488.41</v>
          </cell>
          <cell r="AI79">
            <v>10579.78</v>
          </cell>
          <cell r="AJ79">
            <v>18862.96</v>
          </cell>
          <cell r="AK79">
            <v>0</v>
          </cell>
          <cell r="AL79">
            <v>21414.7</v>
          </cell>
          <cell r="AM79">
            <v>0</v>
          </cell>
          <cell r="AN79">
            <v>25002.26</v>
          </cell>
          <cell r="AO79">
            <v>0</v>
          </cell>
          <cell r="AP79">
            <v>23556.33</v>
          </cell>
          <cell r="AQ79">
            <v>0</v>
          </cell>
          <cell r="AR79">
            <v>55500</v>
          </cell>
          <cell r="AS79">
            <v>0</v>
          </cell>
          <cell r="AT79">
            <v>36477.82</v>
          </cell>
          <cell r="AU79">
            <v>8752.09</v>
          </cell>
          <cell r="AV79">
            <v>0</v>
          </cell>
          <cell r="AW79">
            <v>6458.4</v>
          </cell>
          <cell r="AY79">
            <v>0</v>
          </cell>
          <cell r="AZ79">
            <v>260778.92</v>
          </cell>
          <cell r="BA79">
            <v>260778.92</v>
          </cell>
          <cell r="BB79">
            <v>0</v>
          </cell>
          <cell r="BC79">
            <v>19255.691666666698</v>
          </cell>
          <cell r="BD79">
            <v>20714.3733333333</v>
          </cell>
          <cell r="BE79">
            <v>16788.3183333333</v>
          </cell>
          <cell r="BF79">
            <v>17864.718333333301</v>
          </cell>
          <cell r="BG79">
            <v>8614.7183333333305</v>
          </cell>
          <cell r="BH79">
            <v>8614.7183333333305</v>
          </cell>
        </row>
        <row r="80">
          <cell r="B80" t="str">
            <v>S413061</v>
          </cell>
          <cell r="C80" t="str">
            <v>黄骅市氦普气体销售有限公司</v>
          </cell>
          <cell r="D80" t="str">
            <v>金属件</v>
          </cell>
          <cell r="E80" t="str">
            <v>金属件</v>
          </cell>
          <cell r="F80" t="e">
            <v>#REF!</v>
          </cell>
          <cell r="G80" t="str">
            <v>正常供货</v>
          </cell>
          <cell r="H80">
            <v>90</v>
          </cell>
          <cell r="I80" t="str">
            <v>是</v>
          </cell>
          <cell r="J80">
            <v>90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AB80">
            <v>0</v>
          </cell>
          <cell r="AC80">
            <v>0</v>
          </cell>
          <cell r="AE80">
            <v>0</v>
          </cell>
          <cell r="AF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97094.38</v>
          </cell>
          <cell r="AP80">
            <v>207948.25</v>
          </cell>
          <cell r="AQ80">
            <v>0</v>
          </cell>
          <cell r="AR80">
            <v>0</v>
          </cell>
          <cell r="AS80">
            <v>119714.71</v>
          </cell>
          <cell r="AT80">
            <v>0</v>
          </cell>
          <cell r="AU80">
            <v>147635.45000000001</v>
          </cell>
          <cell r="AV80">
            <v>175374.06</v>
          </cell>
          <cell r="AW80">
            <v>0</v>
          </cell>
          <cell r="AY80">
            <v>0</v>
          </cell>
          <cell r="AZ80">
            <v>747766.85</v>
          </cell>
          <cell r="BA80">
            <v>747766.85</v>
          </cell>
          <cell r="BB80">
            <v>0.8</v>
          </cell>
          <cell r="BC80">
            <v>70792.89</v>
          </cell>
          <cell r="BD80">
            <v>79216.401666666701</v>
          </cell>
          <cell r="BE80">
            <v>73787.37</v>
          </cell>
          <cell r="BF80">
            <v>73787.37</v>
          </cell>
          <cell r="BG80">
            <v>73787.37</v>
          </cell>
          <cell r="BH80">
            <v>53834.918333333299</v>
          </cell>
        </row>
        <row r="81">
          <cell r="B81" t="str">
            <v>S413067</v>
          </cell>
          <cell r="C81" t="str">
            <v>沧州庆方汽车部件有限公司</v>
          </cell>
          <cell r="D81" t="str">
            <v>座椅</v>
          </cell>
          <cell r="E81" t="str">
            <v>座椅</v>
          </cell>
          <cell r="F81" t="e">
            <v>#REF!</v>
          </cell>
          <cell r="G81" t="str">
            <v>正常供货</v>
          </cell>
          <cell r="H81">
            <v>60</v>
          </cell>
          <cell r="I81" t="str">
            <v>是</v>
          </cell>
          <cell r="J81">
            <v>60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43285.3</v>
          </cell>
          <cell r="AQ81">
            <v>8000</v>
          </cell>
          <cell r="AR81">
            <v>21300</v>
          </cell>
          <cell r="AS81">
            <v>34175.29</v>
          </cell>
          <cell r="AT81">
            <v>40827.839999999997</v>
          </cell>
          <cell r="AU81">
            <v>37579.050000000003</v>
          </cell>
          <cell r="AV81">
            <v>30551.27</v>
          </cell>
          <cell r="AW81">
            <v>8419.33</v>
          </cell>
          <cell r="AX81">
            <v>21651.16</v>
          </cell>
          <cell r="AY81">
            <v>47236.26</v>
          </cell>
          <cell r="AZ81">
            <v>293025.5</v>
          </cell>
          <cell r="BA81">
            <v>224138.08</v>
          </cell>
          <cell r="BB81">
            <v>0.8</v>
          </cell>
          <cell r="BC81">
            <v>24598.071666666699</v>
          </cell>
          <cell r="BD81">
            <v>30861.246666666699</v>
          </cell>
          <cell r="BE81">
            <v>28738.9083333333</v>
          </cell>
          <cell r="BF81">
            <v>28808.796666666702</v>
          </cell>
          <cell r="BG81">
            <v>28867.323333333301</v>
          </cell>
          <cell r="BH81">
            <v>31044.151666666701</v>
          </cell>
        </row>
        <row r="82">
          <cell r="B82" t="str">
            <v>S431026</v>
          </cell>
          <cell r="C82" t="str">
            <v>上海桓毅实业发展有限公司</v>
          </cell>
          <cell r="D82" t="str">
            <v>后视镜</v>
          </cell>
          <cell r="E82" t="str">
            <v>后视镜</v>
          </cell>
          <cell r="G82" t="str">
            <v>正常供货</v>
          </cell>
          <cell r="H82">
            <v>60</v>
          </cell>
          <cell r="I82" t="str">
            <v>是</v>
          </cell>
          <cell r="J82">
            <v>60</v>
          </cell>
          <cell r="AE82">
            <v>37490.120000000003</v>
          </cell>
          <cell r="AF82">
            <v>29301.8</v>
          </cell>
          <cell r="AG82">
            <v>0</v>
          </cell>
          <cell r="AH82">
            <v>118314.62</v>
          </cell>
          <cell r="AI82">
            <v>8542.7999999999993</v>
          </cell>
          <cell r="AJ82">
            <v>0</v>
          </cell>
          <cell r="AK82">
            <v>0</v>
          </cell>
          <cell r="AL82">
            <v>83088.899999999994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Y82">
            <v>0</v>
          </cell>
          <cell r="AZ82">
            <v>276738.24</v>
          </cell>
          <cell r="BA82">
            <v>276738.24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</row>
        <row r="83">
          <cell r="B83" t="str">
            <v>S431024</v>
          </cell>
          <cell r="C83" t="str">
            <v>上海霏济科技有限公司</v>
          </cell>
          <cell r="D83" t="str">
            <v>金属件</v>
          </cell>
          <cell r="E83" t="str">
            <v>金属件</v>
          </cell>
          <cell r="F83" t="e">
            <v>#REF!</v>
          </cell>
          <cell r="G83" t="str">
            <v>电泳漆</v>
          </cell>
          <cell r="H83">
            <v>0</v>
          </cell>
          <cell r="I83" t="str">
            <v>否</v>
          </cell>
          <cell r="J83">
            <v>30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T83">
            <v>0</v>
          </cell>
          <cell r="AU83">
            <v>0</v>
          </cell>
          <cell r="AV83">
            <v>183188.65</v>
          </cell>
          <cell r="AW83">
            <v>0</v>
          </cell>
          <cell r="AX83">
            <v>125769</v>
          </cell>
          <cell r="AY83">
            <v>0</v>
          </cell>
          <cell r="AZ83">
            <v>308957.65000000002</v>
          </cell>
          <cell r="BA83">
            <v>308957.65000000002</v>
          </cell>
          <cell r="BB83">
            <v>0.8</v>
          </cell>
          <cell r="BC83">
            <v>0</v>
          </cell>
          <cell r="BD83">
            <v>0</v>
          </cell>
          <cell r="BE83">
            <v>30531.441666666698</v>
          </cell>
          <cell r="BF83">
            <v>30531.441666666698</v>
          </cell>
          <cell r="BG83">
            <v>51492.941666666702</v>
          </cell>
          <cell r="BH83">
            <v>51492.941666666702</v>
          </cell>
        </row>
        <row r="84">
          <cell r="B84" t="str">
            <v>S444004</v>
          </cell>
          <cell r="C84" t="str">
            <v>佛山市顺德区聚达汽车部件有限公司</v>
          </cell>
          <cell r="D84" t="str">
            <v>后视镜</v>
          </cell>
          <cell r="E84" t="str">
            <v>后视镜</v>
          </cell>
          <cell r="G84" t="str">
            <v>老账</v>
          </cell>
          <cell r="H84">
            <v>60</v>
          </cell>
          <cell r="I84" t="str">
            <v>否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29047.96</v>
          </cell>
          <cell r="Y84">
            <v>0</v>
          </cell>
          <cell r="Z84">
            <v>98700.98</v>
          </cell>
          <cell r="AA84">
            <v>0</v>
          </cell>
          <cell r="AB84">
            <v>0</v>
          </cell>
          <cell r="AC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Y84">
            <v>4251.0600000000004</v>
          </cell>
          <cell r="AZ84">
            <v>132000</v>
          </cell>
          <cell r="BA84">
            <v>127748.94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708.51</v>
          </cell>
        </row>
        <row r="85">
          <cell r="B85" t="str">
            <v>S413007</v>
          </cell>
          <cell r="C85" t="str">
            <v>雄县华增汽车饰件有限公司</v>
          </cell>
          <cell r="D85" t="str">
            <v>金属件/座椅</v>
          </cell>
          <cell r="E85" t="str">
            <v>金属件/座椅</v>
          </cell>
          <cell r="F85" t="e">
            <v>#REF!</v>
          </cell>
          <cell r="G85" t="str">
            <v>正常供货</v>
          </cell>
          <cell r="H85">
            <v>60</v>
          </cell>
          <cell r="I85" t="str">
            <v>是</v>
          </cell>
          <cell r="J85">
            <v>60</v>
          </cell>
          <cell r="K85">
            <v>0</v>
          </cell>
          <cell r="L85">
            <v>0</v>
          </cell>
          <cell r="M85">
            <v>0</v>
          </cell>
          <cell r="P85">
            <v>0</v>
          </cell>
          <cell r="Q85">
            <v>0</v>
          </cell>
          <cell r="R85">
            <v>8383.6</v>
          </cell>
          <cell r="S85">
            <v>6784.0900000000101</v>
          </cell>
          <cell r="T85">
            <v>8528.5700000000106</v>
          </cell>
          <cell r="U85">
            <v>9497.4500000000098</v>
          </cell>
          <cell r="V85">
            <v>11995.55</v>
          </cell>
          <cell r="W85">
            <v>0</v>
          </cell>
          <cell r="X85">
            <v>35938.32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33094.61</v>
          </cell>
          <cell r="AE85">
            <v>0</v>
          </cell>
          <cell r="AF85">
            <v>24584.46</v>
          </cell>
          <cell r="AG85">
            <v>9690.07</v>
          </cell>
          <cell r="AH85">
            <v>7739.09</v>
          </cell>
          <cell r="AI85">
            <v>0</v>
          </cell>
          <cell r="AJ85">
            <v>13711.46</v>
          </cell>
          <cell r="AK85">
            <v>21353.47</v>
          </cell>
          <cell r="AL85">
            <v>31916.12</v>
          </cell>
          <cell r="AM85">
            <v>8333.5300000000007</v>
          </cell>
          <cell r="AN85">
            <v>15572.25</v>
          </cell>
          <cell r="AO85">
            <v>9576.61</v>
          </cell>
          <cell r="AP85">
            <v>15004.33</v>
          </cell>
          <cell r="AQ85">
            <v>16800</v>
          </cell>
          <cell r="AR85">
            <v>21100</v>
          </cell>
          <cell r="AS85">
            <v>23873.91</v>
          </cell>
          <cell r="AT85">
            <v>20626.8</v>
          </cell>
          <cell r="AU85">
            <v>10799.45</v>
          </cell>
          <cell r="AV85">
            <v>16941.96</v>
          </cell>
          <cell r="AW85">
            <v>16400.310000000001</v>
          </cell>
          <cell r="AX85">
            <v>20258.849999999999</v>
          </cell>
          <cell r="AY85">
            <v>12390.03</v>
          </cell>
          <cell r="AZ85">
            <v>430894.89</v>
          </cell>
          <cell r="BA85">
            <v>398246.01</v>
          </cell>
          <cell r="BB85">
            <v>0.8</v>
          </cell>
          <cell r="BC85">
            <v>17830.275000000001</v>
          </cell>
          <cell r="BD85">
            <v>18034.081666666701</v>
          </cell>
          <cell r="BE85">
            <v>18357.02</v>
          </cell>
          <cell r="BF85">
            <v>18290.404999999999</v>
          </cell>
          <cell r="BG85">
            <v>18150.2133333333</v>
          </cell>
          <cell r="BH85">
            <v>16236.233333333301</v>
          </cell>
        </row>
        <row r="86">
          <cell r="B86" t="str">
            <v>S432007</v>
          </cell>
          <cell r="C86" t="str">
            <v>江阴市信佳科贸有限公司</v>
          </cell>
          <cell r="D86" t="str">
            <v>座椅</v>
          </cell>
          <cell r="E86" t="str">
            <v>座椅</v>
          </cell>
          <cell r="F86" t="e">
            <v>#REF!</v>
          </cell>
          <cell r="G86" t="str">
            <v>诉讼-7月底付清货款</v>
          </cell>
          <cell r="H86">
            <v>60</v>
          </cell>
          <cell r="I86" t="str">
            <v>否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0.8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</row>
        <row r="87">
          <cell r="B87" t="str">
            <v>S412017</v>
          </cell>
          <cell r="C87" t="str">
            <v>天津博容包装制品有限公司</v>
          </cell>
          <cell r="D87" t="str">
            <v>座椅</v>
          </cell>
          <cell r="E87" t="str">
            <v>座椅</v>
          </cell>
          <cell r="F87" t="e">
            <v>#REF!</v>
          </cell>
          <cell r="G87" t="str">
            <v>诉讼</v>
          </cell>
          <cell r="H87" t="str">
            <v>预付/60</v>
          </cell>
          <cell r="I87" t="str">
            <v>否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0.8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</row>
        <row r="88">
          <cell r="B88" t="str">
            <v>S413060</v>
          </cell>
          <cell r="C88" t="str">
            <v>黄骅市正祥车辆部件有限公司</v>
          </cell>
          <cell r="D88" t="str">
            <v>金属件</v>
          </cell>
          <cell r="E88" t="str">
            <v>金属件</v>
          </cell>
          <cell r="F88" t="e">
            <v>#REF!</v>
          </cell>
          <cell r="G88" t="str">
            <v>正常供货</v>
          </cell>
          <cell r="H88">
            <v>60</v>
          </cell>
          <cell r="I88" t="str">
            <v>是</v>
          </cell>
          <cell r="J88">
            <v>60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26325.65</v>
          </cell>
          <cell r="AB88">
            <v>0</v>
          </cell>
          <cell r="AC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204220.19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9000</v>
          </cell>
          <cell r="AS88">
            <v>0</v>
          </cell>
          <cell r="AT88">
            <v>358521.59999999998</v>
          </cell>
          <cell r="AU88">
            <v>0</v>
          </cell>
          <cell r="AV88">
            <v>0</v>
          </cell>
          <cell r="AW88">
            <v>0</v>
          </cell>
          <cell r="AY88">
            <v>0</v>
          </cell>
          <cell r="AZ88">
            <v>598067.43999999994</v>
          </cell>
          <cell r="BA88">
            <v>598067.43999999994</v>
          </cell>
          <cell r="BB88">
            <v>0.8</v>
          </cell>
          <cell r="BC88">
            <v>61253.599999999999</v>
          </cell>
          <cell r="BD88">
            <v>61253.599999999999</v>
          </cell>
          <cell r="BE88">
            <v>61253.599999999999</v>
          </cell>
          <cell r="BF88">
            <v>61253.599999999999</v>
          </cell>
          <cell r="BG88">
            <v>59753.599999999999</v>
          </cell>
          <cell r="BH88">
            <v>59753.599999999999</v>
          </cell>
        </row>
        <row r="89">
          <cell r="B89" t="str">
            <v>S413101</v>
          </cell>
          <cell r="C89" t="str">
            <v>黄骅市海生五金模具厂</v>
          </cell>
          <cell r="D89">
            <v>0</v>
          </cell>
          <cell r="E89">
            <v>0</v>
          </cell>
          <cell r="G89" t="str">
            <v>老账</v>
          </cell>
          <cell r="H89">
            <v>0</v>
          </cell>
          <cell r="I89" t="str">
            <v>否</v>
          </cell>
          <cell r="K89">
            <v>48042.77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Y89">
            <v>0</v>
          </cell>
          <cell r="AZ89">
            <v>48042.77</v>
          </cell>
          <cell r="BA89">
            <v>48042.77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</row>
        <row r="90">
          <cell r="B90" t="str">
            <v>S437005</v>
          </cell>
          <cell r="C90" t="str">
            <v>青岛盛有电子科技有限公司</v>
          </cell>
          <cell r="D90" t="str">
            <v>后视镜</v>
          </cell>
          <cell r="E90" t="str">
            <v>后视镜</v>
          </cell>
          <cell r="G90" t="str">
            <v>大宗物料</v>
          </cell>
          <cell r="H90">
            <v>30</v>
          </cell>
          <cell r="I90" t="str">
            <v>否</v>
          </cell>
          <cell r="J90">
            <v>30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3625.92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Y90">
            <v>0</v>
          </cell>
          <cell r="AZ90">
            <v>3625.92</v>
          </cell>
          <cell r="BA90">
            <v>3625.92</v>
          </cell>
          <cell r="BB90">
            <v>0</v>
          </cell>
          <cell r="BC90">
            <v>604.32000000000005</v>
          </cell>
          <cell r="BD90">
            <v>604.32000000000005</v>
          </cell>
          <cell r="BE90">
            <v>604.32000000000005</v>
          </cell>
          <cell r="BF90">
            <v>604.32000000000005</v>
          </cell>
          <cell r="BG90">
            <v>604.32000000000005</v>
          </cell>
          <cell r="BH90">
            <v>0</v>
          </cell>
        </row>
        <row r="91">
          <cell r="B91" t="str">
            <v>S413063</v>
          </cell>
          <cell r="C91" t="str">
            <v>黄骅市洁霸汽车零部件制造有限公司</v>
          </cell>
          <cell r="D91" t="str">
            <v>金属件/座椅</v>
          </cell>
          <cell r="E91" t="str">
            <v>金属件/座椅</v>
          </cell>
          <cell r="F91" t="e">
            <v>#REF!</v>
          </cell>
          <cell r="G91" t="str">
            <v>老账</v>
          </cell>
          <cell r="H91">
            <v>60</v>
          </cell>
          <cell r="I91" t="str">
            <v>否</v>
          </cell>
          <cell r="K91">
            <v>31381.81</v>
          </cell>
          <cell r="L91">
            <v>0</v>
          </cell>
          <cell r="M91">
            <v>147426.87</v>
          </cell>
          <cell r="N91">
            <v>0</v>
          </cell>
          <cell r="O91">
            <v>67211.7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Y91">
            <v>0</v>
          </cell>
          <cell r="AZ91">
            <v>246020.38</v>
          </cell>
          <cell r="BA91">
            <v>246020.38</v>
          </cell>
          <cell r="BB91">
            <v>0.8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</row>
        <row r="92">
          <cell r="B92" t="str">
            <v>S435001</v>
          </cell>
          <cell r="C92" t="str">
            <v>厦门凯平化工有限公司</v>
          </cell>
          <cell r="D92" t="str">
            <v>座椅</v>
          </cell>
          <cell r="E92" t="str">
            <v>座椅</v>
          </cell>
          <cell r="F92" t="e">
            <v>#REF!</v>
          </cell>
          <cell r="G92" t="str">
            <v>大宗物料</v>
          </cell>
          <cell r="H92">
            <v>30</v>
          </cell>
          <cell r="I92" t="str">
            <v>否</v>
          </cell>
          <cell r="J92">
            <v>60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AK92">
            <v>0</v>
          </cell>
          <cell r="AL92">
            <v>0</v>
          </cell>
          <cell r="AM92">
            <v>0</v>
          </cell>
          <cell r="AO92">
            <v>0</v>
          </cell>
          <cell r="AP92">
            <v>0</v>
          </cell>
          <cell r="AQ92">
            <v>0</v>
          </cell>
          <cell r="AS92">
            <v>80545.009999999995</v>
          </cell>
          <cell r="AT92">
            <v>0</v>
          </cell>
          <cell r="AU92">
            <v>312232.90000000002</v>
          </cell>
          <cell r="AV92">
            <v>0</v>
          </cell>
          <cell r="AW92">
            <v>212326.06</v>
          </cell>
          <cell r="AX92">
            <v>130768.59</v>
          </cell>
          <cell r="AY92">
            <v>85509.77</v>
          </cell>
          <cell r="AZ92">
            <v>821382.33</v>
          </cell>
          <cell r="BA92">
            <v>906892.1</v>
          </cell>
          <cell r="BB92">
            <v>1</v>
          </cell>
          <cell r="BC92">
            <v>13424.1683333333</v>
          </cell>
          <cell r="BD92">
            <v>65462.985000000001</v>
          </cell>
          <cell r="BE92">
            <v>65462.985000000001</v>
          </cell>
          <cell r="BF92">
            <v>100850.661666667</v>
          </cell>
          <cell r="BG92">
            <v>122645.426666667</v>
          </cell>
          <cell r="BH92">
            <v>123472.88666666699</v>
          </cell>
        </row>
        <row r="93">
          <cell r="B93" t="str">
            <v>S551001</v>
          </cell>
          <cell r="C93" t="str">
            <v>四川共享物流有限公司</v>
          </cell>
          <cell r="D93" t="str">
            <v>后视镜</v>
          </cell>
          <cell r="E93" t="str">
            <v>后视镜</v>
          </cell>
          <cell r="G93" t="str">
            <v>老账</v>
          </cell>
          <cell r="H93">
            <v>90</v>
          </cell>
          <cell r="I93" t="str">
            <v>是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52140.57</v>
          </cell>
          <cell r="AG93">
            <v>2400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Y93">
            <v>0</v>
          </cell>
          <cell r="AZ93">
            <v>54540.57</v>
          </cell>
          <cell r="BA93">
            <v>54540.57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</row>
        <row r="94">
          <cell r="B94" t="str">
            <v>S537029</v>
          </cell>
          <cell r="C94" t="str">
            <v>青岛华瑞利工贸有限公司</v>
          </cell>
          <cell r="D94" t="str">
            <v>座椅</v>
          </cell>
          <cell r="E94" t="str">
            <v>座椅</v>
          </cell>
          <cell r="F94" t="e">
            <v>#REF!</v>
          </cell>
          <cell r="G94" t="str">
            <v>销售（三方库）</v>
          </cell>
          <cell r="H94">
            <v>90</v>
          </cell>
          <cell r="I94" t="str">
            <v>是</v>
          </cell>
          <cell r="J94">
            <v>90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139448.35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Y94">
            <v>0</v>
          </cell>
          <cell r="AZ94">
            <v>139448.35</v>
          </cell>
          <cell r="BA94">
            <v>139448.35</v>
          </cell>
          <cell r="BB94">
            <v>0.8</v>
          </cell>
          <cell r="BC94">
            <v>23241.391666666699</v>
          </cell>
          <cell r="BD94">
            <v>23241.391666666699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</row>
        <row r="95">
          <cell r="B95" t="str">
            <v>S413015</v>
          </cell>
          <cell r="C95" t="str">
            <v>沧州鑫亿源纸制品有限公司</v>
          </cell>
          <cell r="D95" t="str">
            <v>后视镜</v>
          </cell>
          <cell r="E95" t="str">
            <v>后视镜</v>
          </cell>
          <cell r="G95" t="str">
            <v>老账</v>
          </cell>
          <cell r="H95">
            <v>60</v>
          </cell>
          <cell r="I95" t="str">
            <v>是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D95">
            <v>2082.13</v>
          </cell>
          <cell r="AE95">
            <v>28574.47</v>
          </cell>
          <cell r="AF95">
            <v>14575.68</v>
          </cell>
          <cell r="AG95">
            <v>14211.92</v>
          </cell>
          <cell r="AH95">
            <v>0</v>
          </cell>
          <cell r="AI95">
            <v>9273.6</v>
          </cell>
          <cell r="AJ95">
            <v>17939.13</v>
          </cell>
          <cell r="AK95">
            <v>0</v>
          </cell>
          <cell r="AL95">
            <v>35792.04</v>
          </cell>
          <cell r="AM95">
            <v>0</v>
          </cell>
          <cell r="AN95">
            <v>20538.689999999999</v>
          </cell>
          <cell r="AO95">
            <v>0</v>
          </cell>
          <cell r="AP95">
            <v>11307.11</v>
          </cell>
          <cell r="AQ95">
            <v>5900</v>
          </cell>
          <cell r="AR95">
            <v>6000</v>
          </cell>
          <cell r="AS95">
            <v>6275.12</v>
          </cell>
          <cell r="AT95">
            <v>4386.99</v>
          </cell>
          <cell r="AU95">
            <v>1683.48</v>
          </cell>
          <cell r="AV95">
            <v>12318.44</v>
          </cell>
          <cell r="AW95">
            <v>7247.58</v>
          </cell>
          <cell r="AX95">
            <v>11919.23</v>
          </cell>
          <cell r="AY95">
            <v>7656.65</v>
          </cell>
          <cell r="AZ95">
            <v>217682.26</v>
          </cell>
          <cell r="BA95">
            <v>198106.38</v>
          </cell>
          <cell r="BB95">
            <v>0</v>
          </cell>
          <cell r="BC95">
            <v>5644.87</v>
          </cell>
          <cell r="BD95">
            <v>5925.45</v>
          </cell>
          <cell r="BE95">
            <v>6094.0050000000001</v>
          </cell>
          <cell r="BF95">
            <v>6318.6016666666701</v>
          </cell>
          <cell r="BG95">
            <v>7305.14</v>
          </cell>
          <cell r="BH95">
            <v>7535.3950000000004</v>
          </cell>
        </row>
        <row r="96">
          <cell r="B96" t="str">
            <v>S513066</v>
          </cell>
          <cell r="C96" t="str">
            <v>荣昌一次性供应商</v>
          </cell>
          <cell r="D96">
            <v>0</v>
          </cell>
          <cell r="E96">
            <v>0</v>
          </cell>
          <cell r="G96" t="str">
            <v>老账</v>
          </cell>
          <cell r="H96">
            <v>0</v>
          </cell>
          <cell r="I96" t="str">
            <v>否</v>
          </cell>
          <cell r="K96">
            <v>215008.44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Y96">
            <v>0</v>
          </cell>
          <cell r="AZ96">
            <v>215008.44</v>
          </cell>
          <cell r="BA96">
            <v>215008.44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</row>
        <row r="97">
          <cell r="B97" t="str">
            <v>S413001</v>
          </cell>
          <cell r="C97" t="str">
            <v>北京吉信气弹簧制品有限公司</v>
          </cell>
          <cell r="D97" t="str">
            <v>座椅</v>
          </cell>
          <cell r="E97" t="str">
            <v>座椅</v>
          </cell>
          <cell r="F97" t="e">
            <v>#REF!</v>
          </cell>
          <cell r="G97" t="str">
            <v>正常供货</v>
          </cell>
          <cell r="H97">
            <v>90</v>
          </cell>
          <cell r="I97" t="str">
            <v>是</v>
          </cell>
          <cell r="J97">
            <v>90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41534.019999999997</v>
          </cell>
          <cell r="AM97">
            <v>0</v>
          </cell>
          <cell r="AN97">
            <v>61593.82</v>
          </cell>
          <cell r="AO97">
            <v>134237.70000000001</v>
          </cell>
          <cell r="AP97">
            <v>0</v>
          </cell>
          <cell r="AQ97">
            <v>116100</v>
          </cell>
          <cell r="AR97">
            <v>0</v>
          </cell>
          <cell r="AS97">
            <v>144574.97</v>
          </cell>
          <cell r="AT97">
            <v>109636.93</v>
          </cell>
          <cell r="AU97">
            <v>0</v>
          </cell>
          <cell r="AV97">
            <v>39472.26</v>
          </cell>
          <cell r="AW97">
            <v>0</v>
          </cell>
          <cell r="AX97">
            <v>49291.4</v>
          </cell>
          <cell r="AY97">
            <v>0</v>
          </cell>
          <cell r="AZ97">
            <v>696441.1</v>
          </cell>
          <cell r="BA97">
            <v>647149.69999999995</v>
          </cell>
          <cell r="BB97">
            <v>0.8</v>
          </cell>
          <cell r="BC97">
            <v>84091.6</v>
          </cell>
          <cell r="BD97">
            <v>61718.65</v>
          </cell>
          <cell r="BE97">
            <v>68297.36</v>
          </cell>
          <cell r="BF97">
            <v>48947.360000000001</v>
          </cell>
          <cell r="BG97">
            <v>57162.593333333301</v>
          </cell>
          <cell r="BH97">
            <v>33066.764999999999</v>
          </cell>
        </row>
        <row r="98">
          <cell r="B98" t="str">
            <v>S413040</v>
          </cell>
          <cell r="C98" t="str">
            <v>河北辰丰制管有限公司</v>
          </cell>
          <cell r="D98" t="str">
            <v>金属件</v>
          </cell>
          <cell r="E98" t="str">
            <v>金属件</v>
          </cell>
          <cell r="F98" t="e">
            <v>#REF!</v>
          </cell>
          <cell r="G98" t="str">
            <v>老账</v>
          </cell>
          <cell r="H98">
            <v>0</v>
          </cell>
          <cell r="I98" t="str">
            <v>否</v>
          </cell>
          <cell r="K98">
            <v>6192.3999999999896</v>
          </cell>
          <cell r="L98">
            <v>0</v>
          </cell>
          <cell r="M98">
            <v>118591.25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87300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Y98">
            <v>0</v>
          </cell>
          <cell r="AZ98">
            <v>212083.65</v>
          </cell>
          <cell r="BA98">
            <v>212083.65</v>
          </cell>
          <cell r="BB98">
            <v>0.8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</row>
        <row r="99">
          <cell r="B99" t="str">
            <v>S412009</v>
          </cell>
          <cell r="C99" t="str">
            <v>天津市元辉昌钢铁贸易有限公司</v>
          </cell>
          <cell r="D99" t="str">
            <v>金属件</v>
          </cell>
          <cell r="E99" t="str">
            <v>金属件</v>
          </cell>
          <cell r="F99" t="e">
            <v>#REF!</v>
          </cell>
          <cell r="G99" t="str">
            <v>大宗物料</v>
          </cell>
          <cell r="H99">
            <v>0</v>
          </cell>
          <cell r="I99" t="str">
            <v>否</v>
          </cell>
          <cell r="J99">
            <v>30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X99">
            <v>73320.960000000006</v>
          </cell>
          <cell r="AY99">
            <v>86185.44</v>
          </cell>
          <cell r="AZ99">
            <v>159506.4</v>
          </cell>
          <cell r="BA99">
            <v>159506.4</v>
          </cell>
          <cell r="BB99">
            <v>1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12220.16</v>
          </cell>
          <cell r="BH99">
            <v>26584.400000000001</v>
          </cell>
        </row>
        <row r="100">
          <cell r="B100" t="str">
            <v>S413069</v>
          </cell>
          <cell r="C100" t="str">
            <v>黄骅市峰霞科技有限公司</v>
          </cell>
          <cell r="D100" t="str">
            <v>金属件</v>
          </cell>
          <cell r="E100" t="str">
            <v>金属件</v>
          </cell>
          <cell r="F100" t="e">
            <v>#REF!</v>
          </cell>
          <cell r="G100" t="str">
            <v>老账</v>
          </cell>
          <cell r="H100">
            <v>90</v>
          </cell>
          <cell r="I100" t="str">
            <v>否</v>
          </cell>
          <cell r="K100">
            <v>-21480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Y100">
            <v>0</v>
          </cell>
          <cell r="AZ100">
            <v>-21480</v>
          </cell>
          <cell r="BA100">
            <v>-21480</v>
          </cell>
          <cell r="BB100">
            <v>0.8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</row>
        <row r="101">
          <cell r="B101" t="str">
            <v>S511004</v>
          </cell>
          <cell r="C101" t="str">
            <v>北鸿科（天津）科技有限公司</v>
          </cell>
          <cell r="D101" t="str">
            <v>后视镜</v>
          </cell>
          <cell r="E101" t="str">
            <v>后视镜</v>
          </cell>
          <cell r="G101" t="str">
            <v>大宗物料</v>
          </cell>
          <cell r="H101">
            <v>30</v>
          </cell>
          <cell r="I101" t="str">
            <v>否</v>
          </cell>
          <cell r="J101">
            <v>30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</row>
        <row r="102">
          <cell r="B102" t="str">
            <v>S432038</v>
          </cell>
          <cell r="C102" t="str">
            <v>常州市正力制镜有限公司</v>
          </cell>
          <cell r="D102" t="str">
            <v>后视镜</v>
          </cell>
          <cell r="E102" t="str">
            <v>后视镜</v>
          </cell>
          <cell r="G102" t="str">
            <v>正常供货</v>
          </cell>
          <cell r="H102">
            <v>60</v>
          </cell>
          <cell r="I102" t="str">
            <v>是</v>
          </cell>
          <cell r="J102">
            <v>60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H102">
            <v>0</v>
          </cell>
          <cell r="AI102">
            <v>47164</v>
          </cell>
          <cell r="AJ102">
            <v>0</v>
          </cell>
          <cell r="AK102">
            <v>34995.4</v>
          </cell>
          <cell r="AL102">
            <v>0</v>
          </cell>
          <cell r="AM102">
            <v>0</v>
          </cell>
          <cell r="AN102">
            <v>0</v>
          </cell>
          <cell r="AO102">
            <v>16500</v>
          </cell>
          <cell r="AP102">
            <v>0</v>
          </cell>
          <cell r="AQ102">
            <v>0</v>
          </cell>
          <cell r="AR102">
            <v>0</v>
          </cell>
          <cell r="AS102">
            <v>47477.26</v>
          </cell>
          <cell r="AT102">
            <v>52461.19</v>
          </cell>
          <cell r="AU102">
            <v>65665.3</v>
          </cell>
          <cell r="AV102">
            <v>83881.7</v>
          </cell>
          <cell r="AW102">
            <v>0</v>
          </cell>
          <cell r="AX102">
            <v>42122.16</v>
          </cell>
          <cell r="AY102">
            <v>41211.49</v>
          </cell>
          <cell r="AZ102">
            <v>431478.5</v>
          </cell>
          <cell r="BA102">
            <v>348144.85</v>
          </cell>
          <cell r="BB102">
            <v>0</v>
          </cell>
          <cell r="BC102">
            <v>19406.4083333333</v>
          </cell>
          <cell r="BD102">
            <v>27600.625</v>
          </cell>
          <cell r="BE102">
            <v>41580.908333333296</v>
          </cell>
          <cell r="BF102">
            <v>41580.908333333296</v>
          </cell>
          <cell r="BG102">
            <v>48601.268333333297</v>
          </cell>
          <cell r="BH102">
            <v>47556.973333333299</v>
          </cell>
        </row>
        <row r="103">
          <cell r="B103" t="str">
            <v>S437033</v>
          </cell>
          <cell r="C103" t="str">
            <v>日照联成工程机械有限公司</v>
          </cell>
          <cell r="D103" t="str">
            <v>座椅</v>
          </cell>
          <cell r="E103" t="str">
            <v>座椅</v>
          </cell>
          <cell r="F103" t="e">
            <v>#REF!</v>
          </cell>
          <cell r="G103" t="str">
            <v>正常供货</v>
          </cell>
          <cell r="H103">
            <v>60</v>
          </cell>
          <cell r="I103" t="str">
            <v>否</v>
          </cell>
          <cell r="J103">
            <v>60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V103">
            <v>0</v>
          </cell>
          <cell r="AW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0.8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</row>
        <row r="104">
          <cell r="B104" t="str">
            <v>S433023</v>
          </cell>
          <cell r="C104" t="str">
            <v>浙江万里安全器材制造有限公司</v>
          </cell>
          <cell r="D104" t="str">
            <v>座椅</v>
          </cell>
          <cell r="E104" t="str">
            <v>座椅</v>
          </cell>
          <cell r="F104" t="e">
            <v>#REF!</v>
          </cell>
          <cell r="G104" t="str">
            <v>老账</v>
          </cell>
          <cell r="H104">
            <v>90</v>
          </cell>
          <cell r="I104" t="str">
            <v>是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AA104">
            <v>0</v>
          </cell>
          <cell r="AB104">
            <v>0</v>
          </cell>
          <cell r="AC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57595.72</v>
          </cell>
          <cell r="AN104">
            <v>0</v>
          </cell>
          <cell r="AO104">
            <v>0</v>
          </cell>
          <cell r="AP104">
            <v>0</v>
          </cell>
          <cell r="AQ104">
            <v>44700</v>
          </cell>
          <cell r="AR104">
            <v>0</v>
          </cell>
          <cell r="AS104">
            <v>75334.81</v>
          </cell>
          <cell r="AT104">
            <v>16842.77</v>
          </cell>
          <cell r="AU104">
            <v>0</v>
          </cell>
          <cell r="AV104">
            <v>80414.820000000007</v>
          </cell>
          <cell r="AW104">
            <v>15820</v>
          </cell>
          <cell r="AX104">
            <v>53633.81</v>
          </cell>
          <cell r="AY104">
            <v>0</v>
          </cell>
          <cell r="AZ104">
            <v>344341.93</v>
          </cell>
          <cell r="BA104">
            <v>274888.12</v>
          </cell>
          <cell r="BB104">
            <v>0.8</v>
          </cell>
          <cell r="BC104">
            <v>22812.93</v>
          </cell>
          <cell r="BD104">
            <v>22812.93</v>
          </cell>
          <cell r="BE104">
            <v>36215.4</v>
          </cell>
          <cell r="BF104">
            <v>31402.066666666698</v>
          </cell>
          <cell r="BG104">
            <v>40341.035000000003</v>
          </cell>
          <cell r="BH104">
            <v>27785.233333333301</v>
          </cell>
        </row>
        <row r="105">
          <cell r="B105" t="str">
            <v>S412010</v>
          </cell>
          <cell r="C105" t="str">
            <v>天津欧尔派斯环保科技发展有限公司</v>
          </cell>
          <cell r="D105" t="str">
            <v>金属件</v>
          </cell>
          <cell r="E105" t="str">
            <v>金属件</v>
          </cell>
          <cell r="F105" t="e">
            <v>#REF!</v>
          </cell>
          <cell r="G105" t="str">
            <v>老账</v>
          </cell>
          <cell r="H105">
            <v>90</v>
          </cell>
          <cell r="I105" t="str">
            <v>否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4106.5799999999899</v>
          </cell>
          <cell r="P105">
            <v>62299.61</v>
          </cell>
          <cell r="Q105">
            <v>69887.929999999993</v>
          </cell>
          <cell r="R105">
            <v>0</v>
          </cell>
          <cell r="S105">
            <v>0</v>
          </cell>
          <cell r="T105">
            <v>40410.29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Y105">
            <v>0</v>
          </cell>
          <cell r="AZ105">
            <v>176704.41</v>
          </cell>
          <cell r="BA105">
            <v>176704.41</v>
          </cell>
          <cell r="BB105">
            <v>0.8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</row>
        <row r="106">
          <cell r="B106" t="str">
            <v>S413004</v>
          </cell>
          <cell r="C106" t="str">
            <v>保定兆龙通用电器塑业有限公司</v>
          </cell>
          <cell r="D106" t="str">
            <v>金属件/座椅</v>
          </cell>
          <cell r="E106" t="str">
            <v>金属件/座椅</v>
          </cell>
          <cell r="F106" t="e">
            <v>#REF!</v>
          </cell>
          <cell r="G106" t="str">
            <v>正常供货</v>
          </cell>
          <cell r="H106">
            <v>90</v>
          </cell>
          <cell r="I106" t="str">
            <v>否</v>
          </cell>
          <cell r="J106">
            <v>90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U106">
            <v>24786.94</v>
          </cell>
          <cell r="AV106">
            <v>25285.18</v>
          </cell>
          <cell r="AW106">
            <v>10815.62</v>
          </cell>
          <cell r="AX106">
            <v>49240.03</v>
          </cell>
          <cell r="AY106">
            <v>61620.18</v>
          </cell>
          <cell r="AZ106">
            <v>171747.95</v>
          </cell>
          <cell r="BA106">
            <v>50072.12</v>
          </cell>
          <cell r="BB106">
            <v>0.8</v>
          </cell>
          <cell r="BC106">
            <v>0</v>
          </cell>
          <cell r="BD106">
            <v>4131.1566666666704</v>
          </cell>
          <cell r="BE106">
            <v>8345.3533333333307</v>
          </cell>
          <cell r="BF106">
            <v>10147.9566666667</v>
          </cell>
          <cell r="BG106">
            <v>18354.628333333301</v>
          </cell>
          <cell r="BH106">
            <v>28624.6583333333</v>
          </cell>
        </row>
        <row r="107">
          <cell r="B107" t="str">
            <v>S513016</v>
          </cell>
          <cell r="C107" t="str">
            <v>黄骅市辉煌建筑队</v>
          </cell>
          <cell r="D107" t="str">
            <v>金属件/座椅/后视镜</v>
          </cell>
          <cell r="E107" t="str">
            <v>金属件/座椅/后视镜</v>
          </cell>
          <cell r="F107" t="e">
            <v>#REF!</v>
          </cell>
          <cell r="G107" t="str">
            <v>基建维修-老账</v>
          </cell>
          <cell r="H107">
            <v>0</v>
          </cell>
          <cell r="I107" t="str">
            <v>是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16761.400000000001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E107">
            <v>0</v>
          </cell>
          <cell r="AF107">
            <v>2550</v>
          </cell>
          <cell r="AG107">
            <v>0</v>
          </cell>
          <cell r="AH107">
            <v>78000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5700</v>
          </cell>
          <cell r="AN107">
            <v>9646</v>
          </cell>
          <cell r="AO107">
            <v>34930</v>
          </cell>
          <cell r="AP107">
            <v>27840.9</v>
          </cell>
          <cell r="AQ107">
            <v>1900</v>
          </cell>
          <cell r="AR107">
            <v>18400</v>
          </cell>
          <cell r="AS107">
            <v>2029</v>
          </cell>
          <cell r="AT107">
            <v>32082</v>
          </cell>
          <cell r="AU107">
            <v>1411</v>
          </cell>
          <cell r="AV107">
            <v>0</v>
          </cell>
          <cell r="AW107">
            <v>0</v>
          </cell>
          <cell r="AX107">
            <v>5400</v>
          </cell>
          <cell r="AY107">
            <v>0</v>
          </cell>
          <cell r="AZ107">
            <v>236650.3</v>
          </cell>
          <cell r="BA107">
            <v>236650.3</v>
          </cell>
          <cell r="BB107">
            <v>1</v>
          </cell>
          <cell r="BC107">
            <v>19530.316666666698</v>
          </cell>
          <cell r="BD107">
            <v>13943.8166666667</v>
          </cell>
          <cell r="BE107">
            <v>9303.6666666666697</v>
          </cell>
          <cell r="BF107">
            <v>8987</v>
          </cell>
          <cell r="BG107">
            <v>6820.3333333333303</v>
          </cell>
          <cell r="BH107">
            <v>6482.1666666666697</v>
          </cell>
        </row>
        <row r="108">
          <cell r="B108" t="str">
            <v>S412005</v>
          </cell>
          <cell r="C108" t="str">
            <v>天津市国际铁工焊接装备有限公司</v>
          </cell>
          <cell r="D108" t="str">
            <v>金属件</v>
          </cell>
          <cell r="E108" t="str">
            <v>金属件</v>
          </cell>
          <cell r="F108" t="e">
            <v>#REF!</v>
          </cell>
          <cell r="G108" t="str">
            <v>固定资产-老账</v>
          </cell>
          <cell r="H108">
            <v>0</v>
          </cell>
          <cell r="I108" t="str">
            <v>是</v>
          </cell>
          <cell r="J108" t="str">
            <v>固定资产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148132.6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12600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Y108">
            <v>0</v>
          </cell>
          <cell r="AZ108">
            <v>160732.6</v>
          </cell>
          <cell r="BA108">
            <v>160732.6</v>
          </cell>
          <cell r="BB108">
            <v>1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</row>
        <row r="109">
          <cell r="B109" t="str">
            <v>S444008</v>
          </cell>
          <cell r="C109" t="str">
            <v>中山市华胜汽车部件有限公司</v>
          </cell>
          <cell r="D109" t="str">
            <v>后视镜</v>
          </cell>
          <cell r="E109" t="str">
            <v>后视镜</v>
          </cell>
          <cell r="G109" t="str">
            <v>老账</v>
          </cell>
          <cell r="H109">
            <v>60</v>
          </cell>
          <cell r="I109" t="str">
            <v>是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48762.06</v>
          </cell>
          <cell r="AI109">
            <v>46937.94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32842.32</v>
          </cell>
          <cell r="AX109">
            <v>42334.32</v>
          </cell>
          <cell r="AY109">
            <v>0</v>
          </cell>
          <cell r="AZ109">
            <v>170876.64</v>
          </cell>
          <cell r="BA109">
            <v>128542.32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5473.72</v>
          </cell>
          <cell r="BG109">
            <v>12529.44</v>
          </cell>
          <cell r="BH109">
            <v>12529.44</v>
          </cell>
        </row>
        <row r="110">
          <cell r="B110" t="str">
            <v>S413073</v>
          </cell>
          <cell r="C110" t="str">
            <v>黄骅市兴岳金属制品有限公司</v>
          </cell>
          <cell r="D110" t="str">
            <v>金属件</v>
          </cell>
          <cell r="E110" t="str">
            <v>金属件</v>
          </cell>
          <cell r="F110" t="e">
            <v>#REF!</v>
          </cell>
          <cell r="G110" t="str">
            <v>正常供货</v>
          </cell>
          <cell r="H110">
            <v>60</v>
          </cell>
          <cell r="I110" t="str">
            <v>否</v>
          </cell>
          <cell r="J110">
            <v>60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M110">
            <v>0</v>
          </cell>
          <cell r="AN110">
            <v>0</v>
          </cell>
          <cell r="AQ110">
            <v>4887.7700000000004</v>
          </cell>
          <cell r="AR110">
            <v>109100</v>
          </cell>
          <cell r="AS110">
            <v>138852.24</v>
          </cell>
          <cell r="AT110">
            <v>82142.48</v>
          </cell>
          <cell r="AU110">
            <v>135618.25</v>
          </cell>
          <cell r="AV110">
            <v>99977.49</v>
          </cell>
          <cell r="AW110">
            <v>74387.990000000005</v>
          </cell>
          <cell r="AX110">
            <v>91730.83</v>
          </cell>
          <cell r="AY110">
            <v>94427.35</v>
          </cell>
          <cell r="AZ110">
            <v>831124.4</v>
          </cell>
          <cell r="BA110">
            <v>644966.22</v>
          </cell>
          <cell r="BB110">
            <v>0.8</v>
          </cell>
          <cell r="BC110">
            <v>55830.415000000001</v>
          </cell>
          <cell r="BD110">
            <v>78433.456666666694</v>
          </cell>
          <cell r="BE110">
            <v>95096.371666666702</v>
          </cell>
          <cell r="BF110">
            <v>106679.741666667</v>
          </cell>
          <cell r="BG110">
            <v>103784.88</v>
          </cell>
          <cell r="BH110">
            <v>96380.731666666703</v>
          </cell>
        </row>
        <row r="111">
          <cell r="B111" t="str">
            <v>S413075</v>
          </cell>
          <cell r="C111" t="str">
            <v>沃尔瓦格涂料（廊坊）有限公司</v>
          </cell>
          <cell r="D111" t="str">
            <v>后视镜</v>
          </cell>
          <cell r="E111" t="str">
            <v>后视镜</v>
          </cell>
          <cell r="G111" t="str">
            <v>大宗物料</v>
          </cell>
          <cell r="H111">
            <v>30</v>
          </cell>
          <cell r="I111" t="str">
            <v>否</v>
          </cell>
          <cell r="J111">
            <v>30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</row>
        <row r="112">
          <cell r="B112" t="str">
            <v>S413072</v>
          </cell>
          <cell r="C112" t="str">
            <v>黄骅市润晨五金制品有限公司</v>
          </cell>
          <cell r="D112" t="str">
            <v>金属件</v>
          </cell>
          <cell r="E112" t="str">
            <v>金属件</v>
          </cell>
          <cell r="F112" t="e">
            <v>#REF!</v>
          </cell>
          <cell r="G112" t="str">
            <v>正常供货</v>
          </cell>
          <cell r="H112">
            <v>60</v>
          </cell>
          <cell r="I112" t="str">
            <v>是</v>
          </cell>
          <cell r="J112">
            <v>60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AG112">
            <v>0</v>
          </cell>
          <cell r="AH112">
            <v>357.64</v>
          </cell>
          <cell r="AI112">
            <v>0</v>
          </cell>
          <cell r="AJ112">
            <v>54923.41</v>
          </cell>
          <cell r="AK112">
            <v>0</v>
          </cell>
          <cell r="AL112">
            <v>86521.26</v>
          </cell>
          <cell r="AM112">
            <v>0</v>
          </cell>
          <cell r="AN112">
            <v>0</v>
          </cell>
          <cell r="AO112">
            <v>84301.58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Y112">
            <v>0</v>
          </cell>
          <cell r="AZ112">
            <v>226103.89</v>
          </cell>
          <cell r="BA112">
            <v>226103.89</v>
          </cell>
          <cell r="BB112">
            <v>0.8</v>
          </cell>
          <cell r="BC112">
            <v>14050.2633333333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</row>
        <row r="113">
          <cell r="B113" t="str">
            <v>S413171</v>
          </cell>
          <cell r="C113" t="str">
            <v>廊坊东尚金属制品有限公司</v>
          </cell>
          <cell r="D113" t="str">
            <v>后视镜</v>
          </cell>
          <cell r="E113" t="str">
            <v>后视镜</v>
          </cell>
          <cell r="G113" t="str">
            <v>正常供货</v>
          </cell>
          <cell r="H113">
            <v>0</v>
          </cell>
          <cell r="I113" t="str">
            <v>否</v>
          </cell>
          <cell r="J113">
            <v>90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50547.3</v>
          </cell>
          <cell r="AU113">
            <v>0</v>
          </cell>
          <cell r="AV113">
            <v>0</v>
          </cell>
          <cell r="AW113">
            <v>0</v>
          </cell>
          <cell r="AY113">
            <v>0</v>
          </cell>
          <cell r="AZ113">
            <v>50547.3</v>
          </cell>
          <cell r="BA113">
            <v>50547.3</v>
          </cell>
          <cell r="BB113">
            <v>0</v>
          </cell>
          <cell r="BC113">
            <v>8424.5499999999993</v>
          </cell>
          <cell r="BD113">
            <v>8424.5499999999993</v>
          </cell>
          <cell r="BE113">
            <v>8424.5499999999993</v>
          </cell>
          <cell r="BF113">
            <v>8424.5499999999993</v>
          </cell>
          <cell r="BG113">
            <v>8424.5499999999993</v>
          </cell>
          <cell r="BH113">
            <v>8424.5499999999993</v>
          </cell>
        </row>
        <row r="114">
          <cell r="B114" t="str">
            <v>S421003</v>
          </cell>
          <cell r="C114" t="str">
            <v>辽宁德威纤维制品有限公司</v>
          </cell>
          <cell r="D114" t="str">
            <v>座椅</v>
          </cell>
          <cell r="E114" t="str">
            <v>座椅</v>
          </cell>
          <cell r="F114" t="e">
            <v>#REF!</v>
          </cell>
          <cell r="G114" t="str">
            <v>老账</v>
          </cell>
          <cell r="H114">
            <v>0</v>
          </cell>
          <cell r="I114" t="str">
            <v>是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28855.72</v>
          </cell>
          <cell r="AC114">
            <v>0</v>
          </cell>
          <cell r="AE114">
            <v>0</v>
          </cell>
          <cell r="AF114">
            <v>36706.78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Y114">
            <v>0</v>
          </cell>
          <cell r="AZ114">
            <v>65562.5</v>
          </cell>
          <cell r="BA114">
            <v>65562.5</v>
          </cell>
          <cell r="BB114">
            <v>0.8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</row>
        <row r="115">
          <cell r="B115" t="str">
            <v>S437018</v>
          </cell>
          <cell r="C115" t="str">
            <v>文登太成电子有限公司</v>
          </cell>
          <cell r="D115" t="str">
            <v>后视镜</v>
          </cell>
          <cell r="E115" t="str">
            <v>后视镜</v>
          </cell>
          <cell r="G115" t="str">
            <v>正常供货</v>
          </cell>
          <cell r="H115">
            <v>60</v>
          </cell>
          <cell r="I115" t="str">
            <v>否</v>
          </cell>
          <cell r="J115">
            <v>60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P115">
            <v>0</v>
          </cell>
          <cell r="AQ115">
            <v>6822.34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7861.64</v>
          </cell>
          <cell r="AW115">
            <v>7861.64</v>
          </cell>
          <cell r="AX115">
            <v>16006.29</v>
          </cell>
          <cell r="AY115">
            <v>64030.98</v>
          </cell>
          <cell r="AZ115">
            <v>102582.89</v>
          </cell>
          <cell r="BA115">
            <v>22545.62</v>
          </cell>
          <cell r="BB115">
            <v>0</v>
          </cell>
          <cell r="BC115">
            <v>1137.05666666667</v>
          </cell>
          <cell r="BD115">
            <v>1137.05666666667</v>
          </cell>
          <cell r="BE115">
            <v>2447.33</v>
          </cell>
          <cell r="BF115">
            <v>2620.5466666666698</v>
          </cell>
          <cell r="BG115">
            <v>5288.26166666667</v>
          </cell>
          <cell r="BH115">
            <v>15960.0916666667</v>
          </cell>
        </row>
        <row r="116">
          <cell r="B116" t="str">
            <v>S432012</v>
          </cell>
          <cell r="C116" t="str">
            <v>常州市武进创新模具注塑有限公司</v>
          </cell>
          <cell r="D116" t="str">
            <v>座椅</v>
          </cell>
          <cell r="E116" t="str">
            <v>座椅</v>
          </cell>
          <cell r="F116" t="e">
            <v>#REF!</v>
          </cell>
          <cell r="G116" t="str">
            <v>老账</v>
          </cell>
          <cell r="H116">
            <v>60</v>
          </cell>
          <cell r="I116" t="str">
            <v>否</v>
          </cell>
          <cell r="K116">
            <v>0</v>
          </cell>
          <cell r="L116">
            <v>0</v>
          </cell>
          <cell r="M116">
            <v>0</v>
          </cell>
          <cell r="N116">
            <v>1571.64</v>
          </cell>
          <cell r="O116">
            <v>96738.65</v>
          </cell>
          <cell r="P116">
            <v>18373.64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Y116">
            <v>0</v>
          </cell>
          <cell r="AZ116">
            <v>116683.93</v>
          </cell>
          <cell r="BA116">
            <v>116683.93</v>
          </cell>
          <cell r="BB116">
            <v>0.8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</row>
        <row r="117">
          <cell r="B117" t="str">
            <v>S413058</v>
          </cell>
          <cell r="C117" t="str">
            <v>黄骅市俊隆五金包装有限公司</v>
          </cell>
          <cell r="D117" t="str">
            <v>金属件/后视镜</v>
          </cell>
          <cell r="E117" t="str">
            <v>金属件/后视镜</v>
          </cell>
          <cell r="F117" t="e">
            <v>#REF!</v>
          </cell>
          <cell r="G117" t="str">
            <v>正常供货</v>
          </cell>
          <cell r="H117">
            <v>60</v>
          </cell>
          <cell r="I117" t="str">
            <v>是</v>
          </cell>
          <cell r="J117">
            <v>60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3076.02</v>
          </cell>
          <cell r="AI117">
            <v>0</v>
          </cell>
          <cell r="AJ117">
            <v>17251.650000000001</v>
          </cell>
          <cell r="AK117">
            <v>32420.55</v>
          </cell>
          <cell r="AL117">
            <v>0</v>
          </cell>
          <cell r="AM117">
            <v>21753.24</v>
          </cell>
          <cell r="AN117">
            <v>22040.33</v>
          </cell>
          <cell r="AO117">
            <v>9721.0499999999993</v>
          </cell>
          <cell r="AP117">
            <v>11142.98</v>
          </cell>
          <cell r="AQ117">
            <v>0</v>
          </cell>
          <cell r="AR117">
            <v>28800</v>
          </cell>
          <cell r="AS117">
            <v>0</v>
          </cell>
          <cell r="AT117">
            <v>33869.4</v>
          </cell>
          <cell r="AU117">
            <v>16023.13</v>
          </cell>
          <cell r="AV117">
            <v>0</v>
          </cell>
          <cell r="AW117">
            <v>28653.91</v>
          </cell>
          <cell r="AX117">
            <v>18879.89</v>
          </cell>
          <cell r="AY117">
            <v>26177.51</v>
          </cell>
          <cell r="AZ117">
            <v>269809.65999999997</v>
          </cell>
          <cell r="BA117">
            <v>224752.26</v>
          </cell>
          <cell r="BB117">
            <v>0.8</v>
          </cell>
          <cell r="BC117">
            <v>13922.2383333333</v>
          </cell>
          <cell r="BD117">
            <v>14972.584999999999</v>
          </cell>
          <cell r="BE117">
            <v>13115.4216666667</v>
          </cell>
          <cell r="BF117">
            <v>17891.073333333301</v>
          </cell>
          <cell r="BG117">
            <v>16237.721666666699</v>
          </cell>
          <cell r="BH117">
            <v>20600.64</v>
          </cell>
        </row>
        <row r="118">
          <cell r="B118" t="str">
            <v>S432036</v>
          </cell>
          <cell r="C118" t="str">
            <v>常州立天汽车零部件有限公司</v>
          </cell>
          <cell r="D118" t="str">
            <v>座椅</v>
          </cell>
          <cell r="E118" t="str">
            <v>座椅</v>
          </cell>
          <cell r="F118" t="e">
            <v>#REF!</v>
          </cell>
          <cell r="G118" t="str">
            <v>正常供货</v>
          </cell>
          <cell r="H118">
            <v>60</v>
          </cell>
          <cell r="I118" t="str">
            <v>否</v>
          </cell>
          <cell r="J118">
            <v>60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AN118">
            <v>0</v>
          </cell>
          <cell r="AO118">
            <v>0</v>
          </cell>
          <cell r="AR118">
            <v>0</v>
          </cell>
          <cell r="AU118">
            <v>134947.43</v>
          </cell>
          <cell r="AV118">
            <v>0</v>
          </cell>
          <cell r="AW118">
            <v>157960.44</v>
          </cell>
          <cell r="AX118">
            <v>136345.79999999999</v>
          </cell>
          <cell r="AY118">
            <v>68172.899999999994</v>
          </cell>
          <cell r="AZ118">
            <v>497426.57</v>
          </cell>
          <cell r="BA118">
            <v>292907.87</v>
          </cell>
          <cell r="BB118">
            <v>0.8</v>
          </cell>
          <cell r="BC118">
            <v>0</v>
          </cell>
          <cell r="BD118">
            <v>22491.238333333298</v>
          </cell>
          <cell r="BE118">
            <v>22491.238333333298</v>
          </cell>
          <cell r="BF118">
            <v>48817.978333333303</v>
          </cell>
          <cell r="BG118">
            <v>71542.278333333306</v>
          </cell>
          <cell r="BH118">
            <v>82904.428333333301</v>
          </cell>
        </row>
        <row r="119">
          <cell r="B119" t="str">
            <v>S413026</v>
          </cell>
          <cell r="C119" t="str">
            <v>沧州临港明康汽车配件有限公司</v>
          </cell>
          <cell r="D119" t="str">
            <v>金属件</v>
          </cell>
          <cell r="E119" t="str">
            <v>金属件</v>
          </cell>
          <cell r="F119" t="e">
            <v>#REF!</v>
          </cell>
          <cell r="G119" t="str">
            <v>正常供货</v>
          </cell>
          <cell r="H119">
            <v>90</v>
          </cell>
          <cell r="I119" t="str">
            <v>是</v>
          </cell>
          <cell r="J119">
            <v>90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AG119">
            <v>0</v>
          </cell>
          <cell r="AK119">
            <v>0</v>
          </cell>
          <cell r="AL119">
            <v>0</v>
          </cell>
          <cell r="AN119">
            <v>1250.0899999999999</v>
          </cell>
          <cell r="AO119">
            <v>17035.88</v>
          </cell>
          <cell r="AP119">
            <v>15332.3</v>
          </cell>
          <cell r="AQ119">
            <v>8100</v>
          </cell>
          <cell r="AR119">
            <v>0</v>
          </cell>
          <cell r="AS119">
            <v>33219.96</v>
          </cell>
          <cell r="AT119">
            <v>17887.68</v>
          </cell>
          <cell r="AU119">
            <v>18739.46</v>
          </cell>
          <cell r="AV119">
            <v>25553.82</v>
          </cell>
          <cell r="AW119">
            <v>0</v>
          </cell>
          <cell r="AX119">
            <v>34923.56</v>
          </cell>
          <cell r="AY119">
            <v>33228.42</v>
          </cell>
          <cell r="AZ119">
            <v>205271.17</v>
          </cell>
          <cell r="BA119">
            <v>137119.19</v>
          </cell>
          <cell r="BB119">
            <v>0.8</v>
          </cell>
          <cell r="BC119">
            <v>15262.6366666667</v>
          </cell>
          <cell r="BD119">
            <v>15546.5666666667</v>
          </cell>
          <cell r="BE119">
            <v>17250.153333333299</v>
          </cell>
          <cell r="BF119">
            <v>15900.153333333301</v>
          </cell>
          <cell r="BG119">
            <v>21720.746666666699</v>
          </cell>
          <cell r="BH119">
            <v>21722.156666666699</v>
          </cell>
        </row>
        <row r="120">
          <cell r="B120" t="str">
            <v>S412022</v>
          </cell>
          <cell r="C120" t="str">
            <v>天津市宝坻区维华五金厂</v>
          </cell>
          <cell r="D120" t="str">
            <v>金属件</v>
          </cell>
          <cell r="E120" t="str">
            <v>金属件</v>
          </cell>
          <cell r="F120" t="e">
            <v>#REF!</v>
          </cell>
          <cell r="G120" t="str">
            <v>正常供货</v>
          </cell>
          <cell r="H120">
            <v>60</v>
          </cell>
          <cell r="I120" t="str">
            <v>是</v>
          </cell>
          <cell r="J120">
            <v>60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U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E120">
            <v>0</v>
          </cell>
          <cell r="AF120">
            <v>12422.37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21601.08</v>
          </cell>
          <cell r="AL120">
            <v>28801.439999999999</v>
          </cell>
          <cell r="AM120">
            <v>0</v>
          </cell>
          <cell r="AN120">
            <v>7200.36</v>
          </cell>
          <cell r="AO120">
            <v>7200.36</v>
          </cell>
          <cell r="AP120">
            <v>10800.54</v>
          </cell>
          <cell r="AQ120">
            <v>10800</v>
          </cell>
          <cell r="AR120">
            <v>7200</v>
          </cell>
          <cell r="AS120">
            <v>10800.54</v>
          </cell>
          <cell r="AT120">
            <v>18000.900000000001</v>
          </cell>
          <cell r="AU120">
            <v>6915.6</v>
          </cell>
          <cell r="AV120">
            <v>24204.6</v>
          </cell>
          <cell r="AW120">
            <v>27662.400000000001</v>
          </cell>
          <cell r="AX120">
            <v>34578</v>
          </cell>
          <cell r="AY120">
            <v>0</v>
          </cell>
          <cell r="AZ120">
            <v>228188.19</v>
          </cell>
          <cell r="BA120">
            <v>193610.19</v>
          </cell>
          <cell r="BB120">
            <v>0.8</v>
          </cell>
          <cell r="BC120">
            <v>10800.39</v>
          </cell>
          <cell r="BD120">
            <v>10752.93</v>
          </cell>
          <cell r="BE120">
            <v>12986.94</v>
          </cell>
          <cell r="BF120">
            <v>15797.34</v>
          </cell>
          <cell r="BG120">
            <v>20360.34</v>
          </cell>
          <cell r="BH120">
            <v>18560.25</v>
          </cell>
        </row>
        <row r="121">
          <cell r="B121" t="str">
            <v>S413038</v>
          </cell>
          <cell r="C121" t="str">
            <v>黄骅市万昌五金制品有限公司</v>
          </cell>
          <cell r="D121" t="str">
            <v>金属件</v>
          </cell>
          <cell r="E121" t="str">
            <v>金属件</v>
          </cell>
          <cell r="F121" t="e">
            <v>#REF!</v>
          </cell>
          <cell r="G121" t="str">
            <v>正常供货</v>
          </cell>
          <cell r="H121">
            <v>60</v>
          </cell>
          <cell r="I121" t="str">
            <v>否</v>
          </cell>
          <cell r="J121">
            <v>60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0.8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</row>
        <row r="122">
          <cell r="B122" t="str">
            <v>S413124</v>
          </cell>
          <cell r="C122" t="str">
            <v>东光县福晨镜业有限公司</v>
          </cell>
          <cell r="D122" t="str">
            <v>后视镜</v>
          </cell>
          <cell r="E122" t="str">
            <v>后视镜</v>
          </cell>
          <cell r="G122" t="str">
            <v>正常供货</v>
          </cell>
          <cell r="H122">
            <v>60</v>
          </cell>
          <cell r="I122" t="str">
            <v>是</v>
          </cell>
          <cell r="J122">
            <v>60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34480.78</v>
          </cell>
          <cell r="AP122">
            <v>0</v>
          </cell>
          <cell r="AQ122">
            <v>29400</v>
          </cell>
          <cell r="AR122">
            <v>0</v>
          </cell>
          <cell r="AS122">
            <v>14241.9</v>
          </cell>
          <cell r="AT122">
            <v>23019.55</v>
          </cell>
          <cell r="AU122">
            <v>0</v>
          </cell>
          <cell r="AV122">
            <v>0</v>
          </cell>
          <cell r="AW122">
            <v>18392.86</v>
          </cell>
          <cell r="AX122">
            <v>20621.810000000001</v>
          </cell>
          <cell r="AY122">
            <v>14443.71</v>
          </cell>
          <cell r="AZ122">
            <v>154600.60999999999</v>
          </cell>
          <cell r="BA122">
            <v>119535.09</v>
          </cell>
          <cell r="BB122">
            <v>0</v>
          </cell>
          <cell r="BC122">
            <v>16857.038333333301</v>
          </cell>
          <cell r="BD122">
            <v>11110.2416666667</v>
          </cell>
          <cell r="BE122">
            <v>11110.2416666667</v>
          </cell>
          <cell r="BF122">
            <v>9275.7183333333305</v>
          </cell>
          <cell r="BG122">
            <v>12712.686666666699</v>
          </cell>
          <cell r="BH122">
            <v>12746.321666666699</v>
          </cell>
        </row>
        <row r="123">
          <cell r="B123" t="str">
            <v>S413054</v>
          </cell>
          <cell r="C123" t="str">
            <v>黄骅市保俊成复合彩印厂</v>
          </cell>
          <cell r="D123" t="str">
            <v>金属件/后视镜</v>
          </cell>
          <cell r="E123" t="str">
            <v>金属件/后视镜</v>
          </cell>
          <cell r="F123" t="e">
            <v>#REF!</v>
          </cell>
          <cell r="G123" t="str">
            <v>正常供货</v>
          </cell>
          <cell r="H123">
            <v>60</v>
          </cell>
          <cell r="I123" t="str">
            <v>否</v>
          </cell>
          <cell r="J123">
            <v>60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AG123">
            <v>0</v>
          </cell>
          <cell r="AH123">
            <v>0</v>
          </cell>
          <cell r="AI123">
            <v>0</v>
          </cell>
          <cell r="AL123">
            <v>0</v>
          </cell>
          <cell r="AQ123">
            <v>4048.48</v>
          </cell>
          <cell r="AR123">
            <v>14900</v>
          </cell>
          <cell r="AS123">
            <v>20461.330000000002</v>
          </cell>
          <cell r="AT123">
            <v>20496.34</v>
          </cell>
          <cell r="AU123">
            <v>22250.82</v>
          </cell>
          <cell r="AV123">
            <v>25284.73</v>
          </cell>
          <cell r="AW123">
            <v>6938.45</v>
          </cell>
          <cell r="AX123">
            <v>28009.35</v>
          </cell>
          <cell r="AY123">
            <v>0</v>
          </cell>
          <cell r="AZ123">
            <v>142389.5</v>
          </cell>
          <cell r="BA123">
            <v>114380.15</v>
          </cell>
          <cell r="BB123">
            <v>0.8</v>
          </cell>
          <cell r="BC123">
            <v>9984.3583333333299</v>
          </cell>
          <cell r="BD123">
            <v>13692.8283333333</v>
          </cell>
          <cell r="BE123">
            <v>17906.95</v>
          </cell>
          <cell r="BF123">
            <v>18388.6116666667</v>
          </cell>
          <cell r="BG123">
            <v>20573.503333333301</v>
          </cell>
          <cell r="BH123">
            <v>17163.281666666699</v>
          </cell>
        </row>
        <row r="124">
          <cell r="B124" t="str">
            <v>S513036</v>
          </cell>
          <cell r="C124" t="str">
            <v>沧州昊大燃化工程有限公司</v>
          </cell>
          <cell r="D124">
            <v>0</v>
          </cell>
          <cell r="E124">
            <v>0</v>
          </cell>
          <cell r="G124" t="str">
            <v>老账</v>
          </cell>
          <cell r="H124">
            <v>0</v>
          </cell>
          <cell r="I124" t="str">
            <v>否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40800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Y124">
            <v>0</v>
          </cell>
          <cell r="AZ124">
            <v>40800</v>
          </cell>
          <cell r="BA124">
            <v>40800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</row>
        <row r="125">
          <cell r="B125" t="str">
            <v>S433007</v>
          </cell>
          <cell r="C125" t="str">
            <v>瑞安市精艺标准件有限公司</v>
          </cell>
          <cell r="D125" t="str">
            <v>金属件/座椅</v>
          </cell>
          <cell r="E125" t="str">
            <v>金属件/座椅</v>
          </cell>
          <cell r="F125" t="e">
            <v>#REF!</v>
          </cell>
          <cell r="G125" t="str">
            <v>正常供货</v>
          </cell>
          <cell r="H125">
            <v>60</v>
          </cell>
          <cell r="I125" t="str">
            <v>否</v>
          </cell>
          <cell r="J125">
            <v>60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0.03</v>
          </cell>
          <cell r="AT125">
            <v>5856.75</v>
          </cell>
          <cell r="AU125">
            <v>0</v>
          </cell>
          <cell r="AV125">
            <v>0</v>
          </cell>
          <cell r="AW125">
            <v>0</v>
          </cell>
          <cell r="AY125">
            <v>0</v>
          </cell>
          <cell r="AZ125">
            <v>5856.78</v>
          </cell>
          <cell r="BA125">
            <v>5856.78</v>
          </cell>
          <cell r="BB125">
            <v>0.8</v>
          </cell>
          <cell r="BC125">
            <v>976.13</v>
          </cell>
          <cell r="BD125">
            <v>976.13</v>
          </cell>
          <cell r="BE125">
            <v>976.13</v>
          </cell>
          <cell r="BF125">
            <v>976.13</v>
          </cell>
          <cell r="BG125">
            <v>976.13</v>
          </cell>
          <cell r="BH125">
            <v>976.125</v>
          </cell>
        </row>
        <row r="126">
          <cell r="B126" t="str">
            <v>S431017</v>
          </cell>
          <cell r="C126" t="str">
            <v>上海典亚模具有限公司</v>
          </cell>
          <cell r="D126" t="str">
            <v>座椅</v>
          </cell>
          <cell r="E126" t="str">
            <v>座椅</v>
          </cell>
          <cell r="F126" t="e">
            <v>#REF!</v>
          </cell>
          <cell r="G126" t="str">
            <v>老账</v>
          </cell>
          <cell r="H126" t="str">
            <v>预付</v>
          </cell>
          <cell r="I126" t="str">
            <v>否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44000</v>
          </cell>
          <cell r="AV126">
            <v>0</v>
          </cell>
          <cell r="AW126">
            <v>0</v>
          </cell>
          <cell r="AY126">
            <v>0</v>
          </cell>
          <cell r="AZ126">
            <v>44000</v>
          </cell>
          <cell r="BA126">
            <v>44000</v>
          </cell>
          <cell r="BB126">
            <v>0.8</v>
          </cell>
          <cell r="BC126">
            <v>0</v>
          </cell>
          <cell r="BD126">
            <v>7333.3333333333303</v>
          </cell>
          <cell r="BE126">
            <v>7333.3333333333303</v>
          </cell>
          <cell r="BF126">
            <v>7333.3333333333303</v>
          </cell>
          <cell r="BG126">
            <v>7333.3333333333303</v>
          </cell>
          <cell r="BH126">
            <v>7333.3333333333303</v>
          </cell>
        </row>
        <row r="127">
          <cell r="B127" t="str">
            <v>S431009</v>
          </cell>
          <cell r="C127" t="str">
            <v>上海奔德汽车零部件有限公司</v>
          </cell>
          <cell r="D127" t="str">
            <v>后视镜</v>
          </cell>
          <cell r="E127" t="str">
            <v>后视镜</v>
          </cell>
          <cell r="G127" t="str">
            <v>老账-更名上海恒毅</v>
          </cell>
          <cell r="H127">
            <v>60</v>
          </cell>
          <cell r="I127" t="str">
            <v>否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</row>
        <row r="128">
          <cell r="B128" t="str">
            <v>S413070</v>
          </cell>
          <cell r="C128" t="str">
            <v>黄骅市创合五金制品有限公司</v>
          </cell>
          <cell r="D128" t="str">
            <v>金属件/座椅</v>
          </cell>
          <cell r="E128" t="str">
            <v>金属件/座椅</v>
          </cell>
          <cell r="F128" t="e">
            <v>#REF!</v>
          </cell>
          <cell r="G128" t="str">
            <v>正常供货</v>
          </cell>
          <cell r="H128">
            <v>60</v>
          </cell>
          <cell r="I128" t="str">
            <v>是</v>
          </cell>
          <cell r="J128">
            <v>60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81623.06</v>
          </cell>
          <cell r="AQ128">
            <v>0</v>
          </cell>
          <cell r="AR128">
            <v>679400</v>
          </cell>
          <cell r="AS128">
            <v>552993.11</v>
          </cell>
          <cell r="AT128">
            <v>563602.74</v>
          </cell>
          <cell r="AU128">
            <v>382108.15</v>
          </cell>
          <cell r="AV128">
            <v>0</v>
          </cell>
          <cell r="AW128">
            <v>446772.98</v>
          </cell>
          <cell r="AX128">
            <v>241111.92</v>
          </cell>
          <cell r="AY128">
            <v>197100.75</v>
          </cell>
          <cell r="AZ128">
            <v>3144712.71</v>
          </cell>
          <cell r="BA128">
            <v>2706500.04</v>
          </cell>
          <cell r="BB128">
            <v>0.8</v>
          </cell>
          <cell r="BC128">
            <v>312936.48499999999</v>
          </cell>
          <cell r="BD128">
            <v>376621.17666666699</v>
          </cell>
          <cell r="BE128">
            <v>363017.33333333302</v>
          </cell>
          <cell r="BF128">
            <v>437479.49666666699</v>
          </cell>
          <cell r="BG128">
            <v>364431.48333333299</v>
          </cell>
          <cell r="BH128">
            <v>305116.09000000003</v>
          </cell>
        </row>
        <row r="129">
          <cell r="B129" t="str">
            <v>S437031</v>
          </cell>
          <cell r="C129" t="str">
            <v>山东万澳汽车附件科技有限公司</v>
          </cell>
          <cell r="D129" t="str">
            <v>座椅</v>
          </cell>
          <cell r="E129" t="str">
            <v>座椅</v>
          </cell>
          <cell r="F129" t="e">
            <v>#REF!</v>
          </cell>
          <cell r="G129" t="str">
            <v>正常供货</v>
          </cell>
          <cell r="H129">
            <v>60</v>
          </cell>
          <cell r="I129" t="str">
            <v>是</v>
          </cell>
          <cell r="J129">
            <v>60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F129">
            <v>0</v>
          </cell>
          <cell r="AG129">
            <v>0</v>
          </cell>
          <cell r="AH129">
            <v>0</v>
          </cell>
          <cell r="AK129">
            <v>0</v>
          </cell>
          <cell r="AL129">
            <v>0</v>
          </cell>
          <cell r="AM129">
            <v>6876.86</v>
          </cell>
          <cell r="AN129">
            <v>8507.44</v>
          </cell>
          <cell r="AO129">
            <v>8180.91</v>
          </cell>
          <cell r="AP129">
            <v>9885.0300000000007</v>
          </cell>
          <cell r="AQ129">
            <v>12600</v>
          </cell>
          <cell r="AR129">
            <v>6900</v>
          </cell>
          <cell r="AS129">
            <v>9256.98</v>
          </cell>
          <cell r="AT129">
            <v>6659.9</v>
          </cell>
          <cell r="AU129">
            <v>4720.2</v>
          </cell>
          <cell r="AV129">
            <v>9200.7099999999991</v>
          </cell>
          <cell r="AW129">
            <v>7985.05</v>
          </cell>
          <cell r="AY129">
            <v>25863.4</v>
          </cell>
          <cell r="AZ129">
            <v>116636.48</v>
          </cell>
          <cell r="BA129">
            <v>90773.08</v>
          </cell>
          <cell r="BB129">
            <v>0.8</v>
          </cell>
          <cell r="BC129">
            <v>8913.8033333333296</v>
          </cell>
          <cell r="BD129">
            <v>8337.0183333333298</v>
          </cell>
          <cell r="BE129">
            <v>8222.9650000000001</v>
          </cell>
          <cell r="BF129">
            <v>7453.80666666667</v>
          </cell>
          <cell r="BG129">
            <v>6303.80666666667</v>
          </cell>
          <cell r="BH129">
            <v>9071.5433333333294</v>
          </cell>
        </row>
        <row r="130">
          <cell r="B130" t="str">
            <v>S513006</v>
          </cell>
          <cell r="C130" t="str">
            <v>黄骅市双得金属制品销售有限公司</v>
          </cell>
          <cell r="D130">
            <v>0</v>
          </cell>
          <cell r="E130" t="str">
            <v>金属件</v>
          </cell>
          <cell r="F130" t="e">
            <v>#REF!</v>
          </cell>
          <cell r="G130" t="str">
            <v>零采</v>
          </cell>
          <cell r="H130">
            <v>0</v>
          </cell>
          <cell r="I130" t="str">
            <v>否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AM130">
            <v>0</v>
          </cell>
          <cell r="AN130">
            <v>0</v>
          </cell>
          <cell r="AO130">
            <v>0</v>
          </cell>
          <cell r="AQ130">
            <v>0</v>
          </cell>
          <cell r="AR130">
            <v>0</v>
          </cell>
          <cell r="AS130">
            <v>6890.57</v>
          </cell>
          <cell r="AT130">
            <v>0</v>
          </cell>
          <cell r="AU130">
            <v>33007.300000000003</v>
          </cell>
          <cell r="AV130">
            <v>0</v>
          </cell>
          <cell r="AW130">
            <v>0</v>
          </cell>
          <cell r="AY130">
            <v>69941.100000000006</v>
          </cell>
          <cell r="AZ130">
            <v>109838.97</v>
          </cell>
          <cell r="BA130">
            <v>109838.97</v>
          </cell>
          <cell r="BB130">
            <v>0</v>
          </cell>
          <cell r="BC130">
            <v>1148.4283333333301</v>
          </cell>
          <cell r="BD130">
            <v>6649.6450000000004</v>
          </cell>
          <cell r="BE130">
            <v>6649.6450000000004</v>
          </cell>
          <cell r="BF130">
            <v>6649.6450000000004</v>
          </cell>
          <cell r="BG130">
            <v>6649.6450000000004</v>
          </cell>
          <cell r="BH130">
            <v>17158.066666666698</v>
          </cell>
        </row>
        <row r="131">
          <cell r="B131" t="str">
            <v>S431007</v>
          </cell>
          <cell r="C131" t="str">
            <v>上海庆利机械设备有限公司</v>
          </cell>
          <cell r="D131" t="str">
            <v>座椅</v>
          </cell>
          <cell r="E131" t="str">
            <v>座椅</v>
          </cell>
          <cell r="F131" t="e">
            <v>#REF!</v>
          </cell>
          <cell r="G131" t="str">
            <v>固定资产-老账</v>
          </cell>
          <cell r="H131" t="str">
            <v>预付</v>
          </cell>
          <cell r="I131" t="str">
            <v>是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E131">
            <v>0</v>
          </cell>
          <cell r="AF131">
            <v>0</v>
          </cell>
          <cell r="AG131">
            <v>51500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35000</v>
          </cell>
          <cell r="AY131">
            <v>0</v>
          </cell>
          <cell r="AZ131">
            <v>86500</v>
          </cell>
          <cell r="BA131">
            <v>86500</v>
          </cell>
          <cell r="BB131">
            <v>1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5833.3333333333303</v>
          </cell>
          <cell r="BH131">
            <v>5833.3333333333303</v>
          </cell>
        </row>
        <row r="132">
          <cell r="B132" t="str">
            <v>S413100</v>
          </cell>
          <cell r="C132" t="str">
            <v>河北圣洁环境生物科技工程有限公司</v>
          </cell>
          <cell r="D132">
            <v>0</v>
          </cell>
          <cell r="E132">
            <v>0</v>
          </cell>
          <cell r="G132" t="str">
            <v>管理</v>
          </cell>
          <cell r="H132">
            <v>0</v>
          </cell>
          <cell r="I132" t="str">
            <v>否</v>
          </cell>
          <cell r="K132">
            <v>50000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Y132">
            <v>0</v>
          </cell>
          <cell r="AZ132">
            <v>50000</v>
          </cell>
          <cell r="BA132">
            <v>50000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</row>
        <row r="133">
          <cell r="B133" t="str">
            <v>S513148</v>
          </cell>
          <cell r="C133" t="str">
            <v>泊头市新峰模具有限公司</v>
          </cell>
          <cell r="D133">
            <v>0</v>
          </cell>
          <cell r="E133" t="str">
            <v>金属件</v>
          </cell>
          <cell r="F133" t="e">
            <v>#REF!</v>
          </cell>
          <cell r="G133" t="str">
            <v>零采</v>
          </cell>
          <cell r="H133">
            <v>0</v>
          </cell>
          <cell r="I133" t="str">
            <v>是</v>
          </cell>
          <cell r="AG133">
            <v>35962</v>
          </cell>
          <cell r="AH133">
            <v>0</v>
          </cell>
          <cell r="AI133">
            <v>46230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Y133">
            <v>0</v>
          </cell>
          <cell r="AZ133">
            <v>82192</v>
          </cell>
          <cell r="BA133">
            <v>82192</v>
          </cell>
          <cell r="BB133">
            <v>1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</row>
        <row r="134">
          <cell r="B134" t="str">
            <v>S411006</v>
          </cell>
          <cell r="C134" t="str">
            <v>北京中万盛贸易有限责任公司</v>
          </cell>
          <cell r="D134" t="str">
            <v>座椅</v>
          </cell>
          <cell r="E134" t="str">
            <v>座椅</v>
          </cell>
          <cell r="F134" t="e">
            <v>#REF!</v>
          </cell>
          <cell r="G134" t="str">
            <v>大宗物料</v>
          </cell>
          <cell r="H134">
            <v>30</v>
          </cell>
          <cell r="I134" t="str">
            <v>否</v>
          </cell>
          <cell r="J134">
            <v>30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104706.31</v>
          </cell>
          <cell r="AW134">
            <v>137198.71</v>
          </cell>
          <cell r="AX134">
            <v>46846.94</v>
          </cell>
          <cell r="AY134">
            <v>92914.35</v>
          </cell>
          <cell r="AZ134">
            <v>381666.31</v>
          </cell>
          <cell r="BA134">
            <v>474580.66</v>
          </cell>
          <cell r="BB134">
            <v>1</v>
          </cell>
          <cell r="BC134">
            <v>0</v>
          </cell>
          <cell r="BD134">
            <v>0</v>
          </cell>
          <cell r="BE134">
            <v>17451.051666666699</v>
          </cell>
          <cell r="BF134">
            <v>40317.503333333298</v>
          </cell>
          <cell r="BG134">
            <v>48125.326666666697</v>
          </cell>
          <cell r="BH134">
            <v>63611.051666666703</v>
          </cell>
        </row>
        <row r="135">
          <cell r="B135" t="str">
            <v>S437043</v>
          </cell>
          <cell r="C135" t="str">
            <v>烟台美龙汽车部件有限公司</v>
          </cell>
          <cell r="D135" t="str">
            <v>后视镜</v>
          </cell>
          <cell r="E135" t="str">
            <v>后视镜</v>
          </cell>
          <cell r="G135" t="str">
            <v>老账</v>
          </cell>
          <cell r="H135">
            <v>90</v>
          </cell>
          <cell r="I135" t="str">
            <v>是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F135">
            <v>0</v>
          </cell>
          <cell r="AG135">
            <v>0</v>
          </cell>
          <cell r="AH135">
            <v>14582.59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10757.6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Y135">
            <v>0</v>
          </cell>
          <cell r="AZ135">
            <v>25340.19</v>
          </cell>
          <cell r="BA135">
            <v>25340.19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</row>
        <row r="136">
          <cell r="B136" t="str">
            <v>S513007</v>
          </cell>
          <cell r="C136" t="str">
            <v>人民电器集团黄骅销售有限公司</v>
          </cell>
          <cell r="D136">
            <v>0</v>
          </cell>
          <cell r="E136" t="str">
            <v>金属件</v>
          </cell>
          <cell r="F136" t="e">
            <v>#REF!</v>
          </cell>
          <cell r="G136" t="str">
            <v>零采</v>
          </cell>
          <cell r="H136">
            <v>0</v>
          </cell>
          <cell r="I136" t="str">
            <v>是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AH136">
            <v>25898.5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18166</v>
          </cell>
          <cell r="AU136">
            <v>0</v>
          </cell>
          <cell r="AV136">
            <v>0</v>
          </cell>
          <cell r="AW136">
            <v>0</v>
          </cell>
          <cell r="AY136">
            <v>0</v>
          </cell>
          <cell r="AZ136">
            <v>44064.5</v>
          </cell>
          <cell r="BA136">
            <v>44064.5</v>
          </cell>
          <cell r="BB136">
            <v>1</v>
          </cell>
          <cell r="BC136">
            <v>3027.6666666666702</v>
          </cell>
          <cell r="BD136">
            <v>3027.6666666666702</v>
          </cell>
          <cell r="BE136">
            <v>3027.6666666666702</v>
          </cell>
          <cell r="BF136">
            <v>3027.6666666666702</v>
          </cell>
          <cell r="BG136">
            <v>3027.6666666666702</v>
          </cell>
          <cell r="BH136">
            <v>3027.6666666666702</v>
          </cell>
        </row>
        <row r="137">
          <cell r="B137" t="str">
            <v>S413092</v>
          </cell>
          <cell r="C137" t="str">
            <v>黄骅市荣丰塑料模具有限公司</v>
          </cell>
          <cell r="D137">
            <v>0</v>
          </cell>
          <cell r="E137">
            <v>0</v>
          </cell>
          <cell r="G137" t="str">
            <v>老账</v>
          </cell>
          <cell r="H137">
            <v>0</v>
          </cell>
          <cell r="I137" t="str">
            <v>否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75884.62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Y137">
            <v>0</v>
          </cell>
          <cell r="AZ137">
            <v>75884.62</v>
          </cell>
          <cell r="BA137">
            <v>75884.62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</row>
        <row r="138">
          <cell r="B138" t="str">
            <v>S413039</v>
          </cell>
          <cell r="C138" t="str">
            <v>黄骅市佳祥五金制品有限公司</v>
          </cell>
          <cell r="D138" t="str">
            <v>金属件/后视镜</v>
          </cell>
          <cell r="E138" t="str">
            <v>金属件/后视镜</v>
          </cell>
          <cell r="F138" t="e">
            <v>#REF!</v>
          </cell>
          <cell r="G138" t="str">
            <v>正常供货</v>
          </cell>
          <cell r="H138">
            <v>60</v>
          </cell>
          <cell r="I138" t="str">
            <v>是</v>
          </cell>
          <cell r="J138">
            <v>60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8635.74</v>
          </cell>
          <cell r="AO138">
            <v>14918.84</v>
          </cell>
          <cell r="AP138">
            <v>17900.400000000001</v>
          </cell>
          <cell r="AQ138">
            <v>14500</v>
          </cell>
          <cell r="AR138">
            <v>17300</v>
          </cell>
          <cell r="AS138">
            <v>18949.7</v>
          </cell>
          <cell r="AT138">
            <v>0</v>
          </cell>
          <cell r="AU138">
            <v>12222.53</v>
          </cell>
          <cell r="AV138">
            <v>30920.47</v>
          </cell>
          <cell r="AW138">
            <v>2964.38</v>
          </cell>
          <cell r="AX138">
            <v>22857.48</v>
          </cell>
          <cell r="AY138">
            <v>0</v>
          </cell>
          <cell r="AZ138">
            <v>161169.54</v>
          </cell>
          <cell r="BA138">
            <v>138312.06</v>
          </cell>
          <cell r="BB138">
            <v>0.8</v>
          </cell>
          <cell r="BC138">
            <v>13928.1566666667</v>
          </cell>
          <cell r="BD138">
            <v>13478.7716666667</v>
          </cell>
          <cell r="BE138">
            <v>15648.7833333333</v>
          </cell>
          <cell r="BF138">
            <v>13726.18</v>
          </cell>
          <cell r="BG138">
            <v>14652.426666666701</v>
          </cell>
          <cell r="BH138">
            <v>11494.143333333301</v>
          </cell>
        </row>
        <row r="139">
          <cell r="B139" t="str">
            <v>S413023</v>
          </cell>
          <cell r="C139" t="str">
            <v>南皮县利辉五金接插件厂</v>
          </cell>
          <cell r="D139" t="str">
            <v>金属件</v>
          </cell>
          <cell r="E139" t="str">
            <v>金属件</v>
          </cell>
          <cell r="F139" t="e">
            <v>#REF!</v>
          </cell>
          <cell r="G139" t="str">
            <v>正常供货</v>
          </cell>
          <cell r="H139">
            <v>90</v>
          </cell>
          <cell r="I139" t="str">
            <v>否</v>
          </cell>
          <cell r="J139">
            <v>90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38128.730000000003</v>
          </cell>
          <cell r="AU139">
            <v>2205.7600000000002</v>
          </cell>
          <cell r="AV139">
            <v>13786</v>
          </cell>
          <cell r="AW139">
            <v>20679</v>
          </cell>
          <cell r="AX139">
            <v>41146.69</v>
          </cell>
          <cell r="AY139">
            <v>0</v>
          </cell>
          <cell r="AZ139">
            <v>115946.18</v>
          </cell>
          <cell r="BA139">
            <v>54120.49</v>
          </cell>
          <cell r="BB139">
            <v>0.8</v>
          </cell>
          <cell r="BC139">
            <v>6354.7883333333302</v>
          </cell>
          <cell r="BD139">
            <v>6722.415</v>
          </cell>
          <cell r="BE139">
            <v>9020.0816666666706</v>
          </cell>
          <cell r="BF139">
            <v>12466.5816666667</v>
          </cell>
          <cell r="BG139">
            <v>19324.363333333298</v>
          </cell>
          <cell r="BH139">
            <v>19324.363333333298</v>
          </cell>
        </row>
        <row r="140">
          <cell r="B140" t="str">
            <v>S413131</v>
          </cell>
          <cell r="C140" t="str">
            <v>北京赛诺高科净化设备有限公司</v>
          </cell>
          <cell r="D140" t="str">
            <v>后视镜</v>
          </cell>
          <cell r="E140" t="str">
            <v>后视镜</v>
          </cell>
          <cell r="G140" t="str">
            <v>固定资产-喷涂环保设备</v>
          </cell>
          <cell r="H140">
            <v>30</v>
          </cell>
          <cell r="I140" t="str">
            <v>是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9130</v>
          </cell>
          <cell r="V140">
            <v>0</v>
          </cell>
          <cell r="W140">
            <v>33660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E140">
            <v>0</v>
          </cell>
          <cell r="AF140">
            <v>11250</v>
          </cell>
          <cell r="AG140">
            <v>0</v>
          </cell>
          <cell r="AH140">
            <v>15500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19590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Y140">
            <v>0</v>
          </cell>
          <cell r="AZ140">
            <v>89130</v>
          </cell>
          <cell r="BA140">
            <v>89130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</row>
        <row r="141">
          <cell r="B141" t="str">
            <v>S413014</v>
          </cell>
          <cell r="C141" t="str">
            <v>沧州市奥睿机械设备有限公司</v>
          </cell>
          <cell r="D141" t="str">
            <v>金属件</v>
          </cell>
          <cell r="E141" t="str">
            <v>金属件</v>
          </cell>
          <cell r="F141" t="e">
            <v>#REF!</v>
          </cell>
          <cell r="G141" t="str">
            <v>大宗物料</v>
          </cell>
          <cell r="H141">
            <v>0</v>
          </cell>
          <cell r="I141" t="str">
            <v>否</v>
          </cell>
          <cell r="J141">
            <v>30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17136</v>
          </cell>
          <cell r="AY141">
            <v>41136</v>
          </cell>
          <cell r="AZ141">
            <v>58272</v>
          </cell>
          <cell r="BA141">
            <v>58272</v>
          </cell>
          <cell r="BB141">
            <v>1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2856</v>
          </cell>
          <cell r="BH141">
            <v>9712</v>
          </cell>
        </row>
        <row r="142">
          <cell r="B142" t="str">
            <v>S413031</v>
          </cell>
          <cell r="C142" t="str">
            <v>黄骅市致远摩托车配件有限公司</v>
          </cell>
          <cell r="D142" t="str">
            <v>座椅</v>
          </cell>
          <cell r="E142" t="str">
            <v>座椅/金属件</v>
          </cell>
          <cell r="F142" t="e">
            <v>#REF!</v>
          </cell>
          <cell r="G142" t="str">
            <v>正常供货</v>
          </cell>
          <cell r="H142">
            <v>0</v>
          </cell>
          <cell r="I142" t="str">
            <v>是</v>
          </cell>
          <cell r="J142">
            <v>30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4399.9399999999996</v>
          </cell>
          <cell r="AQ142">
            <v>0</v>
          </cell>
          <cell r="AR142">
            <v>33100</v>
          </cell>
          <cell r="AS142">
            <v>25049.87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54340.73</v>
          </cell>
          <cell r="AY142">
            <v>41309.26</v>
          </cell>
          <cell r="AZ142">
            <v>158199.79999999999</v>
          </cell>
          <cell r="BA142">
            <v>158199.79999999999</v>
          </cell>
          <cell r="BB142">
            <v>0.8</v>
          </cell>
          <cell r="BC142">
            <v>10424.9683333333</v>
          </cell>
          <cell r="BD142">
            <v>10424.9683333333</v>
          </cell>
          <cell r="BE142">
            <v>9691.6450000000004</v>
          </cell>
          <cell r="BF142">
            <v>9691.6450000000004</v>
          </cell>
          <cell r="BG142">
            <v>13231.766666666699</v>
          </cell>
          <cell r="BH142">
            <v>15941.665000000001</v>
          </cell>
        </row>
        <row r="143">
          <cell r="B143" t="str">
            <v>S413025</v>
          </cell>
          <cell r="C143" t="str">
            <v>沧州宇诺五金制造有限公司</v>
          </cell>
          <cell r="D143" t="str">
            <v>金属件</v>
          </cell>
          <cell r="E143" t="str">
            <v>金属件</v>
          </cell>
          <cell r="F143" t="e">
            <v>#REF!</v>
          </cell>
          <cell r="G143" t="str">
            <v>正常供货</v>
          </cell>
          <cell r="H143">
            <v>60</v>
          </cell>
          <cell r="I143" t="str">
            <v>是</v>
          </cell>
          <cell r="J143">
            <v>60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149499.67000000001</v>
          </cell>
          <cell r="AP143">
            <v>173843.37</v>
          </cell>
          <cell r="AQ143">
            <v>87100</v>
          </cell>
          <cell r="AR143">
            <v>123800</v>
          </cell>
          <cell r="AS143">
            <v>147379.10999999999</v>
          </cell>
          <cell r="AT143">
            <v>171391.02</v>
          </cell>
          <cell r="AU143">
            <v>193970.62</v>
          </cell>
          <cell r="AV143">
            <v>155432.99</v>
          </cell>
          <cell r="AW143">
            <v>50311.82</v>
          </cell>
          <cell r="AX143">
            <v>268000.53999999998</v>
          </cell>
          <cell r="AY143">
            <v>199166.89</v>
          </cell>
          <cell r="AZ143">
            <v>1719896.03</v>
          </cell>
          <cell r="BA143">
            <v>1252728.6000000001</v>
          </cell>
          <cell r="BB143">
            <v>0.8</v>
          </cell>
          <cell r="BC143">
            <v>142168.86166666701</v>
          </cell>
          <cell r="BD143">
            <v>149580.686666667</v>
          </cell>
          <cell r="BE143">
            <v>146512.29</v>
          </cell>
          <cell r="BF143">
            <v>140380.92666666699</v>
          </cell>
          <cell r="BG143">
            <v>164414.35</v>
          </cell>
          <cell r="BH143">
            <v>173045.64666666699</v>
          </cell>
        </row>
        <row r="144">
          <cell r="B144" t="str">
            <v>S432011</v>
          </cell>
          <cell r="C144" t="str">
            <v>旷达汽车饰件系统有限公司</v>
          </cell>
          <cell r="D144" t="str">
            <v>座椅</v>
          </cell>
          <cell r="E144" t="str">
            <v>座椅</v>
          </cell>
          <cell r="F144" t="e">
            <v>#REF!</v>
          </cell>
          <cell r="G144" t="str">
            <v>正常供货</v>
          </cell>
          <cell r="H144">
            <v>60</v>
          </cell>
          <cell r="I144" t="str">
            <v>否</v>
          </cell>
          <cell r="J144">
            <v>60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P144">
            <v>0</v>
          </cell>
          <cell r="AQ144">
            <v>0</v>
          </cell>
          <cell r="AR144">
            <v>1812.87</v>
          </cell>
          <cell r="AS144">
            <v>234424.34</v>
          </cell>
          <cell r="AT144">
            <v>115771.16</v>
          </cell>
          <cell r="AU144">
            <v>42905.08</v>
          </cell>
          <cell r="AV144">
            <v>176570.65</v>
          </cell>
          <cell r="AW144">
            <v>100329.43</v>
          </cell>
          <cell r="AX144">
            <v>191335.1</v>
          </cell>
          <cell r="AY144">
            <v>0</v>
          </cell>
          <cell r="AZ144">
            <v>863148.63</v>
          </cell>
          <cell r="BA144">
            <v>671813.53</v>
          </cell>
          <cell r="BB144">
            <v>0.8</v>
          </cell>
          <cell r="BC144">
            <v>58668.061666666697</v>
          </cell>
          <cell r="BD144">
            <v>65818.908333333296</v>
          </cell>
          <cell r="BE144">
            <v>95247.35</v>
          </cell>
          <cell r="BF144">
            <v>111968.921666667</v>
          </cell>
          <cell r="BG144">
            <v>143555.96</v>
          </cell>
          <cell r="BH144">
            <v>104485.236666667</v>
          </cell>
        </row>
        <row r="145">
          <cell r="B145" t="str">
            <v>S444018</v>
          </cell>
          <cell r="C145" t="str">
            <v>佛山市顺德区赛朗斯汽车部件实业有限公司</v>
          </cell>
          <cell r="D145">
            <v>0</v>
          </cell>
          <cell r="E145">
            <v>0</v>
          </cell>
          <cell r="G145" t="str">
            <v>老账</v>
          </cell>
          <cell r="H145">
            <v>0</v>
          </cell>
          <cell r="I145" t="str">
            <v>否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448416.98</v>
          </cell>
          <cell r="AU145">
            <v>0</v>
          </cell>
          <cell r="AV145">
            <v>548873.91</v>
          </cell>
          <cell r="AW145">
            <v>770414.99</v>
          </cell>
          <cell r="AX145">
            <v>43529.17</v>
          </cell>
          <cell r="AY145">
            <v>33798.26</v>
          </cell>
          <cell r="AZ145">
            <v>1845033.31</v>
          </cell>
          <cell r="BA145">
            <v>1845033.31</v>
          </cell>
          <cell r="BB145">
            <v>0</v>
          </cell>
          <cell r="BC145">
            <v>74736.163333333301</v>
          </cell>
          <cell r="BD145">
            <v>74736.163333333301</v>
          </cell>
          <cell r="BE145">
            <v>166215.148333333</v>
          </cell>
          <cell r="BF145">
            <v>294617.64666666702</v>
          </cell>
          <cell r="BG145">
            <v>301872.50833333301</v>
          </cell>
          <cell r="BH145">
            <v>307505.55166666699</v>
          </cell>
        </row>
        <row r="146">
          <cell r="B146" t="str">
            <v>S413077</v>
          </cell>
          <cell r="C146" t="str">
            <v>文安县万达汽车配件制造有限公司</v>
          </cell>
          <cell r="D146" t="str">
            <v>金属件</v>
          </cell>
          <cell r="E146" t="str">
            <v>金属件</v>
          </cell>
          <cell r="F146" t="e">
            <v>#REF!</v>
          </cell>
          <cell r="G146" t="str">
            <v>正常供货</v>
          </cell>
          <cell r="H146">
            <v>60</v>
          </cell>
          <cell r="I146" t="str">
            <v>是</v>
          </cell>
          <cell r="J146">
            <v>60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124923.02</v>
          </cell>
          <cell r="AQ146">
            <v>115500</v>
          </cell>
          <cell r="AR146">
            <v>200300</v>
          </cell>
          <cell r="AS146">
            <v>216064.01</v>
          </cell>
          <cell r="AT146">
            <v>199642.43</v>
          </cell>
          <cell r="AU146">
            <v>0</v>
          </cell>
          <cell r="AV146">
            <v>472764.2</v>
          </cell>
          <cell r="AW146">
            <v>191333.54</v>
          </cell>
          <cell r="AX146">
            <v>178344.26</v>
          </cell>
          <cell r="AY146">
            <v>121727.74</v>
          </cell>
          <cell r="AZ146">
            <v>1820599.2</v>
          </cell>
          <cell r="BA146">
            <v>1520527.2</v>
          </cell>
          <cell r="BB146">
            <v>0.8</v>
          </cell>
          <cell r="BC146">
            <v>142738.243333333</v>
          </cell>
          <cell r="BD146">
            <v>142738.243333333</v>
          </cell>
          <cell r="BE146">
            <v>200711.773333333</v>
          </cell>
          <cell r="BF146">
            <v>213350.69666666701</v>
          </cell>
          <cell r="BG146">
            <v>209691.406666667</v>
          </cell>
          <cell r="BH146">
            <v>193968.69500000001</v>
          </cell>
        </row>
        <row r="147">
          <cell r="B147" t="str">
            <v>S433021</v>
          </cell>
          <cell r="C147" t="str">
            <v>慈溪市维克多自控元件有限公司</v>
          </cell>
          <cell r="D147" t="str">
            <v>座椅</v>
          </cell>
          <cell r="E147" t="str">
            <v>座椅</v>
          </cell>
          <cell r="F147" t="e">
            <v>#REF!</v>
          </cell>
          <cell r="G147" t="str">
            <v>正常供货</v>
          </cell>
          <cell r="H147">
            <v>60</v>
          </cell>
          <cell r="I147" t="str">
            <v>否</v>
          </cell>
          <cell r="J147">
            <v>60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33225.14</v>
          </cell>
          <cell r="AR147">
            <v>101800</v>
          </cell>
          <cell r="AS147">
            <v>101826.56</v>
          </cell>
          <cell r="AT147">
            <v>169952</v>
          </cell>
          <cell r="AU147">
            <v>101826.56</v>
          </cell>
          <cell r="AV147">
            <v>0</v>
          </cell>
          <cell r="AW147">
            <v>0</v>
          </cell>
          <cell r="AY147">
            <v>0</v>
          </cell>
          <cell r="AZ147">
            <v>508630.26</v>
          </cell>
          <cell r="BA147">
            <v>508630.26</v>
          </cell>
          <cell r="BB147">
            <v>0.8</v>
          </cell>
          <cell r="BC147">
            <v>67800.616666666698</v>
          </cell>
          <cell r="BD147">
            <v>84771.71</v>
          </cell>
          <cell r="BE147">
            <v>84771.71</v>
          </cell>
          <cell r="BF147">
            <v>79234.186666666705</v>
          </cell>
          <cell r="BG147">
            <v>62267.519999999997</v>
          </cell>
          <cell r="BH147">
            <v>45296.426666666703</v>
          </cell>
        </row>
        <row r="148">
          <cell r="B148" t="str">
            <v>S437022</v>
          </cell>
          <cell r="C148" t="str">
            <v>德州志鹏海绵制品有限公司</v>
          </cell>
          <cell r="D148" t="str">
            <v>座椅</v>
          </cell>
          <cell r="E148" t="str">
            <v>座椅</v>
          </cell>
          <cell r="F148" t="e">
            <v>#REF!</v>
          </cell>
          <cell r="G148" t="str">
            <v>老账</v>
          </cell>
          <cell r="H148">
            <v>60</v>
          </cell>
          <cell r="I148" t="str">
            <v>否</v>
          </cell>
          <cell r="K148">
            <v>62319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Y148">
            <v>0</v>
          </cell>
          <cell r="AZ148">
            <v>62319</v>
          </cell>
          <cell r="BA148">
            <v>62319</v>
          </cell>
          <cell r="BB148">
            <v>0.8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</row>
        <row r="149">
          <cell r="B149" t="str">
            <v>S412027</v>
          </cell>
          <cell r="C149" t="str">
            <v>天津信嘉机械设备租赁有限公司</v>
          </cell>
          <cell r="D149" t="str">
            <v>座椅/后视镜</v>
          </cell>
          <cell r="E149" t="str">
            <v>座椅/后视镜</v>
          </cell>
          <cell r="F149" t="e">
            <v>#REF!</v>
          </cell>
          <cell r="G149" t="str">
            <v>叉车租赁</v>
          </cell>
          <cell r="H149">
            <v>0</v>
          </cell>
          <cell r="I149" t="str">
            <v>是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3300</v>
          </cell>
          <cell r="AN149">
            <v>3000</v>
          </cell>
          <cell r="AO149">
            <v>3000</v>
          </cell>
          <cell r="AP149">
            <v>7800</v>
          </cell>
          <cell r="AQ149">
            <v>4200</v>
          </cell>
          <cell r="AR149">
            <v>4200</v>
          </cell>
          <cell r="AS149">
            <v>4200</v>
          </cell>
          <cell r="AT149">
            <v>4200</v>
          </cell>
          <cell r="AU149">
            <v>4200</v>
          </cell>
          <cell r="AV149">
            <v>4200</v>
          </cell>
          <cell r="AW149">
            <v>0</v>
          </cell>
          <cell r="AX149">
            <v>4200</v>
          </cell>
          <cell r="AY149">
            <v>4200</v>
          </cell>
          <cell r="AZ149">
            <v>50700</v>
          </cell>
          <cell r="BA149">
            <v>50700</v>
          </cell>
          <cell r="BB149">
            <v>0.8</v>
          </cell>
          <cell r="BC149">
            <v>4600</v>
          </cell>
          <cell r="BD149">
            <v>4800</v>
          </cell>
          <cell r="BE149">
            <v>4200</v>
          </cell>
          <cell r="BF149">
            <v>3500</v>
          </cell>
          <cell r="BG149">
            <v>3500</v>
          </cell>
          <cell r="BH149">
            <v>3500</v>
          </cell>
        </row>
        <row r="150">
          <cell r="B150" t="str">
            <v>S532003</v>
          </cell>
          <cell r="C150" t="str">
            <v>扬州三鸣环保科技有限公司</v>
          </cell>
          <cell r="D150">
            <v>0</v>
          </cell>
          <cell r="E150">
            <v>0</v>
          </cell>
          <cell r="G150" t="str">
            <v>老账</v>
          </cell>
          <cell r="H150">
            <v>0</v>
          </cell>
          <cell r="I150" t="str">
            <v>否</v>
          </cell>
          <cell r="K150">
            <v>-31550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72000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Y150">
            <v>0</v>
          </cell>
          <cell r="AZ150">
            <v>40450</v>
          </cell>
          <cell r="BA150">
            <v>40450</v>
          </cell>
          <cell r="BB150">
            <v>0</v>
          </cell>
          <cell r="BC150">
            <v>12000</v>
          </cell>
          <cell r="BD150">
            <v>12000</v>
          </cell>
          <cell r="BE150">
            <v>12000</v>
          </cell>
          <cell r="BF150">
            <v>12000</v>
          </cell>
          <cell r="BG150">
            <v>0</v>
          </cell>
          <cell r="BH150">
            <v>0</v>
          </cell>
        </row>
        <row r="151">
          <cell r="B151" t="str">
            <v>S431004</v>
          </cell>
          <cell r="C151" t="str">
            <v>新梦顶（上海）贸易有限公司</v>
          </cell>
          <cell r="D151" t="str">
            <v>座椅</v>
          </cell>
          <cell r="E151" t="str">
            <v>座椅</v>
          </cell>
          <cell r="F151" t="e">
            <v>#REF!</v>
          </cell>
          <cell r="G151" t="str">
            <v>正常供货</v>
          </cell>
          <cell r="H151">
            <v>90</v>
          </cell>
          <cell r="I151" t="str">
            <v>是</v>
          </cell>
          <cell r="J151">
            <v>90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H151">
            <v>0</v>
          </cell>
          <cell r="AI151">
            <v>0</v>
          </cell>
          <cell r="AJ151">
            <v>0</v>
          </cell>
          <cell r="AN151">
            <v>3616.35</v>
          </cell>
          <cell r="AO151">
            <v>8032.58</v>
          </cell>
          <cell r="AP151">
            <v>17838.48</v>
          </cell>
          <cell r="AQ151">
            <v>0</v>
          </cell>
          <cell r="AR151">
            <v>9000</v>
          </cell>
          <cell r="AS151">
            <v>15417.79</v>
          </cell>
          <cell r="AT151">
            <v>16699.75</v>
          </cell>
          <cell r="AU151">
            <v>23647.08</v>
          </cell>
          <cell r="AV151">
            <v>0</v>
          </cell>
          <cell r="AW151">
            <v>26868.01</v>
          </cell>
          <cell r="AX151">
            <v>4714.17</v>
          </cell>
          <cell r="AY151">
            <v>17989.599999999999</v>
          </cell>
          <cell r="AZ151">
            <v>143823.81</v>
          </cell>
          <cell r="BA151">
            <v>94252.03</v>
          </cell>
          <cell r="BB151">
            <v>0.8</v>
          </cell>
          <cell r="BC151">
            <v>11164.766666666699</v>
          </cell>
          <cell r="BD151">
            <v>13767.1833333333</v>
          </cell>
          <cell r="BE151">
            <v>10794.1033333333</v>
          </cell>
          <cell r="BF151">
            <v>15272.105</v>
          </cell>
          <cell r="BG151">
            <v>14557.8</v>
          </cell>
          <cell r="BH151">
            <v>14986.434999999999</v>
          </cell>
        </row>
        <row r="152">
          <cell r="B152" t="str">
            <v>S411024</v>
          </cell>
          <cell r="C152" t="str">
            <v>北京德实汽车饰件有限公司</v>
          </cell>
          <cell r="D152" t="str">
            <v>金属件/座椅</v>
          </cell>
          <cell r="E152" t="str">
            <v>金属件/座椅</v>
          </cell>
          <cell r="F152" t="e">
            <v>#REF!</v>
          </cell>
          <cell r="G152" t="str">
            <v>老账</v>
          </cell>
          <cell r="H152">
            <v>60</v>
          </cell>
          <cell r="I152" t="str">
            <v>否</v>
          </cell>
          <cell r="K152">
            <v>58519.74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Y152">
            <v>0</v>
          </cell>
          <cell r="AZ152">
            <v>58519.74</v>
          </cell>
          <cell r="BA152">
            <v>58519.74</v>
          </cell>
          <cell r="BB152">
            <v>0.8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</row>
        <row r="153">
          <cell r="B153" t="str">
            <v>S413127</v>
          </cell>
          <cell r="C153" t="str">
            <v>黄骅市金珲设备安装工程有限公司</v>
          </cell>
          <cell r="D153">
            <v>0</v>
          </cell>
          <cell r="E153">
            <v>0</v>
          </cell>
          <cell r="G153" t="str">
            <v>固定资产</v>
          </cell>
          <cell r="H153">
            <v>0</v>
          </cell>
          <cell r="I153" t="str">
            <v>否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</row>
        <row r="154">
          <cell r="B154" t="str">
            <v>S432003</v>
          </cell>
          <cell r="C154" t="str">
            <v>无锡市汇源机械科技有限公司</v>
          </cell>
          <cell r="D154" t="str">
            <v>后视镜/座椅/后视镜</v>
          </cell>
          <cell r="E154" t="str">
            <v>金属件/座椅/后视镜</v>
          </cell>
          <cell r="F154" t="e">
            <v>#REF!</v>
          </cell>
          <cell r="G154" t="str">
            <v>正常供货</v>
          </cell>
          <cell r="H154">
            <v>60</v>
          </cell>
          <cell r="I154" t="str">
            <v>是</v>
          </cell>
          <cell r="J154">
            <v>60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22435.47</v>
          </cell>
          <cell r="AL154">
            <v>46786.52</v>
          </cell>
          <cell r="AM154">
            <v>4026.47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59747.21</v>
          </cell>
          <cell r="AU154">
            <v>35333.97</v>
          </cell>
          <cell r="AV154">
            <v>0</v>
          </cell>
          <cell r="AW154">
            <v>0</v>
          </cell>
          <cell r="AY154">
            <v>14355.52</v>
          </cell>
          <cell r="AZ154">
            <v>182685.16</v>
          </cell>
          <cell r="BA154">
            <v>168329.64</v>
          </cell>
          <cell r="BB154">
            <v>0.8</v>
          </cell>
          <cell r="BC154">
            <v>9957.8683333333302</v>
          </cell>
          <cell r="BD154">
            <v>15846.8633333333</v>
          </cell>
          <cell r="BE154">
            <v>15846.8633333333</v>
          </cell>
          <cell r="BF154">
            <v>15846.8633333333</v>
          </cell>
          <cell r="BG154">
            <v>15846.8633333333</v>
          </cell>
          <cell r="BH154">
            <v>18239.45</v>
          </cell>
        </row>
        <row r="155">
          <cell r="B155" t="str">
            <v>S437024</v>
          </cell>
          <cell r="C155" t="str">
            <v>佳化化学（滨州）有限公司</v>
          </cell>
          <cell r="D155" t="str">
            <v>座椅</v>
          </cell>
          <cell r="E155" t="str">
            <v>座椅</v>
          </cell>
          <cell r="F155" t="e">
            <v>#REF!</v>
          </cell>
          <cell r="G155" t="str">
            <v>大宗物料-不合作</v>
          </cell>
          <cell r="H155">
            <v>0</v>
          </cell>
          <cell r="I155" t="str">
            <v>否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D155">
            <v>0</v>
          </cell>
          <cell r="AE155">
            <v>0</v>
          </cell>
          <cell r="AF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1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</row>
        <row r="156">
          <cell r="B156" t="str">
            <v>S413125</v>
          </cell>
          <cell r="C156" t="str">
            <v>沧州智凯金属制品有限公司</v>
          </cell>
          <cell r="D156" t="str">
            <v>金属件</v>
          </cell>
          <cell r="E156" t="str">
            <v>金属件</v>
          </cell>
          <cell r="F156" t="e">
            <v>#REF!</v>
          </cell>
          <cell r="G156" t="str">
            <v>正常供货</v>
          </cell>
          <cell r="H156">
            <v>60</v>
          </cell>
          <cell r="I156" t="str">
            <v>否</v>
          </cell>
          <cell r="J156">
            <v>60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AK156">
            <v>0</v>
          </cell>
          <cell r="AL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51876.35</v>
          </cell>
          <cell r="AS156">
            <v>131948.91</v>
          </cell>
          <cell r="AT156">
            <v>134744.84</v>
          </cell>
          <cell r="AU156">
            <v>105829.2</v>
          </cell>
          <cell r="AV156">
            <v>131768.06</v>
          </cell>
          <cell r="AW156">
            <v>108143.16</v>
          </cell>
          <cell r="AX156">
            <v>197045.51</v>
          </cell>
          <cell r="AY156">
            <v>88769.74</v>
          </cell>
          <cell r="AZ156">
            <v>950125.77</v>
          </cell>
          <cell r="BA156">
            <v>664310.52</v>
          </cell>
          <cell r="BB156">
            <v>0.8</v>
          </cell>
          <cell r="BC156">
            <v>53095.016666666699</v>
          </cell>
          <cell r="BD156">
            <v>70733.216666666704</v>
          </cell>
          <cell r="BE156">
            <v>92694.56</v>
          </cell>
          <cell r="BF156">
            <v>110718.42</v>
          </cell>
          <cell r="BG156">
            <v>134913.28</v>
          </cell>
          <cell r="BH156">
            <v>127716.751666667</v>
          </cell>
        </row>
        <row r="157">
          <cell r="B157" t="str">
            <v>S512012</v>
          </cell>
          <cell r="C157" t="str">
            <v>天津市科特迪科技发展有限公司</v>
          </cell>
          <cell r="D157">
            <v>0</v>
          </cell>
          <cell r="E157" t="str">
            <v>金属件</v>
          </cell>
          <cell r="F157" t="e">
            <v>#REF!</v>
          </cell>
          <cell r="G157" t="str">
            <v>固定资产</v>
          </cell>
          <cell r="H157">
            <v>0</v>
          </cell>
          <cell r="I157" t="str">
            <v>否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9000</v>
          </cell>
          <cell r="AU157">
            <v>0</v>
          </cell>
          <cell r="AV157">
            <v>0</v>
          </cell>
          <cell r="AW157">
            <v>0</v>
          </cell>
          <cell r="AY157">
            <v>0</v>
          </cell>
          <cell r="AZ157">
            <v>9000</v>
          </cell>
          <cell r="BA157">
            <v>9000</v>
          </cell>
          <cell r="BB157">
            <v>1</v>
          </cell>
          <cell r="BC157">
            <v>1500</v>
          </cell>
          <cell r="BD157">
            <v>1500</v>
          </cell>
          <cell r="BE157">
            <v>1500</v>
          </cell>
          <cell r="BF157">
            <v>1500</v>
          </cell>
          <cell r="BG157">
            <v>1500</v>
          </cell>
          <cell r="BH157">
            <v>1500</v>
          </cell>
        </row>
        <row r="158">
          <cell r="B158" t="str">
            <v>S513150</v>
          </cell>
          <cell r="C158" t="str">
            <v>沧州森德奥机械制造有限公司</v>
          </cell>
          <cell r="D158">
            <v>0</v>
          </cell>
          <cell r="E158" t="str">
            <v>金属件</v>
          </cell>
          <cell r="F158" t="e">
            <v>#REF!</v>
          </cell>
          <cell r="G158" t="str">
            <v>固定资产</v>
          </cell>
          <cell r="H158">
            <v>0</v>
          </cell>
          <cell r="I158" t="str">
            <v>否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13740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Y158">
            <v>0</v>
          </cell>
          <cell r="AZ158">
            <v>13740</v>
          </cell>
          <cell r="BA158">
            <v>13740</v>
          </cell>
          <cell r="BB158">
            <v>0</v>
          </cell>
          <cell r="BC158">
            <v>2290</v>
          </cell>
          <cell r="BD158">
            <v>2290</v>
          </cell>
          <cell r="BE158">
            <v>2290</v>
          </cell>
          <cell r="BF158">
            <v>0</v>
          </cell>
          <cell r="BG158">
            <v>0</v>
          </cell>
          <cell r="BH158">
            <v>0</v>
          </cell>
        </row>
        <row r="159">
          <cell r="B159" t="str">
            <v>S413181</v>
          </cell>
          <cell r="C159" t="str">
            <v>廊坊开发区欧特克精密电子线束制造有限公司</v>
          </cell>
          <cell r="D159" t="str">
            <v>后视镜</v>
          </cell>
          <cell r="E159" t="str">
            <v>后视镜</v>
          </cell>
          <cell r="G159" t="str">
            <v>正常供货</v>
          </cell>
          <cell r="H159">
            <v>60</v>
          </cell>
          <cell r="I159" t="str">
            <v>是</v>
          </cell>
          <cell r="J159">
            <v>60</v>
          </cell>
          <cell r="AJ159">
            <v>0</v>
          </cell>
          <cell r="AL159">
            <v>161330.89000000001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Y159">
            <v>0</v>
          </cell>
          <cell r="AZ159">
            <v>161330.89000000001</v>
          </cell>
          <cell r="BA159">
            <v>161330.89000000001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</row>
        <row r="160">
          <cell r="B160" t="str">
            <v>S413086</v>
          </cell>
          <cell r="C160" t="str">
            <v>黄骅市渤海庆丰车辆灯镜厂</v>
          </cell>
          <cell r="D160" t="str">
            <v>后视镜</v>
          </cell>
          <cell r="E160" t="str">
            <v>后视镜</v>
          </cell>
          <cell r="G160" t="str">
            <v>老账</v>
          </cell>
          <cell r="H160">
            <v>60</v>
          </cell>
          <cell r="I160" t="str">
            <v>否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</row>
        <row r="161">
          <cell r="B161" t="str">
            <v>S437039</v>
          </cell>
          <cell r="C161" t="str">
            <v>山东慧源精细化工有限公司</v>
          </cell>
          <cell r="D161" t="str">
            <v>金属件</v>
          </cell>
          <cell r="E161" t="str">
            <v>金属件</v>
          </cell>
          <cell r="F161" t="e">
            <v>#REF!</v>
          </cell>
          <cell r="H161">
            <v>0</v>
          </cell>
          <cell r="I161" t="str">
            <v>否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1176.6600000000001</v>
          </cell>
          <cell r="AY161">
            <v>0</v>
          </cell>
          <cell r="AZ161">
            <v>1176.6600000000001</v>
          </cell>
          <cell r="BA161">
            <v>1176.6600000000001</v>
          </cell>
          <cell r="BB161">
            <v>0.8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196.11</v>
          </cell>
          <cell r="BH161">
            <v>196.11</v>
          </cell>
        </row>
        <row r="162">
          <cell r="B162" t="str">
            <v>S413027</v>
          </cell>
          <cell r="C162" t="str">
            <v>沧州裕金达汽车部件有限公司</v>
          </cell>
          <cell r="D162" t="str">
            <v>金属件</v>
          </cell>
          <cell r="E162" t="str">
            <v>金属件</v>
          </cell>
          <cell r="F162" t="e">
            <v>#REF!</v>
          </cell>
          <cell r="G162" t="str">
            <v>老账</v>
          </cell>
          <cell r="H162">
            <v>60</v>
          </cell>
          <cell r="I162" t="str">
            <v>否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51725.38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Y162">
            <v>0</v>
          </cell>
          <cell r="AZ162">
            <v>51725.38</v>
          </cell>
          <cell r="BA162">
            <v>51725.38</v>
          </cell>
          <cell r="BB162">
            <v>0.8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</row>
        <row r="163">
          <cell r="B163" t="str">
            <v>S413009</v>
          </cell>
          <cell r="C163" t="str">
            <v>高碑店京华橡胶制品有限责任公司</v>
          </cell>
          <cell r="D163" t="str">
            <v>座椅</v>
          </cell>
          <cell r="E163" t="str">
            <v>座椅</v>
          </cell>
          <cell r="F163" t="e">
            <v>#REF!</v>
          </cell>
          <cell r="G163" t="str">
            <v>正常供货</v>
          </cell>
          <cell r="H163">
            <v>60</v>
          </cell>
          <cell r="I163" t="str">
            <v>是</v>
          </cell>
          <cell r="J163">
            <v>60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O163">
            <v>2535.5500000000002</v>
          </cell>
          <cell r="AP163">
            <v>3647.42</v>
          </cell>
          <cell r="AQ163">
            <v>1600</v>
          </cell>
          <cell r="AR163">
            <v>1600</v>
          </cell>
          <cell r="AS163">
            <v>3572.95</v>
          </cell>
          <cell r="AT163">
            <v>3498.48</v>
          </cell>
          <cell r="AU163">
            <v>3572.95</v>
          </cell>
          <cell r="AV163">
            <v>1749.24</v>
          </cell>
          <cell r="AW163">
            <v>0</v>
          </cell>
          <cell r="AX163">
            <v>9303.9699999999993</v>
          </cell>
          <cell r="AY163">
            <v>17492.400000000001</v>
          </cell>
          <cell r="AZ163">
            <v>48572.959999999999</v>
          </cell>
          <cell r="BA163">
            <v>21776.59</v>
          </cell>
          <cell r="BB163">
            <v>0.8</v>
          </cell>
          <cell r="BC163">
            <v>2742.4</v>
          </cell>
          <cell r="BD163">
            <v>2915.3</v>
          </cell>
          <cell r="BE163">
            <v>2598.9366666666701</v>
          </cell>
          <cell r="BF163">
            <v>2332.27</v>
          </cell>
          <cell r="BG163">
            <v>3616.2649999999999</v>
          </cell>
          <cell r="BH163">
            <v>5936.1733333333304</v>
          </cell>
        </row>
        <row r="164">
          <cell r="B164" t="str">
            <v>S532002</v>
          </cell>
          <cell r="C164" t="str">
            <v>苏州高新区旭达输送机械有限公司</v>
          </cell>
          <cell r="D164">
            <v>0</v>
          </cell>
          <cell r="E164">
            <v>0</v>
          </cell>
          <cell r="G164" t="str">
            <v>固定资产</v>
          </cell>
          <cell r="H164">
            <v>0</v>
          </cell>
          <cell r="I164" t="str">
            <v>否</v>
          </cell>
          <cell r="K164">
            <v>48800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Y164">
            <v>0</v>
          </cell>
          <cell r="AZ164">
            <v>48800</v>
          </cell>
          <cell r="BA164">
            <v>48800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</row>
        <row r="165">
          <cell r="B165" t="str">
            <v>S413129</v>
          </cell>
          <cell r="C165" t="str">
            <v>文安县恒德汽车座椅制造有限公司</v>
          </cell>
          <cell r="D165" t="str">
            <v>金属件/座椅</v>
          </cell>
          <cell r="E165" t="str">
            <v>金属件/座椅</v>
          </cell>
          <cell r="F165" t="e">
            <v>#REF!</v>
          </cell>
          <cell r="G165" t="str">
            <v>正常供货</v>
          </cell>
          <cell r="H165">
            <v>60</v>
          </cell>
          <cell r="I165" t="str">
            <v>否</v>
          </cell>
          <cell r="J165">
            <v>60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F165">
            <v>0</v>
          </cell>
          <cell r="AH165">
            <v>0</v>
          </cell>
          <cell r="AK165">
            <v>0</v>
          </cell>
          <cell r="AO165">
            <v>0</v>
          </cell>
          <cell r="AR165">
            <v>74077.41</v>
          </cell>
          <cell r="AS165">
            <v>80445.27</v>
          </cell>
          <cell r="AT165">
            <v>42312.73</v>
          </cell>
          <cell r="AU165">
            <v>32842.53</v>
          </cell>
          <cell r="AV165">
            <v>57767.1</v>
          </cell>
          <cell r="AW165">
            <v>63921.61</v>
          </cell>
          <cell r="AX165">
            <v>197842.34</v>
          </cell>
          <cell r="AY165">
            <v>10272</v>
          </cell>
          <cell r="AZ165">
            <v>559480.99</v>
          </cell>
          <cell r="BA165">
            <v>351366.65</v>
          </cell>
          <cell r="BB165">
            <v>0.8</v>
          </cell>
          <cell r="BC165">
            <v>32805.901666666701</v>
          </cell>
          <cell r="BD165">
            <v>38279.656666666699</v>
          </cell>
          <cell r="BE165">
            <v>47907.506666666697</v>
          </cell>
          <cell r="BF165">
            <v>58561.108333333301</v>
          </cell>
          <cell r="BG165">
            <v>79188.596666666694</v>
          </cell>
          <cell r="BH165">
            <v>67493.051666666695</v>
          </cell>
        </row>
        <row r="166">
          <cell r="B166" t="str">
            <v>S437016</v>
          </cell>
          <cell r="C166" t="str">
            <v>曲阜陆航座椅辅料有限公司</v>
          </cell>
          <cell r="D166" t="str">
            <v>座椅</v>
          </cell>
          <cell r="E166" t="str">
            <v>座椅</v>
          </cell>
          <cell r="F166" t="e">
            <v>#REF!</v>
          </cell>
          <cell r="G166" t="str">
            <v>正常供货</v>
          </cell>
          <cell r="H166">
            <v>0</v>
          </cell>
          <cell r="I166" t="str">
            <v>是</v>
          </cell>
          <cell r="J166">
            <v>60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AN166">
            <v>7034.19</v>
          </cell>
          <cell r="AO166">
            <v>0</v>
          </cell>
          <cell r="AP166">
            <v>0</v>
          </cell>
          <cell r="AQ166">
            <v>23700</v>
          </cell>
          <cell r="AR166">
            <v>29600</v>
          </cell>
          <cell r="AS166">
            <v>1005.7</v>
          </cell>
          <cell r="AT166">
            <v>18360</v>
          </cell>
          <cell r="AU166">
            <v>17999.88</v>
          </cell>
          <cell r="AV166">
            <v>1819.3</v>
          </cell>
          <cell r="AW166">
            <v>18000</v>
          </cell>
          <cell r="AX166">
            <v>18000</v>
          </cell>
          <cell r="AY166">
            <v>4576.5</v>
          </cell>
          <cell r="AZ166">
            <v>140095.57</v>
          </cell>
          <cell r="BA166">
            <v>140095.57</v>
          </cell>
          <cell r="BB166">
            <v>0.8</v>
          </cell>
          <cell r="BC166">
            <v>12110.95</v>
          </cell>
          <cell r="BD166">
            <v>15110.93</v>
          </cell>
          <cell r="BE166">
            <v>15414.1466666667</v>
          </cell>
          <cell r="BF166">
            <v>14464.1466666667</v>
          </cell>
          <cell r="BG166">
            <v>12530.813333333301</v>
          </cell>
          <cell r="BH166">
            <v>13125.946666666699</v>
          </cell>
        </row>
        <row r="167">
          <cell r="B167" t="str">
            <v>S413081</v>
          </cell>
          <cell r="C167" t="str">
            <v>河北宏广橡塑金属制品有限公司</v>
          </cell>
          <cell r="D167" t="str">
            <v>金属件</v>
          </cell>
          <cell r="E167" t="str">
            <v>金属件</v>
          </cell>
          <cell r="F167" t="e">
            <v>#REF!</v>
          </cell>
          <cell r="G167" t="str">
            <v>正常供货</v>
          </cell>
          <cell r="H167">
            <v>90</v>
          </cell>
          <cell r="I167" t="str">
            <v>否</v>
          </cell>
          <cell r="J167">
            <v>90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P167">
            <v>9858.82</v>
          </cell>
          <cell r="Q167">
            <v>8207.3700000000008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Y167">
            <v>0</v>
          </cell>
          <cell r="AZ167">
            <v>18066.189999999999</v>
          </cell>
          <cell r="BA167">
            <v>18066.189999999999</v>
          </cell>
          <cell r="BB167">
            <v>0.8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</row>
        <row r="168">
          <cell r="B168" t="str">
            <v>S413133</v>
          </cell>
          <cell r="C168" t="str">
            <v>深州市晶立泰机械配件有限公司</v>
          </cell>
          <cell r="D168" t="str">
            <v>金属件/座椅/后视镜</v>
          </cell>
          <cell r="E168" t="str">
            <v>金属件/座椅/后视镜</v>
          </cell>
          <cell r="F168" t="e">
            <v>#REF!</v>
          </cell>
          <cell r="G168" t="str">
            <v>正常供货</v>
          </cell>
          <cell r="H168">
            <v>60</v>
          </cell>
          <cell r="I168" t="str">
            <v>否</v>
          </cell>
          <cell r="J168">
            <v>60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AH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0.8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</row>
        <row r="169">
          <cell r="B169" t="str">
            <v>S411025</v>
          </cell>
          <cell r="C169" t="str">
            <v>北京华北轻合金有限公司</v>
          </cell>
          <cell r="D169" t="str">
            <v>后视镜</v>
          </cell>
          <cell r="E169" t="str">
            <v>后视镜</v>
          </cell>
          <cell r="G169" t="str">
            <v>老账</v>
          </cell>
          <cell r="H169">
            <v>60</v>
          </cell>
          <cell r="I169" t="str">
            <v>否</v>
          </cell>
          <cell r="K169">
            <v>0</v>
          </cell>
          <cell r="L169">
            <v>0</v>
          </cell>
          <cell r="M169">
            <v>0</v>
          </cell>
          <cell r="N169">
            <v>43423.23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3471.82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Y169">
            <v>0</v>
          </cell>
          <cell r="AZ169">
            <v>46895.05</v>
          </cell>
          <cell r="BA169">
            <v>46895.05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</row>
        <row r="170">
          <cell r="B170" t="str">
            <v>S513146</v>
          </cell>
          <cell r="C170" t="str">
            <v>黄骅市腾双五金门市部</v>
          </cell>
          <cell r="D170" t="str">
            <v>后视镜</v>
          </cell>
          <cell r="E170" t="str">
            <v>后视镜</v>
          </cell>
          <cell r="G170" t="str">
            <v>零采</v>
          </cell>
          <cell r="H170">
            <v>0</v>
          </cell>
          <cell r="I170" t="str">
            <v>否</v>
          </cell>
          <cell r="AI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8891.8799999999992</v>
          </cell>
          <cell r="AZ170">
            <v>8891.8799999999992</v>
          </cell>
          <cell r="BA170">
            <v>8891.8799999999992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1481.98</v>
          </cell>
        </row>
        <row r="171">
          <cell r="B171" t="str">
            <v>S513005</v>
          </cell>
          <cell r="C171" t="str">
            <v>黄骅市通乐贸易有限公司</v>
          </cell>
          <cell r="D171" t="str">
            <v>金属件/座椅/后视镜</v>
          </cell>
          <cell r="E171" t="str">
            <v>金属件/座椅/后视镜</v>
          </cell>
          <cell r="F171" t="e">
            <v>#REF!</v>
          </cell>
          <cell r="G171" t="str">
            <v>零采</v>
          </cell>
          <cell r="H171">
            <v>30</v>
          </cell>
          <cell r="I171" t="str">
            <v>是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AH171">
            <v>0</v>
          </cell>
          <cell r="AJ171">
            <v>0</v>
          </cell>
          <cell r="AL171">
            <v>23314.3</v>
          </cell>
          <cell r="AM171">
            <v>45470.2</v>
          </cell>
          <cell r="AN171">
            <v>0</v>
          </cell>
          <cell r="AO171">
            <v>0</v>
          </cell>
          <cell r="AP171">
            <v>300</v>
          </cell>
          <cell r="AQ171">
            <v>0</v>
          </cell>
          <cell r="AR171">
            <v>0</v>
          </cell>
          <cell r="AS171">
            <v>29924</v>
          </cell>
          <cell r="AT171">
            <v>6871.9</v>
          </cell>
          <cell r="AU171">
            <v>0</v>
          </cell>
          <cell r="AV171">
            <v>0</v>
          </cell>
          <cell r="AW171">
            <v>0</v>
          </cell>
          <cell r="AX171">
            <v>52729</v>
          </cell>
          <cell r="AY171">
            <v>6418</v>
          </cell>
          <cell r="AZ171">
            <v>165027.4</v>
          </cell>
          <cell r="BA171">
            <v>171445.4</v>
          </cell>
          <cell r="BB171">
            <v>1</v>
          </cell>
          <cell r="BC171">
            <v>6182.65</v>
          </cell>
          <cell r="BD171">
            <v>6182.65</v>
          </cell>
          <cell r="BE171">
            <v>6132.65</v>
          </cell>
          <cell r="BF171">
            <v>6132.65</v>
          </cell>
          <cell r="BG171">
            <v>14920.8166666667</v>
          </cell>
          <cell r="BH171">
            <v>11003.15</v>
          </cell>
        </row>
        <row r="172">
          <cell r="B172" t="str">
            <v>S412029</v>
          </cell>
          <cell r="C172" t="str">
            <v>天津金庄新材料科技有限公司</v>
          </cell>
          <cell r="D172" t="str">
            <v>座椅</v>
          </cell>
          <cell r="E172" t="str">
            <v>座椅</v>
          </cell>
          <cell r="F172" t="e">
            <v>#REF!</v>
          </cell>
          <cell r="G172" t="str">
            <v>老账</v>
          </cell>
          <cell r="H172">
            <v>30</v>
          </cell>
          <cell r="I172" t="str">
            <v>否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0.8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</row>
        <row r="173">
          <cell r="B173" t="str">
            <v>S411004</v>
          </cell>
          <cell r="C173" t="str">
            <v>北京捷安思丽技术开发有限公司</v>
          </cell>
          <cell r="D173" t="str">
            <v>后视镜</v>
          </cell>
          <cell r="E173" t="str">
            <v>后视镜</v>
          </cell>
          <cell r="G173" t="str">
            <v>正常供货</v>
          </cell>
          <cell r="H173">
            <v>60</v>
          </cell>
          <cell r="I173" t="str">
            <v>是</v>
          </cell>
          <cell r="J173">
            <v>60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11953.86</v>
          </cell>
          <cell r="AM173">
            <v>16347.71</v>
          </cell>
          <cell r="AN173">
            <v>12113.31</v>
          </cell>
          <cell r="AO173">
            <v>6056.67</v>
          </cell>
          <cell r="AP173">
            <v>1058.5999999999999</v>
          </cell>
          <cell r="AQ173">
            <v>2000</v>
          </cell>
          <cell r="AR173">
            <v>0</v>
          </cell>
          <cell r="AS173">
            <v>0</v>
          </cell>
          <cell r="AT173">
            <v>2130.41</v>
          </cell>
          <cell r="AU173">
            <v>0</v>
          </cell>
          <cell r="AV173">
            <v>0</v>
          </cell>
          <cell r="AW173">
            <v>2876.2</v>
          </cell>
          <cell r="AY173">
            <v>1058.5999999999999</v>
          </cell>
          <cell r="AZ173">
            <v>55595.360000000001</v>
          </cell>
          <cell r="BA173">
            <v>54536.76</v>
          </cell>
          <cell r="BB173">
            <v>0</v>
          </cell>
          <cell r="BC173">
            <v>1874.28</v>
          </cell>
          <cell r="BD173">
            <v>864.83500000000004</v>
          </cell>
          <cell r="BE173">
            <v>688.40166666666698</v>
          </cell>
          <cell r="BF173">
            <v>834.43499999999995</v>
          </cell>
          <cell r="BG173">
            <v>834.43499999999995</v>
          </cell>
          <cell r="BH173">
            <v>1010.86833333333</v>
          </cell>
        </row>
        <row r="174">
          <cell r="B174" t="str">
            <v>S532001</v>
          </cell>
          <cell r="C174" t="str">
            <v>昆山维尔利环保科技有限公司</v>
          </cell>
          <cell r="D174" t="str">
            <v>后视镜</v>
          </cell>
          <cell r="E174" t="str">
            <v>后视镜</v>
          </cell>
          <cell r="G174" t="str">
            <v>正常供货</v>
          </cell>
          <cell r="H174">
            <v>60</v>
          </cell>
          <cell r="I174" t="str">
            <v>否</v>
          </cell>
          <cell r="J174">
            <v>60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10541.76</v>
          </cell>
          <cell r="AU174">
            <v>5230</v>
          </cell>
          <cell r="AV174">
            <v>0</v>
          </cell>
          <cell r="AW174">
            <v>0</v>
          </cell>
          <cell r="AY174">
            <v>0</v>
          </cell>
          <cell r="AZ174">
            <v>15771.76</v>
          </cell>
          <cell r="BA174">
            <v>15771.76</v>
          </cell>
          <cell r="BB174">
            <v>0</v>
          </cell>
          <cell r="BC174">
            <v>1756.96</v>
          </cell>
          <cell r="BD174">
            <v>2628.6266666666702</v>
          </cell>
          <cell r="BE174">
            <v>2628.6266666666702</v>
          </cell>
          <cell r="BF174">
            <v>2628.6266666666702</v>
          </cell>
          <cell r="BG174">
            <v>2628.6266666666702</v>
          </cell>
          <cell r="BH174">
            <v>2628.6266666666702</v>
          </cell>
        </row>
        <row r="175">
          <cell r="B175" t="str">
            <v>S512005</v>
          </cell>
          <cell r="C175" t="str">
            <v>天津市奥特威德焊接技术有限公司</v>
          </cell>
          <cell r="D175">
            <v>0</v>
          </cell>
          <cell r="E175">
            <v>0</v>
          </cell>
          <cell r="G175" t="str">
            <v>老账</v>
          </cell>
          <cell r="H175">
            <v>0</v>
          </cell>
          <cell r="I175" t="str">
            <v>否</v>
          </cell>
          <cell r="K175">
            <v>26000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Y175">
            <v>0</v>
          </cell>
          <cell r="AZ175">
            <v>26000</v>
          </cell>
          <cell r="BA175">
            <v>26000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</row>
        <row r="176">
          <cell r="B176" t="str">
            <v>S512027</v>
          </cell>
          <cell r="C176" t="str">
            <v>天津芳雅机电科技有限公司</v>
          </cell>
          <cell r="D176">
            <v>0</v>
          </cell>
          <cell r="E176">
            <v>0</v>
          </cell>
          <cell r="G176" t="str">
            <v>老账</v>
          </cell>
          <cell r="H176">
            <v>0</v>
          </cell>
          <cell r="I176" t="str">
            <v>是</v>
          </cell>
          <cell r="AJ176">
            <v>32000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Y176">
            <v>0</v>
          </cell>
          <cell r="AZ176">
            <v>32000</v>
          </cell>
          <cell r="BA176">
            <v>32000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</row>
        <row r="177">
          <cell r="B177" t="str">
            <v>S413085</v>
          </cell>
          <cell r="C177" t="str">
            <v>黄骅市桥行冷冲模具厂</v>
          </cell>
          <cell r="D177">
            <v>0</v>
          </cell>
          <cell r="E177" t="str">
            <v>金属件</v>
          </cell>
          <cell r="F177" t="e">
            <v>#REF!</v>
          </cell>
          <cell r="G177" t="str">
            <v>固定资产</v>
          </cell>
          <cell r="H177">
            <v>0</v>
          </cell>
          <cell r="I177" t="str">
            <v>是</v>
          </cell>
          <cell r="AI177">
            <v>41630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Y177">
            <v>0</v>
          </cell>
          <cell r="AZ177">
            <v>41630</v>
          </cell>
          <cell r="BA177">
            <v>41630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</row>
        <row r="178">
          <cell r="B178" t="str">
            <v>S431023</v>
          </cell>
          <cell r="C178" t="str">
            <v>上海中鹏岳博实业发展有限公司</v>
          </cell>
          <cell r="D178" t="str">
            <v>后视镜</v>
          </cell>
          <cell r="E178" t="str">
            <v>后视镜</v>
          </cell>
          <cell r="G178" t="str">
            <v>老账</v>
          </cell>
          <cell r="H178">
            <v>90</v>
          </cell>
          <cell r="I178" t="str">
            <v>否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</row>
        <row r="179">
          <cell r="B179" t="str">
            <v>S412013</v>
          </cell>
          <cell r="C179" t="str">
            <v>天津金发新材料有限公司</v>
          </cell>
          <cell r="D179" t="str">
            <v>后视镜</v>
          </cell>
          <cell r="E179" t="str">
            <v>后视镜</v>
          </cell>
          <cell r="G179" t="str">
            <v>大宗物料-诉讼</v>
          </cell>
          <cell r="H179">
            <v>60</v>
          </cell>
          <cell r="I179" t="str">
            <v>否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E179">
            <v>0</v>
          </cell>
          <cell r="AF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</row>
        <row r="180">
          <cell r="B180" t="str">
            <v>S513181</v>
          </cell>
          <cell r="C180" t="str">
            <v>黄骅市晨翔电力工程有限公司</v>
          </cell>
          <cell r="D180">
            <v>0</v>
          </cell>
          <cell r="E180">
            <v>0</v>
          </cell>
          <cell r="H180">
            <v>0</v>
          </cell>
          <cell r="I180" t="str">
            <v>否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</row>
        <row r="181">
          <cell r="B181" t="str">
            <v>S413032</v>
          </cell>
          <cell r="C181" t="str">
            <v>黄骅市大麻沽航凌电子机箱厂</v>
          </cell>
          <cell r="D181" t="str">
            <v>后视镜</v>
          </cell>
          <cell r="E181" t="str">
            <v>后视镜</v>
          </cell>
          <cell r="G181" t="str">
            <v>正常供货</v>
          </cell>
          <cell r="H181">
            <v>60</v>
          </cell>
          <cell r="I181" t="str">
            <v>是</v>
          </cell>
          <cell r="J181">
            <v>60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K181">
            <v>0</v>
          </cell>
          <cell r="AL181">
            <v>27242.89</v>
          </cell>
          <cell r="AM181">
            <v>26637.97</v>
          </cell>
          <cell r="AN181">
            <v>0</v>
          </cell>
          <cell r="AO181">
            <v>29097.41</v>
          </cell>
          <cell r="AP181">
            <v>15050.87</v>
          </cell>
          <cell r="AQ181">
            <v>11000</v>
          </cell>
          <cell r="AR181">
            <v>16400</v>
          </cell>
          <cell r="AS181">
            <v>17731.3</v>
          </cell>
          <cell r="AT181">
            <v>11897.61</v>
          </cell>
          <cell r="AU181">
            <v>0</v>
          </cell>
          <cell r="AV181">
            <v>24028.93</v>
          </cell>
          <cell r="AW181">
            <v>7856.19</v>
          </cell>
          <cell r="AY181">
            <v>0</v>
          </cell>
          <cell r="AZ181">
            <v>186943.17</v>
          </cell>
          <cell r="BA181">
            <v>186943.17</v>
          </cell>
          <cell r="BB181">
            <v>0</v>
          </cell>
          <cell r="BC181">
            <v>16862.865000000002</v>
          </cell>
          <cell r="BD181">
            <v>12013.2966666667</v>
          </cell>
          <cell r="BE181">
            <v>13509.64</v>
          </cell>
          <cell r="BF181">
            <v>12985.6716666667</v>
          </cell>
          <cell r="BG181">
            <v>10252.3383333333</v>
          </cell>
          <cell r="BH181">
            <v>7297.1216666666696</v>
          </cell>
        </row>
        <row r="182">
          <cell r="B182" t="str">
            <v>S413005</v>
          </cell>
          <cell r="C182" t="str">
            <v>保定市京苑汽车装饰配件厂</v>
          </cell>
          <cell r="D182" t="str">
            <v>座椅</v>
          </cell>
          <cell r="E182" t="str">
            <v>座椅</v>
          </cell>
          <cell r="F182" t="e">
            <v>#REF!</v>
          </cell>
          <cell r="G182" t="str">
            <v>正常供货</v>
          </cell>
          <cell r="H182">
            <v>90</v>
          </cell>
          <cell r="I182" t="str">
            <v>否</v>
          </cell>
          <cell r="J182">
            <v>90</v>
          </cell>
          <cell r="K182">
            <v>35451.040000000001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Y182">
            <v>0</v>
          </cell>
          <cell r="AZ182">
            <v>35451.040000000001</v>
          </cell>
          <cell r="BA182">
            <v>35451.040000000001</v>
          </cell>
          <cell r="BB182">
            <v>0.8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</row>
        <row r="183">
          <cell r="B183" t="str">
            <v>S437010</v>
          </cell>
          <cell r="C183" t="str">
            <v>昌乐天齐色织布有限公司</v>
          </cell>
          <cell r="D183" t="str">
            <v>座椅</v>
          </cell>
          <cell r="E183" t="str">
            <v>座椅</v>
          </cell>
          <cell r="F183" t="e">
            <v>#REF!</v>
          </cell>
          <cell r="G183" t="str">
            <v>正常供货</v>
          </cell>
          <cell r="H183">
            <v>60</v>
          </cell>
          <cell r="I183" t="str">
            <v>是</v>
          </cell>
          <cell r="J183">
            <v>60</v>
          </cell>
          <cell r="K183">
            <v>0</v>
          </cell>
          <cell r="AF183">
            <v>4715.25</v>
          </cell>
          <cell r="AG183">
            <v>0</v>
          </cell>
          <cell r="AH183">
            <v>0</v>
          </cell>
          <cell r="AI183">
            <v>0</v>
          </cell>
          <cell r="AJ183">
            <v>22836</v>
          </cell>
          <cell r="AK183">
            <v>0</v>
          </cell>
          <cell r="AL183">
            <v>17369.2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10380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Y183">
            <v>0</v>
          </cell>
          <cell r="AZ183">
            <v>55300.45</v>
          </cell>
          <cell r="BA183">
            <v>55300.45</v>
          </cell>
          <cell r="BB183">
            <v>0.8</v>
          </cell>
          <cell r="BC183">
            <v>1730</v>
          </cell>
          <cell r="BD183">
            <v>1730</v>
          </cell>
          <cell r="BE183">
            <v>1730</v>
          </cell>
          <cell r="BF183">
            <v>1730</v>
          </cell>
          <cell r="BG183">
            <v>1730</v>
          </cell>
          <cell r="BH183">
            <v>0</v>
          </cell>
        </row>
        <row r="184">
          <cell r="B184" t="str">
            <v>S413003</v>
          </cell>
          <cell r="C184" t="str">
            <v>秦皇岛卓泰包装制品制造有限公司</v>
          </cell>
          <cell r="D184" t="str">
            <v>座椅</v>
          </cell>
          <cell r="E184" t="str">
            <v>座椅</v>
          </cell>
          <cell r="F184" t="e">
            <v>#REF!</v>
          </cell>
          <cell r="H184">
            <v>90</v>
          </cell>
          <cell r="I184" t="str">
            <v>否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0.8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</row>
        <row r="185">
          <cell r="B185" t="str">
            <v>S435003</v>
          </cell>
          <cell r="C185" t="str">
            <v>泉州市福兴塑料五金有限公司</v>
          </cell>
          <cell r="D185" t="str">
            <v>座椅</v>
          </cell>
          <cell r="E185" t="str">
            <v>座椅</v>
          </cell>
          <cell r="F185" t="e">
            <v>#REF!</v>
          </cell>
          <cell r="G185" t="str">
            <v>正常供货</v>
          </cell>
          <cell r="H185">
            <v>90</v>
          </cell>
          <cell r="I185" t="str">
            <v>否</v>
          </cell>
          <cell r="J185">
            <v>90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120966.5</v>
          </cell>
          <cell r="AY185">
            <v>0</v>
          </cell>
          <cell r="AZ185">
            <v>120966.5</v>
          </cell>
          <cell r="BA185">
            <v>0</v>
          </cell>
          <cell r="BB185">
            <v>0.8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20161.083333333299</v>
          </cell>
          <cell r="BH185">
            <v>20161.083333333299</v>
          </cell>
        </row>
        <row r="186">
          <cell r="B186" t="str">
            <v>S513184</v>
          </cell>
          <cell r="C186" t="str">
            <v>黄骅市源特市政工程有限公司</v>
          </cell>
          <cell r="D186">
            <v>0</v>
          </cell>
          <cell r="E186">
            <v>0</v>
          </cell>
          <cell r="G186" t="str">
            <v>老账</v>
          </cell>
          <cell r="H186">
            <v>0</v>
          </cell>
          <cell r="I186" t="str">
            <v>否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</row>
        <row r="187">
          <cell r="B187" t="str">
            <v>S413043</v>
          </cell>
          <cell r="C187" t="str">
            <v>河北航凌电路板有限公司</v>
          </cell>
          <cell r="D187" t="str">
            <v>后视镜</v>
          </cell>
          <cell r="E187" t="str">
            <v>后视镜</v>
          </cell>
          <cell r="G187" t="str">
            <v>正常供货</v>
          </cell>
          <cell r="H187">
            <v>60</v>
          </cell>
          <cell r="I187" t="str">
            <v>否</v>
          </cell>
          <cell r="J187">
            <v>60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R187">
            <v>0</v>
          </cell>
          <cell r="AT187">
            <v>14581.59</v>
          </cell>
          <cell r="AU187">
            <v>21653.439999999999</v>
          </cell>
          <cell r="AV187">
            <v>92474.9</v>
          </cell>
          <cell r="AW187">
            <v>43491.71</v>
          </cell>
          <cell r="AX187">
            <v>103898.96</v>
          </cell>
          <cell r="AY187">
            <v>110107.83</v>
          </cell>
          <cell r="AZ187">
            <v>386208.43</v>
          </cell>
          <cell r="BA187">
            <v>172201.64</v>
          </cell>
          <cell r="BB187">
            <v>0</v>
          </cell>
          <cell r="BC187">
            <v>2430.2649999999999</v>
          </cell>
          <cell r="BD187">
            <v>6039.1716666666698</v>
          </cell>
          <cell r="BE187">
            <v>21451.654999999999</v>
          </cell>
          <cell r="BF187">
            <v>28700.273333333302</v>
          </cell>
          <cell r="BG187">
            <v>46016.766666666699</v>
          </cell>
          <cell r="BH187">
            <v>64368.071666666699</v>
          </cell>
        </row>
        <row r="188">
          <cell r="B188" t="str">
            <v>S432034</v>
          </cell>
          <cell r="C188" t="str">
            <v>上锐（常州）供应链管理有限公司</v>
          </cell>
          <cell r="D188" t="str">
            <v>金属件/座椅/后视镜</v>
          </cell>
          <cell r="E188" t="str">
            <v>金属件/座椅/后视镜</v>
          </cell>
          <cell r="F188" t="e">
            <v>#REF!</v>
          </cell>
          <cell r="G188" t="str">
            <v>正常供货</v>
          </cell>
          <cell r="H188">
            <v>90</v>
          </cell>
          <cell r="I188" t="str">
            <v>否</v>
          </cell>
          <cell r="J188">
            <v>90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B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2510.1</v>
          </cell>
          <cell r="AU188">
            <v>61092.66</v>
          </cell>
          <cell r="AV188">
            <v>0</v>
          </cell>
          <cell r="AW188">
            <v>95995.6</v>
          </cell>
          <cell r="AX188">
            <v>159590.59</v>
          </cell>
          <cell r="AY188">
            <v>131061.38</v>
          </cell>
          <cell r="AZ188">
            <v>450250.33</v>
          </cell>
          <cell r="BA188">
            <v>63602.76</v>
          </cell>
          <cell r="BB188">
            <v>1</v>
          </cell>
          <cell r="BC188">
            <v>418.35</v>
          </cell>
          <cell r="BD188">
            <v>10600.46</v>
          </cell>
          <cell r="BE188">
            <v>10600.46</v>
          </cell>
          <cell r="BF188">
            <v>26599.726666666698</v>
          </cell>
          <cell r="BG188">
            <v>53198.158333333296</v>
          </cell>
          <cell r="BH188">
            <v>75041.721666666694</v>
          </cell>
        </row>
        <row r="189">
          <cell r="B189" t="str">
            <v>S413028</v>
          </cell>
          <cell r="C189" t="str">
            <v>泊头市鑫洪金属制品有限公司</v>
          </cell>
          <cell r="D189" t="str">
            <v>金属件/后视镜</v>
          </cell>
          <cell r="E189" t="str">
            <v>金属件/后视镜</v>
          </cell>
          <cell r="F189" t="e">
            <v>#REF!</v>
          </cell>
          <cell r="G189" t="str">
            <v>正常供货</v>
          </cell>
          <cell r="H189">
            <v>60</v>
          </cell>
          <cell r="I189" t="str">
            <v>是</v>
          </cell>
          <cell r="J189">
            <v>60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E189">
            <v>8235.6200000000008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18737.27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16726.91</v>
          </cell>
          <cell r="AV189">
            <v>0</v>
          </cell>
          <cell r="AW189">
            <v>0</v>
          </cell>
          <cell r="AY189">
            <v>0</v>
          </cell>
          <cell r="AZ189">
            <v>43699.8</v>
          </cell>
          <cell r="BA189">
            <v>43699.8</v>
          </cell>
          <cell r="BB189">
            <v>0.8</v>
          </cell>
          <cell r="BC189">
            <v>3122.8783333333299</v>
          </cell>
          <cell r="BD189">
            <v>5910.6966666666704</v>
          </cell>
          <cell r="BE189">
            <v>2787.81833333333</v>
          </cell>
          <cell r="BF189">
            <v>2787.81833333333</v>
          </cell>
          <cell r="BG189">
            <v>2787.81833333333</v>
          </cell>
          <cell r="BH189">
            <v>2787.81833333333</v>
          </cell>
        </row>
        <row r="190">
          <cell r="B190" t="str">
            <v>S543006</v>
          </cell>
          <cell r="C190" t="str">
            <v>北京普田物流有限公司长沙分公司</v>
          </cell>
          <cell r="D190" t="str">
            <v>座椅</v>
          </cell>
          <cell r="E190" t="str">
            <v>座椅</v>
          </cell>
          <cell r="F190" t="e">
            <v>#REF!</v>
          </cell>
          <cell r="G190" t="str">
            <v>销售（已支付）</v>
          </cell>
          <cell r="H190">
            <v>0</v>
          </cell>
          <cell r="I190" t="str">
            <v>否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0.8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</row>
        <row r="191">
          <cell r="B191" t="str">
            <v>S431010</v>
          </cell>
          <cell r="C191" t="str">
            <v>上海绽奇汽车部件有限公司</v>
          </cell>
          <cell r="D191" t="str">
            <v>座椅</v>
          </cell>
          <cell r="E191" t="str">
            <v>座椅</v>
          </cell>
          <cell r="F191" t="e">
            <v>#REF!</v>
          </cell>
          <cell r="G191" t="str">
            <v>正常供货</v>
          </cell>
          <cell r="H191">
            <v>60</v>
          </cell>
          <cell r="I191" t="str">
            <v>是</v>
          </cell>
          <cell r="J191">
            <v>60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P191">
            <v>1264.8800000000001</v>
          </cell>
          <cell r="AQ191">
            <v>104000</v>
          </cell>
          <cell r="AR191">
            <v>117200</v>
          </cell>
          <cell r="AS191">
            <v>103451.51</v>
          </cell>
          <cell r="AT191">
            <v>101240.17</v>
          </cell>
          <cell r="AU191">
            <v>93732.32</v>
          </cell>
          <cell r="AV191">
            <v>131837.91</v>
          </cell>
          <cell r="AW191">
            <v>70373.429999999993</v>
          </cell>
          <cell r="AX191">
            <v>110744.22</v>
          </cell>
          <cell r="AY191">
            <v>25437.68</v>
          </cell>
          <cell r="AZ191">
            <v>859282.12</v>
          </cell>
          <cell r="BA191">
            <v>723100.22</v>
          </cell>
          <cell r="BB191">
            <v>0.8</v>
          </cell>
          <cell r="BC191">
            <v>71192.759999999995</v>
          </cell>
          <cell r="BD191">
            <v>86814.813333333295</v>
          </cell>
          <cell r="BE191">
            <v>108576.985</v>
          </cell>
          <cell r="BF191">
            <v>102972.55666666701</v>
          </cell>
          <cell r="BG191">
            <v>101896.593333333</v>
          </cell>
          <cell r="BH191">
            <v>88894.288333333301</v>
          </cell>
        </row>
        <row r="192">
          <cell r="B192" t="str">
            <v>S433014</v>
          </cell>
          <cell r="C192" t="str">
            <v>象山天星汽配有限责任公司</v>
          </cell>
          <cell r="D192" t="str">
            <v>后视镜</v>
          </cell>
          <cell r="E192" t="str">
            <v>后视镜</v>
          </cell>
          <cell r="G192" t="str">
            <v>老账</v>
          </cell>
          <cell r="H192">
            <v>60</v>
          </cell>
          <cell r="I192" t="str">
            <v>否</v>
          </cell>
          <cell r="K192">
            <v>29924.39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Y192">
            <v>0</v>
          </cell>
          <cell r="AZ192">
            <v>29924.39</v>
          </cell>
          <cell r="BA192">
            <v>29924.39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</row>
        <row r="193">
          <cell r="B193" t="str">
            <v>S412021</v>
          </cell>
          <cell r="C193" t="str">
            <v>天津市宝驰汽车部件有限公司</v>
          </cell>
          <cell r="D193" t="str">
            <v>座椅</v>
          </cell>
          <cell r="E193" t="str">
            <v>座椅</v>
          </cell>
          <cell r="F193" t="e">
            <v>#REF!</v>
          </cell>
          <cell r="G193" t="str">
            <v>老账</v>
          </cell>
          <cell r="H193">
            <v>0</v>
          </cell>
          <cell r="I193" t="str">
            <v>否</v>
          </cell>
          <cell r="K193">
            <v>28888.81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Y193">
            <v>0</v>
          </cell>
          <cell r="AZ193">
            <v>28888.81</v>
          </cell>
          <cell r="BA193">
            <v>28888.81</v>
          </cell>
          <cell r="BB193">
            <v>0.8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</row>
        <row r="194">
          <cell r="B194" t="str">
            <v>S513011</v>
          </cell>
          <cell r="C194" t="str">
            <v>黄骅市宏信五金机电经营部</v>
          </cell>
          <cell r="D194" t="str">
            <v>金属件</v>
          </cell>
          <cell r="E194" t="str">
            <v>金属件</v>
          </cell>
          <cell r="F194" t="e">
            <v>#REF!</v>
          </cell>
          <cell r="G194" t="str">
            <v>零采</v>
          </cell>
          <cell r="H194">
            <v>0</v>
          </cell>
          <cell r="I194" t="str">
            <v>否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13590</v>
          </cell>
          <cell r="AT194">
            <v>16384.95</v>
          </cell>
          <cell r="AU194">
            <v>0</v>
          </cell>
          <cell r="AV194">
            <v>0</v>
          </cell>
          <cell r="AW194">
            <v>0</v>
          </cell>
          <cell r="AY194">
            <v>15785</v>
          </cell>
          <cell r="AZ194">
            <v>45759.95</v>
          </cell>
          <cell r="BA194">
            <v>45759.95</v>
          </cell>
          <cell r="BB194">
            <v>1</v>
          </cell>
          <cell r="BC194">
            <v>4995.8249999999998</v>
          </cell>
          <cell r="BD194">
            <v>4995.8249999999998</v>
          </cell>
          <cell r="BE194">
            <v>4995.8249999999998</v>
          </cell>
          <cell r="BF194">
            <v>4995.8249999999998</v>
          </cell>
          <cell r="BG194">
            <v>4995.8249999999998</v>
          </cell>
          <cell r="BH194">
            <v>5361.6583333333301</v>
          </cell>
        </row>
        <row r="195">
          <cell r="B195" t="str">
            <v>S513149</v>
          </cell>
          <cell r="C195" t="str">
            <v>黄骅市旭鑫模具制造有限公司</v>
          </cell>
          <cell r="D195" t="str">
            <v>金属件</v>
          </cell>
          <cell r="E195" t="str">
            <v>金属件</v>
          </cell>
          <cell r="F195" t="e">
            <v>#REF!</v>
          </cell>
          <cell r="G195" t="str">
            <v>固定资产</v>
          </cell>
          <cell r="H195">
            <v>0</v>
          </cell>
          <cell r="I195" t="str">
            <v>否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82560</v>
          </cell>
          <cell r="AV195">
            <v>0</v>
          </cell>
          <cell r="AW195">
            <v>0</v>
          </cell>
          <cell r="AY195">
            <v>0</v>
          </cell>
          <cell r="AZ195">
            <v>82560</v>
          </cell>
          <cell r="BA195">
            <v>82560</v>
          </cell>
          <cell r="BB195">
            <v>1</v>
          </cell>
          <cell r="BC195">
            <v>0</v>
          </cell>
          <cell r="BD195">
            <v>13760</v>
          </cell>
          <cell r="BE195">
            <v>13760</v>
          </cell>
          <cell r="BF195">
            <v>13760</v>
          </cell>
          <cell r="BG195">
            <v>13760</v>
          </cell>
          <cell r="BH195">
            <v>13760</v>
          </cell>
        </row>
        <row r="196">
          <cell r="B196" t="str">
            <v>S413167</v>
          </cell>
          <cell r="C196" t="str">
            <v>航天宏达（泊头）机械科技有限公司</v>
          </cell>
          <cell r="D196" t="str">
            <v>金属件</v>
          </cell>
          <cell r="E196" t="str">
            <v>金属件</v>
          </cell>
          <cell r="F196" t="e">
            <v>#REF!</v>
          </cell>
          <cell r="G196" t="str">
            <v>正常供货</v>
          </cell>
          <cell r="H196">
            <v>90</v>
          </cell>
          <cell r="I196" t="str">
            <v>是</v>
          </cell>
          <cell r="J196">
            <v>90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E196">
            <v>0</v>
          </cell>
          <cell r="AF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5550.86</v>
          </cell>
          <cell r="AQ196">
            <v>243300</v>
          </cell>
          <cell r="AR196">
            <v>78100</v>
          </cell>
          <cell r="AS196">
            <v>39195.440000000002</v>
          </cell>
          <cell r="AT196">
            <v>24295</v>
          </cell>
          <cell r="AU196">
            <v>39148.76</v>
          </cell>
          <cell r="AV196">
            <v>46289.2</v>
          </cell>
          <cell r="AW196">
            <v>54528.87</v>
          </cell>
          <cell r="AX196">
            <v>138913.28</v>
          </cell>
          <cell r="AY196">
            <v>36594.51</v>
          </cell>
          <cell r="AZ196">
            <v>705915.92</v>
          </cell>
          <cell r="BA196">
            <v>475879.26</v>
          </cell>
          <cell r="BB196">
            <v>0.8</v>
          </cell>
          <cell r="BC196">
            <v>65073.55</v>
          </cell>
          <cell r="BD196">
            <v>71598.343333333294</v>
          </cell>
          <cell r="BE196">
            <v>78388.066666666695</v>
          </cell>
          <cell r="BF196">
            <v>46926.211666666699</v>
          </cell>
          <cell r="BG196">
            <v>57061.758333333302</v>
          </cell>
          <cell r="BH196">
            <v>56628.27</v>
          </cell>
        </row>
        <row r="197">
          <cell r="B197" t="str">
            <v>S511016</v>
          </cell>
          <cell r="C197" t="str">
            <v>建研盈科（北京）科技有限公司</v>
          </cell>
          <cell r="D197">
            <v>0</v>
          </cell>
          <cell r="E197">
            <v>0</v>
          </cell>
          <cell r="G197" t="str">
            <v>老账</v>
          </cell>
          <cell r="H197">
            <v>0</v>
          </cell>
          <cell r="I197" t="str">
            <v>否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5184</v>
          </cell>
          <cell r="AY197">
            <v>0</v>
          </cell>
          <cell r="AZ197">
            <v>5184</v>
          </cell>
          <cell r="BA197">
            <v>5184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864</v>
          </cell>
          <cell r="BH197">
            <v>864</v>
          </cell>
        </row>
        <row r="198">
          <cell r="B198" t="str">
            <v>S411013</v>
          </cell>
          <cell r="C198" t="str">
            <v>北京瑞隆祥模具有限公司</v>
          </cell>
          <cell r="D198" t="str">
            <v>金属件/座椅/后视镜</v>
          </cell>
          <cell r="E198" t="str">
            <v>金属件/座椅/后视镜</v>
          </cell>
          <cell r="F198" t="e">
            <v>#REF!</v>
          </cell>
          <cell r="G198" t="str">
            <v>正常供货</v>
          </cell>
          <cell r="H198">
            <v>60</v>
          </cell>
          <cell r="I198" t="str">
            <v>是</v>
          </cell>
          <cell r="J198">
            <v>60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I198">
            <v>148520.95999999999</v>
          </cell>
          <cell r="AJ198">
            <v>84153.61</v>
          </cell>
          <cell r="AK198">
            <v>138249.72</v>
          </cell>
          <cell r="AL198">
            <v>226653.25</v>
          </cell>
          <cell r="AM198">
            <v>279959.78000000003</v>
          </cell>
          <cell r="AN198">
            <v>9328.8700000000008</v>
          </cell>
          <cell r="AO198">
            <v>10302.209999999999</v>
          </cell>
          <cell r="AP198">
            <v>30456.92</v>
          </cell>
          <cell r="AQ198">
            <v>34700</v>
          </cell>
          <cell r="AR198">
            <v>80600</v>
          </cell>
          <cell r="AS198">
            <v>111328.73</v>
          </cell>
          <cell r="AT198">
            <v>64801.71</v>
          </cell>
          <cell r="AU198">
            <v>0</v>
          </cell>
          <cell r="AV198">
            <v>0</v>
          </cell>
          <cell r="AW198">
            <v>0</v>
          </cell>
          <cell r="AY198">
            <v>0</v>
          </cell>
          <cell r="AZ198">
            <v>1219055.76</v>
          </cell>
          <cell r="BA198">
            <v>1219055.76</v>
          </cell>
          <cell r="BB198">
            <v>1</v>
          </cell>
          <cell r="BC198">
            <v>55364.928333333301</v>
          </cell>
          <cell r="BD198">
            <v>53647.893333333297</v>
          </cell>
          <cell r="BE198">
            <v>48571.74</v>
          </cell>
          <cell r="BF198">
            <v>42788.406666666699</v>
          </cell>
          <cell r="BG198">
            <v>29355.073333333301</v>
          </cell>
          <cell r="BH198">
            <v>10800.285</v>
          </cell>
        </row>
        <row r="199">
          <cell r="B199" t="str">
            <v>S413136</v>
          </cell>
          <cell r="C199" t="str">
            <v>黄骅市鼎祥五金制品有限公司</v>
          </cell>
          <cell r="D199" t="str">
            <v>金属件/座椅</v>
          </cell>
          <cell r="E199" t="str">
            <v>金属件/座椅</v>
          </cell>
          <cell r="F199" t="e">
            <v>#REF!</v>
          </cell>
          <cell r="G199" t="str">
            <v>固定资产-老账</v>
          </cell>
          <cell r="H199" t="str">
            <v>预付</v>
          </cell>
          <cell r="I199" t="str">
            <v>否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1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</row>
        <row r="200">
          <cell r="B200" t="str">
            <v>S432019</v>
          </cell>
          <cell r="C200" t="str">
            <v>苏州苏宁标准件有限公司</v>
          </cell>
          <cell r="D200" t="str">
            <v>金属件/座椅/后视镜</v>
          </cell>
          <cell r="E200" t="str">
            <v>金属件/座椅/后视镜</v>
          </cell>
          <cell r="F200" t="e">
            <v>#REF!</v>
          </cell>
          <cell r="H200">
            <v>90</v>
          </cell>
          <cell r="I200" t="str">
            <v>否</v>
          </cell>
          <cell r="K200">
            <v>0</v>
          </cell>
          <cell r="L200">
            <v>0</v>
          </cell>
          <cell r="M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E200">
            <v>0</v>
          </cell>
          <cell r="AF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1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</row>
        <row r="201">
          <cell r="B201" t="str">
            <v>S413016</v>
          </cell>
          <cell r="C201" t="str">
            <v>河北聚福家用电器有限公司</v>
          </cell>
          <cell r="D201" t="str">
            <v>后视镜</v>
          </cell>
          <cell r="E201" t="str">
            <v>后视镜</v>
          </cell>
          <cell r="H201">
            <v>30</v>
          </cell>
          <cell r="I201" t="str">
            <v>否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23937.599999999999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Y201">
            <v>0</v>
          </cell>
          <cell r="AZ201">
            <v>23937.599999999999</v>
          </cell>
          <cell r="BA201">
            <v>23937.599999999999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</row>
        <row r="202">
          <cell r="B202" t="str">
            <v>S413104</v>
          </cell>
          <cell r="C202" t="str">
            <v>沧州施普模具制造有限公司</v>
          </cell>
          <cell r="D202">
            <v>0</v>
          </cell>
          <cell r="E202">
            <v>0</v>
          </cell>
          <cell r="G202" t="str">
            <v>老账</v>
          </cell>
          <cell r="H202">
            <v>0</v>
          </cell>
          <cell r="I202" t="str">
            <v>否</v>
          </cell>
          <cell r="K202">
            <v>21800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Y202">
            <v>0</v>
          </cell>
          <cell r="AZ202">
            <v>21800</v>
          </cell>
          <cell r="BA202">
            <v>21800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</row>
        <row r="203">
          <cell r="B203" t="str">
            <v>S413144</v>
          </cell>
          <cell r="C203" t="str">
            <v>黄骅市隆润汽车配件有限公司</v>
          </cell>
          <cell r="D203" t="str">
            <v>座椅/后视镜</v>
          </cell>
          <cell r="E203" t="str">
            <v>座椅/后视镜</v>
          </cell>
          <cell r="F203" t="e">
            <v>#REF!</v>
          </cell>
          <cell r="H203">
            <v>60</v>
          </cell>
          <cell r="I203" t="str">
            <v>否</v>
          </cell>
          <cell r="J203">
            <v>60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0.8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</row>
        <row r="204">
          <cell r="B204" t="str">
            <v>S411039</v>
          </cell>
          <cell r="C204" t="str">
            <v>北京华兴恒通科技有限公司</v>
          </cell>
          <cell r="D204">
            <v>0</v>
          </cell>
          <cell r="E204">
            <v>0</v>
          </cell>
          <cell r="G204" t="str">
            <v>老账</v>
          </cell>
          <cell r="H204">
            <v>0</v>
          </cell>
          <cell r="I204" t="str">
            <v>否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21440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1320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Y204">
            <v>0</v>
          </cell>
          <cell r="AZ204">
            <v>22760</v>
          </cell>
          <cell r="BA204">
            <v>22760</v>
          </cell>
          <cell r="BB204">
            <v>0</v>
          </cell>
          <cell r="BC204">
            <v>220</v>
          </cell>
          <cell r="BD204">
            <v>220</v>
          </cell>
          <cell r="BE204">
            <v>220</v>
          </cell>
          <cell r="BF204">
            <v>0</v>
          </cell>
          <cell r="BG204">
            <v>0</v>
          </cell>
          <cell r="BH204">
            <v>0</v>
          </cell>
        </row>
        <row r="205">
          <cell r="B205" t="str">
            <v>S513121</v>
          </cell>
          <cell r="C205" t="str">
            <v>黄骅市宏顺模具厂</v>
          </cell>
          <cell r="D205">
            <v>0</v>
          </cell>
          <cell r="E205">
            <v>0</v>
          </cell>
          <cell r="H205">
            <v>0</v>
          </cell>
          <cell r="I205" t="str">
            <v>否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1420</v>
          </cell>
          <cell r="AY205">
            <v>0</v>
          </cell>
          <cell r="AZ205">
            <v>1420</v>
          </cell>
          <cell r="BA205">
            <v>1420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236.666666666667</v>
          </cell>
          <cell r="BH205">
            <v>236.666666666667</v>
          </cell>
        </row>
        <row r="206">
          <cell r="B206" t="str">
            <v>S531003</v>
          </cell>
          <cell r="C206" t="str">
            <v>上海名华悬挂输送机有限公司</v>
          </cell>
          <cell r="D206">
            <v>0</v>
          </cell>
          <cell r="E206">
            <v>0</v>
          </cell>
          <cell r="G206" t="str">
            <v>固定资产-老账</v>
          </cell>
          <cell r="H206">
            <v>0</v>
          </cell>
          <cell r="I206" t="str">
            <v>否</v>
          </cell>
          <cell r="K206">
            <v>19500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Y206">
            <v>0</v>
          </cell>
          <cell r="AZ206">
            <v>19500</v>
          </cell>
          <cell r="BA206">
            <v>19500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</row>
        <row r="207">
          <cell r="B207" t="str">
            <v>S513051</v>
          </cell>
          <cell r="C207" t="str">
            <v>唐山璟胜自动化科技有限公司</v>
          </cell>
          <cell r="D207">
            <v>0</v>
          </cell>
          <cell r="E207">
            <v>0</v>
          </cell>
          <cell r="G207" t="str">
            <v>发泡机器人保养费用-老账</v>
          </cell>
          <cell r="H207">
            <v>0</v>
          </cell>
          <cell r="I207" t="str">
            <v>否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</row>
        <row r="208">
          <cell r="B208" t="str">
            <v>S413102</v>
          </cell>
          <cell r="C208" t="str">
            <v>黄骅市增鑫五金制品有限公司</v>
          </cell>
          <cell r="D208">
            <v>0</v>
          </cell>
          <cell r="E208">
            <v>0</v>
          </cell>
          <cell r="G208" t="str">
            <v>老账</v>
          </cell>
          <cell r="H208">
            <v>0</v>
          </cell>
          <cell r="I208" t="str">
            <v>否</v>
          </cell>
          <cell r="K208">
            <v>19045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Y208">
            <v>0</v>
          </cell>
          <cell r="AZ208">
            <v>19045</v>
          </cell>
          <cell r="BA208">
            <v>19045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</row>
        <row r="209">
          <cell r="B209" t="str">
            <v>S544014</v>
          </cell>
          <cell r="C209" t="str">
            <v>深圳市壮志科技有限公司</v>
          </cell>
          <cell r="D209">
            <v>0</v>
          </cell>
          <cell r="E209">
            <v>0</v>
          </cell>
          <cell r="G209" t="str">
            <v>老账</v>
          </cell>
          <cell r="H209">
            <v>0</v>
          </cell>
          <cell r="I209" t="str">
            <v>是</v>
          </cell>
          <cell r="AH209">
            <v>19000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Y209">
            <v>0</v>
          </cell>
          <cell r="AZ209">
            <v>19000</v>
          </cell>
          <cell r="BA209">
            <v>19000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</row>
        <row r="210">
          <cell r="B210" t="str">
            <v>S413087</v>
          </cell>
          <cell r="C210" t="str">
            <v>东光县汽车减震器厂</v>
          </cell>
          <cell r="D210" t="str">
            <v>金属件</v>
          </cell>
          <cell r="E210" t="str">
            <v>金属件</v>
          </cell>
          <cell r="F210" t="e">
            <v>#REF!</v>
          </cell>
          <cell r="G210" t="str">
            <v>老账</v>
          </cell>
          <cell r="H210">
            <v>60</v>
          </cell>
          <cell r="I210" t="str">
            <v>否</v>
          </cell>
          <cell r="K210">
            <v>18714.75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Y210">
            <v>0</v>
          </cell>
          <cell r="AZ210">
            <v>18714.75</v>
          </cell>
          <cell r="BA210">
            <v>18714.75</v>
          </cell>
          <cell r="BB210">
            <v>1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</row>
        <row r="211">
          <cell r="B211" t="str">
            <v>S537016</v>
          </cell>
          <cell r="C211" t="str">
            <v>山东新联大物流股份有限公司</v>
          </cell>
          <cell r="D211" t="str">
            <v>座椅</v>
          </cell>
          <cell r="E211" t="str">
            <v>座椅</v>
          </cell>
          <cell r="F211" t="e">
            <v>#REF!</v>
          </cell>
          <cell r="G211" t="str">
            <v>销售（三方库）</v>
          </cell>
          <cell r="H211">
            <v>0</v>
          </cell>
          <cell r="I211" t="str">
            <v>否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8488.18</v>
          </cell>
          <cell r="Z211">
            <v>10000</v>
          </cell>
          <cell r="AA211">
            <v>0</v>
          </cell>
          <cell r="AB211">
            <v>0</v>
          </cell>
          <cell r="AC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Y211">
            <v>0</v>
          </cell>
          <cell r="AZ211">
            <v>18488.18</v>
          </cell>
          <cell r="BA211">
            <v>18488.18</v>
          </cell>
          <cell r="BB211">
            <v>0.8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</row>
        <row r="212">
          <cell r="B212" t="str">
            <v>S444014</v>
          </cell>
          <cell r="C212" t="str">
            <v>深圳市毅荣川电子科技有限公司</v>
          </cell>
          <cell r="D212" t="str">
            <v>座椅</v>
          </cell>
          <cell r="E212" t="str">
            <v>座椅</v>
          </cell>
          <cell r="F212" t="e">
            <v>#REF!</v>
          </cell>
          <cell r="G212" t="str">
            <v>正常供货</v>
          </cell>
          <cell r="H212">
            <v>90</v>
          </cell>
          <cell r="I212" t="str">
            <v>否</v>
          </cell>
          <cell r="J212">
            <v>90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151605.35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Y212">
            <v>0</v>
          </cell>
          <cell r="AZ212">
            <v>151605.35</v>
          </cell>
          <cell r="BA212">
            <v>151605.35</v>
          </cell>
          <cell r="BB212">
            <v>1</v>
          </cell>
          <cell r="BC212">
            <v>25267.558333333302</v>
          </cell>
          <cell r="BD212">
            <v>25267.558333333302</v>
          </cell>
          <cell r="BE212">
            <v>25267.558333333302</v>
          </cell>
          <cell r="BF212">
            <v>25267.558333333302</v>
          </cell>
          <cell r="BG212">
            <v>0</v>
          </cell>
          <cell r="BH212">
            <v>0</v>
          </cell>
        </row>
        <row r="213">
          <cell r="B213" t="str">
            <v>S443001</v>
          </cell>
          <cell r="C213" t="str">
            <v>衡阳县标准件厂株洲销售处</v>
          </cell>
          <cell r="D213" t="str">
            <v>座椅</v>
          </cell>
          <cell r="E213" t="str">
            <v>座椅</v>
          </cell>
          <cell r="F213" t="e">
            <v>#REF!</v>
          </cell>
          <cell r="G213" t="str">
            <v>老账</v>
          </cell>
          <cell r="H213">
            <v>60</v>
          </cell>
          <cell r="I213" t="str">
            <v>否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0.8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</row>
        <row r="214">
          <cell r="B214" t="str">
            <v>S442003</v>
          </cell>
          <cell r="C214" t="str">
            <v>襄阳杰创化工新材料有限公司</v>
          </cell>
          <cell r="D214" t="str">
            <v>座椅</v>
          </cell>
          <cell r="E214" t="str">
            <v>座椅</v>
          </cell>
          <cell r="F214" t="e">
            <v>#REF!</v>
          </cell>
          <cell r="G214" t="str">
            <v>老账</v>
          </cell>
          <cell r="H214">
            <v>30</v>
          </cell>
          <cell r="I214" t="str">
            <v>否</v>
          </cell>
          <cell r="K214">
            <v>17456.5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Y214">
            <v>0</v>
          </cell>
          <cell r="AZ214">
            <v>17456.5</v>
          </cell>
          <cell r="BA214">
            <v>17456.5</v>
          </cell>
          <cell r="BB214">
            <v>1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</row>
        <row r="215">
          <cell r="B215" t="str">
            <v>S512018</v>
          </cell>
          <cell r="C215" t="str">
            <v>兴宏盛汽车配件（天津）有限公司</v>
          </cell>
          <cell r="D215">
            <v>0</v>
          </cell>
          <cell r="E215" t="str">
            <v>金属件</v>
          </cell>
          <cell r="F215" t="e">
            <v>#REF!</v>
          </cell>
          <cell r="G215" t="str">
            <v>零采</v>
          </cell>
          <cell r="H215">
            <v>0</v>
          </cell>
          <cell r="I215" t="str">
            <v>否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</row>
        <row r="216">
          <cell r="B216" t="str">
            <v>S411019</v>
          </cell>
          <cell r="C216" t="str">
            <v>多科迪（北京）塑胶颜料有限公司</v>
          </cell>
          <cell r="D216" t="str">
            <v>后视镜</v>
          </cell>
          <cell r="E216" t="str">
            <v>后视镜</v>
          </cell>
          <cell r="G216" t="str">
            <v>大宗物料</v>
          </cell>
          <cell r="H216">
            <v>30</v>
          </cell>
          <cell r="I216" t="str">
            <v>是</v>
          </cell>
          <cell r="J216">
            <v>30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726</v>
          </cell>
          <cell r="AI216">
            <v>0</v>
          </cell>
          <cell r="AJ216">
            <v>5805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Y216">
            <v>0</v>
          </cell>
          <cell r="AZ216">
            <v>6531</v>
          </cell>
          <cell r="BA216">
            <v>6531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</row>
        <row r="217">
          <cell r="B217" t="str">
            <v>S433012</v>
          </cell>
          <cell r="C217" t="str">
            <v>浙江全盛无纺制品有限公司</v>
          </cell>
          <cell r="D217" t="str">
            <v>座椅</v>
          </cell>
          <cell r="E217" t="str">
            <v>座椅</v>
          </cell>
          <cell r="F217" t="e">
            <v>#REF!</v>
          </cell>
          <cell r="G217" t="str">
            <v>老账</v>
          </cell>
          <cell r="H217">
            <v>0</v>
          </cell>
          <cell r="I217" t="str">
            <v>否</v>
          </cell>
          <cell r="K217">
            <v>17243.919999999998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Y217">
            <v>0</v>
          </cell>
          <cell r="AZ217">
            <v>17243.919999999998</v>
          </cell>
          <cell r="BA217">
            <v>17243.919999999998</v>
          </cell>
          <cell r="BB217">
            <v>0.8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</row>
        <row r="218">
          <cell r="B218" t="str">
            <v>S513111</v>
          </cell>
          <cell r="C218" t="str">
            <v>黄骅市博涵商贸有限公司</v>
          </cell>
          <cell r="D218">
            <v>0</v>
          </cell>
          <cell r="E218">
            <v>0</v>
          </cell>
          <cell r="G218" t="str">
            <v>零采</v>
          </cell>
          <cell r="H218">
            <v>0</v>
          </cell>
          <cell r="I218" t="str">
            <v>否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</row>
        <row r="219">
          <cell r="B219" t="str">
            <v>S413018</v>
          </cell>
          <cell r="C219" t="str">
            <v>沧州崇文晟源机械制造有限公司</v>
          </cell>
          <cell r="D219" t="str">
            <v>座椅</v>
          </cell>
          <cell r="E219" t="str">
            <v>座椅</v>
          </cell>
          <cell r="F219" t="e">
            <v>#REF!</v>
          </cell>
          <cell r="G219" t="str">
            <v>正常供货</v>
          </cell>
          <cell r="H219">
            <v>60</v>
          </cell>
          <cell r="I219" t="str">
            <v>否</v>
          </cell>
          <cell r="J219">
            <v>60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10230.41</v>
          </cell>
          <cell r="AV219">
            <v>0</v>
          </cell>
          <cell r="AW219">
            <v>10294.76</v>
          </cell>
          <cell r="AX219">
            <v>10294.76</v>
          </cell>
          <cell r="AY219">
            <v>10294.75</v>
          </cell>
          <cell r="AZ219">
            <v>41114.68</v>
          </cell>
          <cell r="BA219">
            <v>20525.169999999998</v>
          </cell>
          <cell r="BB219">
            <v>0.8</v>
          </cell>
          <cell r="BC219">
            <v>0</v>
          </cell>
          <cell r="BD219">
            <v>1705.06833333333</v>
          </cell>
          <cell r="BE219">
            <v>1705.06833333333</v>
          </cell>
          <cell r="BF219">
            <v>3420.8616666666699</v>
          </cell>
          <cell r="BG219">
            <v>5136.6549999999997</v>
          </cell>
          <cell r="BH219">
            <v>6852.4466666666704</v>
          </cell>
        </row>
        <row r="220">
          <cell r="B220" t="str">
            <v>S413140</v>
          </cell>
          <cell r="C220" t="str">
            <v>河北益清环保工程有限公司</v>
          </cell>
          <cell r="D220">
            <v>0</v>
          </cell>
          <cell r="E220">
            <v>0</v>
          </cell>
          <cell r="G220" t="str">
            <v>老账</v>
          </cell>
          <cell r="H220">
            <v>0</v>
          </cell>
          <cell r="I220" t="str">
            <v>否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</row>
        <row r="221">
          <cell r="B221" t="str">
            <v>S413098</v>
          </cell>
          <cell r="C221" t="str">
            <v>黄骅市宁鑫商贸有限公司</v>
          </cell>
          <cell r="D221">
            <v>0</v>
          </cell>
          <cell r="E221">
            <v>0</v>
          </cell>
          <cell r="G221" t="str">
            <v>零采</v>
          </cell>
          <cell r="H221">
            <v>0</v>
          </cell>
          <cell r="I221" t="str">
            <v>否</v>
          </cell>
          <cell r="K221">
            <v>16470.66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Y221">
            <v>0</v>
          </cell>
          <cell r="AZ221">
            <v>16470.66</v>
          </cell>
          <cell r="BA221">
            <v>16470.66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</row>
        <row r="222">
          <cell r="B222" t="str">
            <v>S437032</v>
          </cell>
          <cell r="C222" t="str">
            <v>山东昊松新材料科技有限公司</v>
          </cell>
          <cell r="D222" t="str">
            <v>后视镜</v>
          </cell>
          <cell r="E222" t="str">
            <v>后视镜</v>
          </cell>
          <cell r="G222" t="str">
            <v>正常供货</v>
          </cell>
          <cell r="H222">
            <v>30</v>
          </cell>
          <cell r="I222" t="str">
            <v>否</v>
          </cell>
          <cell r="J222">
            <v>30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F222">
            <v>0</v>
          </cell>
          <cell r="AG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</row>
        <row r="223">
          <cell r="B223" t="str">
            <v>S512006</v>
          </cell>
          <cell r="C223" t="str">
            <v>天津尼嘉斯机械设备销售有限公司</v>
          </cell>
          <cell r="D223">
            <v>0</v>
          </cell>
          <cell r="E223">
            <v>0</v>
          </cell>
          <cell r="G223" t="str">
            <v>固定资产-老账</v>
          </cell>
          <cell r="H223">
            <v>0</v>
          </cell>
          <cell r="I223" t="str">
            <v>否</v>
          </cell>
          <cell r="K223">
            <v>14336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Y223">
            <v>0</v>
          </cell>
          <cell r="AZ223">
            <v>14336</v>
          </cell>
          <cell r="BA223">
            <v>14336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</row>
        <row r="224">
          <cell r="B224" t="str">
            <v>S513017</v>
          </cell>
          <cell r="C224" t="str">
            <v>黄骅市三姐五金经销部</v>
          </cell>
          <cell r="D224" t="str">
            <v>后视镜</v>
          </cell>
          <cell r="E224" t="str">
            <v>后视镜</v>
          </cell>
          <cell r="G224" t="str">
            <v>零采</v>
          </cell>
          <cell r="H224">
            <v>0</v>
          </cell>
          <cell r="I224" t="str">
            <v>否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</row>
        <row r="225">
          <cell r="B225" t="str">
            <v>S413105</v>
          </cell>
          <cell r="C225" t="str">
            <v>沧州斯克艾商贸有限公司</v>
          </cell>
          <cell r="D225" t="str">
            <v>金属件/后视镜</v>
          </cell>
          <cell r="E225" t="str">
            <v>金属件/后视镜</v>
          </cell>
          <cell r="F225" t="e">
            <v>#REF!</v>
          </cell>
          <cell r="G225" t="str">
            <v>正常供货</v>
          </cell>
          <cell r="H225">
            <v>90</v>
          </cell>
          <cell r="I225" t="str">
            <v>是</v>
          </cell>
          <cell r="J225">
            <v>90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18797.810000000001</v>
          </cell>
          <cell r="AJ225">
            <v>0</v>
          </cell>
          <cell r="AK225">
            <v>80889.87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Y225">
            <v>0</v>
          </cell>
          <cell r="AZ225">
            <v>99687.679999999993</v>
          </cell>
          <cell r="BA225">
            <v>99687.679999999993</v>
          </cell>
          <cell r="BB225">
            <v>0.8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</row>
        <row r="226">
          <cell r="B226" t="str">
            <v>S432023</v>
          </cell>
          <cell r="C226" t="str">
            <v>浙江万福机电科技有限公司</v>
          </cell>
          <cell r="D226" t="str">
            <v>后视镜</v>
          </cell>
          <cell r="E226" t="str">
            <v>后视镜</v>
          </cell>
          <cell r="G226" t="str">
            <v>正常供货</v>
          </cell>
          <cell r="H226">
            <v>30</v>
          </cell>
          <cell r="I226" t="str">
            <v>否</v>
          </cell>
          <cell r="J226">
            <v>30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3100</v>
          </cell>
          <cell r="AW226">
            <v>339</v>
          </cell>
          <cell r="AX226">
            <v>4340</v>
          </cell>
          <cell r="AY226">
            <v>21922</v>
          </cell>
          <cell r="AZ226">
            <v>29701</v>
          </cell>
          <cell r="BA226">
            <v>51623</v>
          </cell>
          <cell r="BB226">
            <v>0</v>
          </cell>
          <cell r="BC226">
            <v>0</v>
          </cell>
          <cell r="BD226">
            <v>0</v>
          </cell>
          <cell r="BE226">
            <v>516.66666666666697</v>
          </cell>
          <cell r="BF226">
            <v>573.16666666666697</v>
          </cell>
          <cell r="BG226">
            <v>1296.5</v>
          </cell>
          <cell r="BH226">
            <v>4950.1666666666697</v>
          </cell>
        </row>
        <row r="227">
          <cell r="B227" t="str">
            <v>S413030</v>
          </cell>
          <cell r="C227" t="str">
            <v>黄骅市盛荣汽车零部件有限公司</v>
          </cell>
          <cell r="D227" t="str">
            <v>金属件</v>
          </cell>
          <cell r="E227" t="str">
            <v>金属件</v>
          </cell>
          <cell r="F227" t="e">
            <v>#REF!</v>
          </cell>
          <cell r="G227" t="str">
            <v>正常供货</v>
          </cell>
          <cell r="H227">
            <v>90</v>
          </cell>
          <cell r="I227" t="str">
            <v>否</v>
          </cell>
          <cell r="J227">
            <v>90</v>
          </cell>
          <cell r="K227">
            <v>2263.73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4712.16</v>
          </cell>
          <cell r="AW227">
            <v>0</v>
          </cell>
          <cell r="AY227">
            <v>0</v>
          </cell>
          <cell r="AZ227">
            <v>6975.89</v>
          </cell>
          <cell r="BA227">
            <v>6975.89</v>
          </cell>
          <cell r="BB227">
            <v>1</v>
          </cell>
          <cell r="BC227">
            <v>0</v>
          </cell>
          <cell r="BD227">
            <v>0</v>
          </cell>
          <cell r="BE227">
            <v>785.36</v>
          </cell>
          <cell r="BF227">
            <v>785.36</v>
          </cell>
          <cell r="BG227">
            <v>785.36</v>
          </cell>
          <cell r="BH227">
            <v>785.36</v>
          </cell>
        </row>
        <row r="228">
          <cell r="B228" t="str">
            <v>S413097</v>
          </cell>
          <cell r="C228" t="str">
            <v>威县永盛汽车配件制造有限公司</v>
          </cell>
          <cell r="D228">
            <v>0</v>
          </cell>
          <cell r="E228">
            <v>0</v>
          </cell>
          <cell r="G228" t="str">
            <v>老账</v>
          </cell>
          <cell r="H228">
            <v>0</v>
          </cell>
          <cell r="I228" t="str">
            <v>否</v>
          </cell>
          <cell r="K228">
            <v>11220.07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Y228">
            <v>0</v>
          </cell>
          <cell r="AZ228">
            <v>11220.07</v>
          </cell>
          <cell r="BA228">
            <v>11220.07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</row>
        <row r="229">
          <cell r="B229" t="str">
            <v>S513018</v>
          </cell>
          <cell r="C229" t="str">
            <v>河北双力起重机械有限公司</v>
          </cell>
          <cell r="D229">
            <v>0</v>
          </cell>
          <cell r="E229">
            <v>0</v>
          </cell>
          <cell r="G229" t="str">
            <v>老账</v>
          </cell>
          <cell r="H229">
            <v>0</v>
          </cell>
          <cell r="I229" t="str">
            <v>否</v>
          </cell>
          <cell r="K229">
            <v>0</v>
          </cell>
          <cell r="L229">
            <v>450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10600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Y229">
            <v>0</v>
          </cell>
          <cell r="AZ229">
            <v>11050</v>
          </cell>
          <cell r="BA229">
            <v>11050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</row>
        <row r="230">
          <cell r="B230" t="str">
            <v>S512017</v>
          </cell>
          <cell r="C230" t="str">
            <v>天津开山金属模具科技有限公司</v>
          </cell>
          <cell r="D230">
            <v>0</v>
          </cell>
          <cell r="E230" t="str">
            <v>金属件</v>
          </cell>
          <cell r="F230" t="e">
            <v>#REF!</v>
          </cell>
          <cell r="G230" t="str">
            <v>零采</v>
          </cell>
          <cell r="H230">
            <v>0</v>
          </cell>
          <cell r="I230" t="str">
            <v>否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13485.25</v>
          </cell>
          <cell r="AU230">
            <v>0</v>
          </cell>
          <cell r="AV230">
            <v>0</v>
          </cell>
          <cell r="AW230">
            <v>11965.95</v>
          </cell>
          <cell r="AY230">
            <v>0</v>
          </cell>
          <cell r="AZ230">
            <v>25451.200000000001</v>
          </cell>
          <cell r="BA230">
            <v>25451.200000000001</v>
          </cell>
          <cell r="BB230">
            <v>0</v>
          </cell>
          <cell r="BC230">
            <v>2247.5416666666702</v>
          </cell>
          <cell r="BD230">
            <v>2247.5416666666702</v>
          </cell>
          <cell r="BE230">
            <v>2247.5416666666702</v>
          </cell>
          <cell r="BF230">
            <v>4241.8666666666704</v>
          </cell>
          <cell r="BG230">
            <v>4241.8666666666704</v>
          </cell>
          <cell r="BH230">
            <v>4241.8666666666704</v>
          </cell>
        </row>
        <row r="231">
          <cell r="B231" t="str">
            <v>S513049</v>
          </cell>
          <cell r="C231" t="str">
            <v>黄骅市悠然园林绿化工程有限公司</v>
          </cell>
          <cell r="D231">
            <v>0</v>
          </cell>
          <cell r="E231">
            <v>0</v>
          </cell>
          <cell r="G231" t="str">
            <v>老账</v>
          </cell>
          <cell r="H231">
            <v>0</v>
          </cell>
          <cell r="I231" t="str">
            <v>否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10976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Y231">
            <v>0</v>
          </cell>
          <cell r="AZ231">
            <v>10976</v>
          </cell>
          <cell r="BA231">
            <v>10976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</row>
        <row r="232">
          <cell r="B232" t="str">
            <v>S413123</v>
          </cell>
          <cell r="C232" t="str">
            <v>黄骅市固诺装饰工程有限公司</v>
          </cell>
          <cell r="D232">
            <v>0</v>
          </cell>
          <cell r="E232">
            <v>0</v>
          </cell>
          <cell r="G232" t="str">
            <v>老账</v>
          </cell>
          <cell r="H232">
            <v>0</v>
          </cell>
          <cell r="I232" t="str">
            <v>否</v>
          </cell>
          <cell r="K232">
            <v>9435.25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Y232">
            <v>0</v>
          </cell>
          <cell r="AZ232">
            <v>9435.25</v>
          </cell>
          <cell r="BA232">
            <v>9435.25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</row>
        <row r="233">
          <cell r="B233" t="str">
            <v>S513020</v>
          </cell>
          <cell r="C233" t="str">
            <v>黄骅市鸿基盛业地面工程有限公司</v>
          </cell>
          <cell r="D233">
            <v>0</v>
          </cell>
          <cell r="E233">
            <v>0</v>
          </cell>
          <cell r="G233" t="str">
            <v>老账</v>
          </cell>
          <cell r="H233">
            <v>0</v>
          </cell>
          <cell r="I233" t="str">
            <v>否</v>
          </cell>
          <cell r="K233">
            <v>9178.84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Y233">
            <v>0</v>
          </cell>
          <cell r="AZ233">
            <v>9178.84</v>
          </cell>
          <cell r="BA233">
            <v>9178.84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</row>
        <row r="234">
          <cell r="B234" t="str">
            <v>S413147</v>
          </cell>
          <cell r="C234" t="str">
            <v>黄骅市海永机电设备经营部</v>
          </cell>
          <cell r="D234">
            <v>0</v>
          </cell>
          <cell r="E234">
            <v>0</v>
          </cell>
          <cell r="G234" t="str">
            <v>老账</v>
          </cell>
          <cell r="H234">
            <v>0</v>
          </cell>
          <cell r="I234" t="str">
            <v>是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G234">
            <v>6375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15770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2500</v>
          </cell>
          <cell r="AV234">
            <v>0</v>
          </cell>
          <cell r="AW234">
            <v>0</v>
          </cell>
          <cell r="AY234">
            <v>0</v>
          </cell>
          <cell r="AZ234">
            <v>24645</v>
          </cell>
          <cell r="BA234">
            <v>24645</v>
          </cell>
          <cell r="BB234">
            <v>0</v>
          </cell>
          <cell r="BC234">
            <v>0</v>
          </cell>
          <cell r="BD234">
            <v>416.66666666666703</v>
          </cell>
          <cell r="BE234">
            <v>416.66666666666703</v>
          </cell>
          <cell r="BF234">
            <v>416.66666666666703</v>
          </cell>
          <cell r="BG234">
            <v>416.66666666666703</v>
          </cell>
          <cell r="BH234">
            <v>416.66666666666703</v>
          </cell>
        </row>
        <row r="235">
          <cell r="B235" t="str">
            <v>S413093</v>
          </cell>
          <cell r="C235" t="str">
            <v>黄骅市兴田弹簧有限公司</v>
          </cell>
          <cell r="D235" t="str">
            <v>座椅</v>
          </cell>
          <cell r="E235" t="str">
            <v>座椅</v>
          </cell>
          <cell r="F235" t="e">
            <v>#REF!</v>
          </cell>
          <cell r="G235" t="str">
            <v>清户（顶酒）</v>
          </cell>
          <cell r="H235">
            <v>0</v>
          </cell>
          <cell r="I235" t="str">
            <v>否</v>
          </cell>
          <cell r="K235">
            <v>736.41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7800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Y235">
            <v>0</v>
          </cell>
          <cell r="AZ235">
            <v>8536.41</v>
          </cell>
          <cell r="BA235">
            <v>8536.41</v>
          </cell>
          <cell r="BB235">
            <v>0.8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</row>
        <row r="236">
          <cell r="B236" t="str">
            <v>S413169</v>
          </cell>
          <cell r="C236" t="str">
            <v>黄骅市鑫翔五金产品经销处</v>
          </cell>
          <cell r="D236" t="str">
            <v>金属件</v>
          </cell>
          <cell r="E236" t="str">
            <v>金属件</v>
          </cell>
          <cell r="F236" t="e">
            <v>#REF!</v>
          </cell>
          <cell r="G236" t="str">
            <v>正常供货</v>
          </cell>
          <cell r="H236">
            <v>0</v>
          </cell>
          <cell r="I236" t="str">
            <v>否</v>
          </cell>
          <cell r="J236">
            <v>90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16</v>
          </cell>
          <cell r="AY236">
            <v>5942</v>
          </cell>
          <cell r="AZ236">
            <v>5958</v>
          </cell>
          <cell r="BA236">
            <v>5958</v>
          </cell>
          <cell r="BB236">
            <v>1</v>
          </cell>
          <cell r="BC236">
            <v>0</v>
          </cell>
          <cell r="BD236">
            <v>0</v>
          </cell>
          <cell r="BE236">
            <v>0</v>
          </cell>
          <cell r="BF236">
            <v>2.6666666666666701</v>
          </cell>
          <cell r="BG236">
            <v>2.6666666666666701</v>
          </cell>
          <cell r="BH236">
            <v>993</v>
          </cell>
        </row>
        <row r="237">
          <cell r="B237" t="str">
            <v>S437008</v>
          </cell>
          <cell r="C237" t="str">
            <v>烟台青沪纸业有限公司</v>
          </cell>
          <cell r="D237" t="str">
            <v>座椅</v>
          </cell>
          <cell r="E237" t="str">
            <v>座椅</v>
          </cell>
          <cell r="F237" t="e">
            <v>#REF!</v>
          </cell>
          <cell r="G237" t="str">
            <v>正常供货</v>
          </cell>
          <cell r="H237">
            <v>0</v>
          </cell>
          <cell r="I237" t="str">
            <v>否</v>
          </cell>
          <cell r="J237">
            <v>90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6426.73</v>
          </cell>
          <cell r="AU237">
            <v>7359.01</v>
          </cell>
          <cell r="AV237">
            <v>0</v>
          </cell>
          <cell r="AW237">
            <v>7335.33</v>
          </cell>
          <cell r="AY237">
            <v>0</v>
          </cell>
          <cell r="AZ237">
            <v>21121.07</v>
          </cell>
          <cell r="BA237">
            <v>21121.07</v>
          </cell>
          <cell r="BB237">
            <v>0.8</v>
          </cell>
          <cell r="BC237">
            <v>1071.1216666666701</v>
          </cell>
          <cell r="BD237">
            <v>2297.6233333333298</v>
          </cell>
          <cell r="BE237">
            <v>2297.6233333333298</v>
          </cell>
          <cell r="BF237">
            <v>3520.1783333333301</v>
          </cell>
          <cell r="BG237">
            <v>3520.1783333333301</v>
          </cell>
          <cell r="BH237">
            <v>3520.1783333333301</v>
          </cell>
        </row>
        <row r="238">
          <cell r="B238" t="str">
            <v>S512013</v>
          </cell>
          <cell r="C238" t="str">
            <v>兴泽智能装备（天津）有限公司</v>
          </cell>
          <cell r="D238">
            <v>0</v>
          </cell>
          <cell r="E238" t="str">
            <v>金属件</v>
          </cell>
          <cell r="F238" t="e">
            <v>#REF!</v>
          </cell>
          <cell r="G238" t="str">
            <v>老账</v>
          </cell>
          <cell r="H238">
            <v>0</v>
          </cell>
          <cell r="I238" t="str">
            <v>否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5100</v>
          </cell>
          <cell r="AU238">
            <v>0</v>
          </cell>
          <cell r="AV238">
            <v>0</v>
          </cell>
          <cell r="AW238">
            <v>0</v>
          </cell>
          <cell r="AY238">
            <v>0</v>
          </cell>
          <cell r="AZ238">
            <v>5100</v>
          </cell>
          <cell r="BA238">
            <v>5100</v>
          </cell>
          <cell r="BB238">
            <v>0</v>
          </cell>
          <cell r="BC238">
            <v>850</v>
          </cell>
          <cell r="BD238">
            <v>850</v>
          </cell>
          <cell r="BE238">
            <v>850</v>
          </cell>
          <cell r="BF238">
            <v>850</v>
          </cell>
          <cell r="BG238">
            <v>850</v>
          </cell>
          <cell r="BH238">
            <v>850</v>
          </cell>
        </row>
        <row r="239">
          <cell r="B239" t="str">
            <v>S411020</v>
          </cell>
          <cell r="C239" t="str">
            <v>北京和昌明汽车内饰件有限公司</v>
          </cell>
          <cell r="D239" t="str">
            <v>座椅</v>
          </cell>
          <cell r="E239" t="str">
            <v>座椅</v>
          </cell>
          <cell r="F239" t="e">
            <v>#REF!</v>
          </cell>
          <cell r="G239" t="str">
            <v>正常供货</v>
          </cell>
          <cell r="H239">
            <v>90</v>
          </cell>
          <cell r="I239" t="str">
            <v>是</v>
          </cell>
          <cell r="J239">
            <v>90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779.67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723.14</v>
          </cell>
          <cell r="AS239">
            <v>0</v>
          </cell>
          <cell r="AT239">
            <v>22.66</v>
          </cell>
          <cell r="AU239">
            <v>0</v>
          </cell>
          <cell r="AV239">
            <v>0</v>
          </cell>
          <cell r="AW239">
            <v>0</v>
          </cell>
          <cell r="AY239">
            <v>0</v>
          </cell>
          <cell r="AZ239">
            <v>1525.47</v>
          </cell>
          <cell r="BA239">
            <v>1525.47</v>
          </cell>
          <cell r="BB239">
            <v>0.8</v>
          </cell>
          <cell r="BC239">
            <v>124.3</v>
          </cell>
          <cell r="BD239">
            <v>124.3</v>
          </cell>
          <cell r="BE239">
            <v>124.3</v>
          </cell>
          <cell r="BF239">
            <v>124.3</v>
          </cell>
          <cell r="BG239">
            <v>3.7766666666666699</v>
          </cell>
          <cell r="BH239">
            <v>3.7766666666666699</v>
          </cell>
        </row>
        <row r="240">
          <cell r="B240" t="str">
            <v>S431025</v>
          </cell>
          <cell r="C240" t="str">
            <v>上海坤达五金制品有限公司</v>
          </cell>
          <cell r="D240" t="str">
            <v>后视镜</v>
          </cell>
          <cell r="E240" t="str">
            <v>后视镜</v>
          </cell>
          <cell r="G240" t="str">
            <v>老账</v>
          </cell>
          <cell r="H240">
            <v>60</v>
          </cell>
          <cell r="I240" t="str">
            <v>否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</row>
        <row r="241">
          <cell r="B241" t="str">
            <v>S432024</v>
          </cell>
          <cell r="C241" t="str">
            <v>江阴市达安汽车零部件有限公司</v>
          </cell>
          <cell r="D241" t="str">
            <v>座椅</v>
          </cell>
          <cell r="E241" t="str">
            <v>座椅</v>
          </cell>
          <cell r="F241" t="e">
            <v>#REF!</v>
          </cell>
          <cell r="H241">
            <v>0</v>
          </cell>
          <cell r="I241" t="str">
            <v>否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M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0.8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</row>
        <row r="242">
          <cell r="B242" t="str">
            <v>S413088</v>
          </cell>
          <cell r="C242" t="str">
            <v>张家港市万荣机械制造有限公司</v>
          </cell>
          <cell r="D242">
            <v>0</v>
          </cell>
          <cell r="E242">
            <v>0</v>
          </cell>
          <cell r="G242" t="str">
            <v>老账</v>
          </cell>
          <cell r="H242">
            <v>0</v>
          </cell>
          <cell r="I242" t="str">
            <v>否</v>
          </cell>
          <cell r="K242">
            <v>6350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Y242">
            <v>0</v>
          </cell>
          <cell r="AZ242">
            <v>6350</v>
          </cell>
          <cell r="BA242">
            <v>6350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</row>
        <row r="243">
          <cell r="B243" t="str">
            <v>S413126</v>
          </cell>
          <cell r="C243" t="str">
            <v>沧州市坤元装饰装修工程有限公司</v>
          </cell>
          <cell r="D243">
            <v>0</v>
          </cell>
          <cell r="E243">
            <v>0</v>
          </cell>
          <cell r="G243" t="str">
            <v>老账</v>
          </cell>
          <cell r="H243">
            <v>0</v>
          </cell>
          <cell r="I243" t="str">
            <v>是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2548.4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3500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Y243">
            <v>0</v>
          </cell>
          <cell r="AZ243">
            <v>6048.4</v>
          </cell>
          <cell r="BA243">
            <v>6048.4</v>
          </cell>
          <cell r="BB243">
            <v>0</v>
          </cell>
          <cell r="BC243">
            <v>583.33333333333303</v>
          </cell>
          <cell r="BD243">
            <v>583.33333333333303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</row>
        <row r="244">
          <cell r="B244" t="str">
            <v>S431014</v>
          </cell>
          <cell r="C244" t="str">
            <v>上海优诺特实业股份有限公司</v>
          </cell>
          <cell r="D244">
            <v>0</v>
          </cell>
          <cell r="E244">
            <v>0</v>
          </cell>
          <cell r="G244" t="str">
            <v>老账</v>
          </cell>
          <cell r="H244">
            <v>0</v>
          </cell>
          <cell r="I244" t="str">
            <v>否</v>
          </cell>
          <cell r="K244">
            <v>5600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Y244">
            <v>0</v>
          </cell>
          <cell r="AZ244">
            <v>5600</v>
          </cell>
          <cell r="BA244">
            <v>5600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</row>
        <row r="245">
          <cell r="B245" t="str">
            <v>S413094</v>
          </cell>
          <cell r="C245" t="str">
            <v>霸州市宏海塑料制品有限公司</v>
          </cell>
          <cell r="D245" t="str">
            <v>座椅</v>
          </cell>
          <cell r="E245" t="str">
            <v>座椅</v>
          </cell>
          <cell r="F245" t="e">
            <v>#REF!</v>
          </cell>
          <cell r="G245" t="str">
            <v>老账</v>
          </cell>
          <cell r="H245">
            <v>0</v>
          </cell>
          <cell r="I245" t="str">
            <v>否</v>
          </cell>
          <cell r="K245">
            <v>5579.03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Y245">
            <v>0</v>
          </cell>
          <cell r="AZ245">
            <v>5579.03</v>
          </cell>
          <cell r="BA245">
            <v>5579.03</v>
          </cell>
          <cell r="BB245">
            <v>0.8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</row>
        <row r="246">
          <cell r="B246" t="str">
            <v>S513160</v>
          </cell>
          <cell r="C246" t="str">
            <v>黄骅市宏宸汽车配件有限公司</v>
          </cell>
          <cell r="D246" t="str">
            <v>金属件</v>
          </cell>
          <cell r="E246" t="str">
            <v>金属件</v>
          </cell>
          <cell r="F246" t="e">
            <v>#REF!</v>
          </cell>
          <cell r="G246" t="str">
            <v>一单一议（委外加工）</v>
          </cell>
          <cell r="H246">
            <v>0</v>
          </cell>
          <cell r="I246" t="str">
            <v>否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3952.36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6503.77</v>
          </cell>
          <cell r="AY246">
            <v>0</v>
          </cell>
          <cell r="AZ246">
            <v>10456.129999999999</v>
          </cell>
          <cell r="BA246">
            <v>10456.129999999999</v>
          </cell>
          <cell r="BB246">
            <v>1</v>
          </cell>
          <cell r="BC246">
            <v>658.72666666666703</v>
          </cell>
          <cell r="BD246">
            <v>658.72666666666703</v>
          </cell>
          <cell r="BE246">
            <v>658.72666666666703</v>
          </cell>
          <cell r="BF246">
            <v>658.72666666666703</v>
          </cell>
          <cell r="BG246">
            <v>1083.96166666667</v>
          </cell>
          <cell r="BH246">
            <v>1083.96166666667</v>
          </cell>
        </row>
        <row r="247">
          <cell r="B247" t="str">
            <v>S537004</v>
          </cell>
          <cell r="C247" t="str">
            <v>诸城市仁德物流有限公司</v>
          </cell>
          <cell r="D247" t="str">
            <v>座椅</v>
          </cell>
          <cell r="E247" t="str">
            <v>座椅</v>
          </cell>
          <cell r="F247" t="e">
            <v>#REF!</v>
          </cell>
          <cell r="G247" t="str">
            <v>销售（三方库）</v>
          </cell>
          <cell r="H247">
            <v>90</v>
          </cell>
          <cell r="I247" t="str">
            <v>是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E247">
            <v>5134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Y247">
            <v>0</v>
          </cell>
          <cell r="AZ247">
            <v>5134</v>
          </cell>
          <cell r="BA247">
            <v>5134</v>
          </cell>
          <cell r="BB247">
            <v>0.8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</row>
        <row r="248">
          <cell r="B248" t="str">
            <v>S512004</v>
          </cell>
          <cell r="C248" t="str">
            <v>天津优普达特科技有限公司</v>
          </cell>
          <cell r="D248" t="str">
            <v>金属件/座椅/后视镜</v>
          </cell>
          <cell r="E248" t="str">
            <v>金属件/座椅/后视镜</v>
          </cell>
          <cell r="F248" t="e">
            <v>#REF!</v>
          </cell>
          <cell r="G248" t="str">
            <v>固定资产-老账</v>
          </cell>
          <cell r="H248">
            <v>30</v>
          </cell>
          <cell r="I248" t="str">
            <v>是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148179.1</v>
          </cell>
          <cell r="AL248">
            <v>68930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15300</v>
          </cell>
          <cell r="AT248">
            <v>0</v>
          </cell>
          <cell r="AU248">
            <v>0</v>
          </cell>
          <cell r="AV248">
            <v>740</v>
          </cell>
          <cell r="AW248">
            <v>0</v>
          </cell>
          <cell r="AY248">
            <v>0</v>
          </cell>
          <cell r="AZ248">
            <v>233149.1</v>
          </cell>
          <cell r="BA248">
            <v>233149.1</v>
          </cell>
          <cell r="BB248">
            <v>1</v>
          </cell>
          <cell r="BC248">
            <v>2550</v>
          </cell>
          <cell r="BD248">
            <v>2550</v>
          </cell>
          <cell r="BE248">
            <v>2673.3333333333298</v>
          </cell>
          <cell r="BF248">
            <v>2673.3333333333298</v>
          </cell>
          <cell r="BG248">
            <v>2673.3333333333298</v>
          </cell>
          <cell r="BH248">
            <v>123.333333333333</v>
          </cell>
        </row>
        <row r="249">
          <cell r="B249" t="str">
            <v>S412024</v>
          </cell>
          <cell r="C249" t="str">
            <v>天津东旺科技发展有限公司</v>
          </cell>
          <cell r="D249" t="str">
            <v>后视镜</v>
          </cell>
          <cell r="E249" t="str">
            <v>后视镜</v>
          </cell>
          <cell r="G249" t="str">
            <v>除漆药剂</v>
          </cell>
          <cell r="H249">
            <v>30</v>
          </cell>
          <cell r="I249" t="str">
            <v>否</v>
          </cell>
          <cell r="J249">
            <v>30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12714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Y249">
            <v>0</v>
          </cell>
          <cell r="AZ249">
            <v>12714</v>
          </cell>
          <cell r="BA249">
            <v>12714</v>
          </cell>
          <cell r="BB249">
            <v>0</v>
          </cell>
          <cell r="BC249">
            <v>2119</v>
          </cell>
          <cell r="BD249">
            <v>2119</v>
          </cell>
          <cell r="BE249">
            <v>2119</v>
          </cell>
          <cell r="BF249">
            <v>0</v>
          </cell>
          <cell r="BG249">
            <v>0</v>
          </cell>
          <cell r="BH249">
            <v>0</v>
          </cell>
        </row>
        <row r="250">
          <cell r="B250" t="str">
            <v>S521013</v>
          </cell>
          <cell r="C250" t="str">
            <v>沈阳机床集团中捷机床厂</v>
          </cell>
          <cell r="D250">
            <v>0</v>
          </cell>
          <cell r="E250">
            <v>0</v>
          </cell>
          <cell r="G250" t="str">
            <v>零采</v>
          </cell>
          <cell r="H250">
            <v>0</v>
          </cell>
          <cell r="I250" t="str">
            <v>是</v>
          </cell>
          <cell r="AF250">
            <v>5000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Y250">
            <v>0</v>
          </cell>
          <cell r="AZ250">
            <v>5000</v>
          </cell>
          <cell r="BA250">
            <v>5000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</row>
        <row r="251">
          <cell r="B251" t="str">
            <v>S513185</v>
          </cell>
          <cell r="C251" t="str">
            <v>河北顺和职业卫生技术服务有限公司</v>
          </cell>
          <cell r="D251">
            <v>0</v>
          </cell>
          <cell r="E251">
            <v>0</v>
          </cell>
          <cell r="G251" t="str">
            <v>管理</v>
          </cell>
          <cell r="H251">
            <v>0</v>
          </cell>
          <cell r="I251" t="str">
            <v>是</v>
          </cell>
          <cell r="AH251">
            <v>5000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Y251">
            <v>0</v>
          </cell>
          <cell r="AZ251">
            <v>5000</v>
          </cell>
          <cell r="BA251">
            <v>5000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</row>
        <row r="252">
          <cell r="B252" t="str">
            <v>S413036</v>
          </cell>
          <cell r="C252" t="str">
            <v>黄骅市元周五金制品有限公司</v>
          </cell>
          <cell r="D252" t="str">
            <v>后视镜</v>
          </cell>
          <cell r="E252" t="str">
            <v>后视镜</v>
          </cell>
          <cell r="G252" t="str">
            <v>正常供货</v>
          </cell>
          <cell r="H252">
            <v>30</v>
          </cell>
          <cell r="I252" t="str">
            <v>是</v>
          </cell>
          <cell r="J252">
            <v>30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40465.94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Y252">
            <v>0</v>
          </cell>
          <cell r="AZ252">
            <v>40465.94</v>
          </cell>
          <cell r="BA252">
            <v>40465.94</v>
          </cell>
          <cell r="BB252">
            <v>0</v>
          </cell>
          <cell r="BC252">
            <v>6744.3233333333301</v>
          </cell>
          <cell r="BD252">
            <v>6744.3233333333301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</row>
        <row r="253">
          <cell r="B253" t="str">
            <v>S411014</v>
          </cell>
          <cell r="C253" t="str">
            <v>北京京科兴业科技发展有限公司</v>
          </cell>
          <cell r="D253">
            <v>0</v>
          </cell>
          <cell r="E253">
            <v>0</v>
          </cell>
          <cell r="G253" t="str">
            <v>固定资产（检具）</v>
          </cell>
          <cell r="H253">
            <v>0</v>
          </cell>
          <cell r="I253" t="str">
            <v>否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4500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Y253">
            <v>0</v>
          </cell>
          <cell r="AZ253">
            <v>4500</v>
          </cell>
          <cell r="BA253">
            <v>4500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</row>
        <row r="254">
          <cell r="B254" t="str">
            <v>S434010</v>
          </cell>
          <cell r="C254" t="str">
            <v>安徽盛达前亮铝业有限公司</v>
          </cell>
          <cell r="D254" t="str">
            <v>后视镜</v>
          </cell>
          <cell r="E254" t="str">
            <v>后视镜</v>
          </cell>
          <cell r="G254" t="str">
            <v>老账</v>
          </cell>
          <cell r="H254">
            <v>0</v>
          </cell>
          <cell r="I254" t="str">
            <v>是</v>
          </cell>
          <cell r="AI254">
            <v>4352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Y254">
            <v>0</v>
          </cell>
          <cell r="AZ254">
            <v>4352</v>
          </cell>
          <cell r="BA254">
            <v>4352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</row>
        <row r="255">
          <cell r="B255" t="str">
            <v>S413159</v>
          </cell>
          <cell r="C255" t="str">
            <v>沧州志鹏聚氨酯制品有限公司</v>
          </cell>
          <cell r="D255" t="str">
            <v>座椅</v>
          </cell>
          <cell r="E255" t="str">
            <v>座椅</v>
          </cell>
          <cell r="F255" t="e">
            <v>#REF!</v>
          </cell>
          <cell r="G255" t="str">
            <v>老账</v>
          </cell>
          <cell r="H255">
            <v>0</v>
          </cell>
          <cell r="I255" t="str">
            <v>否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4067.2600000000102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Y255">
            <v>0</v>
          </cell>
          <cell r="AZ255">
            <v>4067.2600000000102</v>
          </cell>
          <cell r="BA255">
            <v>4067.2600000000102</v>
          </cell>
          <cell r="BB255">
            <v>0.8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</row>
        <row r="256">
          <cell r="B256" t="str">
            <v>S413096</v>
          </cell>
          <cell r="C256" t="str">
            <v>河北联庆五金制品有限公司</v>
          </cell>
          <cell r="D256" t="str">
            <v>金属件</v>
          </cell>
          <cell r="E256" t="str">
            <v>金属件</v>
          </cell>
          <cell r="F256" t="e">
            <v>#REF!</v>
          </cell>
          <cell r="G256" t="str">
            <v>老账</v>
          </cell>
          <cell r="H256">
            <v>0</v>
          </cell>
          <cell r="I256" t="str">
            <v>否</v>
          </cell>
          <cell r="K256">
            <v>4053.14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Y256">
            <v>0</v>
          </cell>
          <cell r="AZ256">
            <v>4053.14</v>
          </cell>
          <cell r="BA256">
            <v>4053.14</v>
          </cell>
          <cell r="BB256">
            <v>1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</row>
        <row r="257">
          <cell r="B257" t="str">
            <v>S412028</v>
          </cell>
          <cell r="C257" t="str">
            <v>天津安美逸盛汽车检具有限公司</v>
          </cell>
          <cell r="D257">
            <v>0</v>
          </cell>
          <cell r="E257">
            <v>0</v>
          </cell>
          <cell r="H257">
            <v>0</v>
          </cell>
          <cell r="I257" t="str">
            <v>否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37850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Y257">
            <v>0</v>
          </cell>
          <cell r="AZ257">
            <v>37850</v>
          </cell>
          <cell r="BA257">
            <v>37850</v>
          </cell>
          <cell r="BB257">
            <v>0</v>
          </cell>
          <cell r="BC257">
            <v>6308.3333333333303</v>
          </cell>
          <cell r="BD257">
            <v>6308.3333333333303</v>
          </cell>
          <cell r="BE257">
            <v>6308.3333333333303</v>
          </cell>
          <cell r="BF257">
            <v>0</v>
          </cell>
          <cell r="BG257">
            <v>0</v>
          </cell>
          <cell r="BH257">
            <v>0</v>
          </cell>
        </row>
        <row r="258">
          <cell r="B258" t="str">
            <v>S411040</v>
          </cell>
          <cell r="C258" t="str">
            <v>北京千臣网络科技有限公司</v>
          </cell>
          <cell r="D258">
            <v>0</v>
          </cell>
          <cell r="E258">
            <v>0</v>
          </cell>
          <cell r="G258" t="str">
            <v>老账</v>
          </cell>
          <cell r="H258">
            <v>0</v>
          </cell>
          <cell r="I258" t="str">
            <v>否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3826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Y258">
            <v>0</v>
          </cell>
          <cell r="AZ258">
            <v>3826</v>
          </cell>
          <cell r="BA258">
            <v>3826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</row>
        <row r="259">
          <cell r="B259" t="str">
            <v>S434008</v>
          </cell>
          <cell r="C259" t="str">
            <v>安徽博朗凯德织物有限公司</v>
          </cell>
          <cell r="D259">
            <v>0</v>
          </cell>
          <cell r="E259">
            <v>0</v>
          </cell>
          <cell r="G259" t="str">
            <v>老账</v>
          </cell>
          <cell r="H259">
            <v>0</v>
          </cell>
          <cell r="I259" t="str">
            <v>否</v>
          </cell>
          <cell r="K259">
            <v>3646.55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Y259">
            <v>0</v>
          </cell>
          <cell r="AZ259">
            <v>3646.55</v>
          </cell>
          <cell r="BA259">
            <v>3646.55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</row>
        <row r="260">
          <cell r="B260" t="str">
            <v>S413008</v>
          </cell>
          <cell r="C260" t="str">
            <v>高碑店市晨奥汽车部件有限公司</v>
          </cell>
          <cell r="D260" t="str">
            <v>座椅</v>
          </cell>
          <cell r="E260" t="str">
            <v>座椅</v>
          </cell>
          <cell r="F260" t="e">
            <v>#REF!</v>
          </cell>
          <cell r="G260" t="str">
            <v>老账</v>
          </cell>
          <cell r="H260">
            <v>0</v>
          </cell>
          <cell r="I260" t="str">
            <v>否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3606.64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Y260">
            <v>0</v>
          </cell>
          <cell r="AZ260">
            <v>3606.64</v>
          </cell>
          <cell r="BA260">
            <v>3606.64</v>
          </cell>
          <cell r="BB260">
            <v>0.8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</row>
        <row r="261">
          <cell r="B261" t="str">
            <v>S431011</v>
          </cell>
          <cell r="C261" t="str">
            <v>杜倍汽车技术(上海)有限公司</v>
          </cell>
          <cell r="D261" t="str">
            <v>座椅</v>
          </cell>
          <cell r="E261" t="str">
            <v>座椅</v>
          </cell>
          <cell r="F261" t="e">
            <v>#REF!</v>
          </cell>
          <cell r="G261" t="str">
            <v>老账</v>
          </cell>
          <cell r="H261">
            <v>0</v>
          </cell>
          <cell r="I261" t="str">
            <v>否</v>
          </cell>
          <cell r="K261">
            <v>3374.75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Y261">
            <v>0</v>
          </cell>
          <cell r="AZ261">
            <v>3374.75</v>
          </cell>
          <cell r="BA261">
            <v>3374.75</v>
          </cell>
          <cell r="BB261">
            <v>0.8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</row>
        <row r="262">
          <cell r="B262" t="str">
            <v>S413118</v>
          </cell>
          <cell r="C262" t="str">
            <v>孟村回族自治县旭日汽车配件厂</v>
          </cell>
          <cell r="D262" t="str">
            <v>后视镜</v>
          </cell>
          <cell r="E262" t="str">
            <v>后视镜</v>
          </cell>
          <cell r="H262">
            <v>30</v>
          </cell>
          <cell r="I262" t="str">
            <v>否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</row>
        <row r="263">
          <cell r="B263" t="str">
            <v>S513024</v>
          </cell>
          <cell r="C263" t="str">
            <v>黄骅市玉才运输队</v>
          </cell>
          <cell r="D263">
            <v>0</v>
          </cell>
          <cell r="E263">
            <v>0</v>
          </cell>
          <cell r="G263" t="str">
            <v>老账</v>
          </cell>
          <cell r="H263">
            <v>0</v>
          </cell>
          <cell r="I263" t="str">
            <v>否</v>
          </cell>
          <cell r="K263">
            <v>3200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Y263">
            <v>0</v>
          </cell>
          <cell r="AZ263">
            <v>3200</v>
          </cell>
          <cell r="BA263">
            <v>3200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</row>
        <row r="264">
          <cell r="B264" t="str">
            <v>S513028</v>
          </cell>
          <cell r="C264" t="str">
            <v>河北帅先电子科技有限公司</v>
          </cell>
          <cell r="D264">
            <v>0</v>
          </cell>
          <cell r="E264">
            <v>0</v>
          </cell>
          <cell r="G264" t="str">
            <v>老账</v>
          </cell>
          <cell r="H264">
            <v>0</v>
          </cell>
          <cell r="I264" t="str">
            <v>否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3000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Y264">
            <v>0</v>
          </cell>
          <cell r="AZ264">
            <v>3000</v>
          </cell>
          <cell r="BA264">
            <v>3000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</row>
        <row r="265">
          <cell r="B265" t="str">
            <v>S443002</v>
          </cell>
          <cell r="C265" t="str">
            <v>株洲市凡美斯汽车配件有限公司</v>
          </cell>
          <cell r="D265">
            <v>0</v>
          </cell>
          <cell r="E265">
            <v>0</v>
          </cell>
          <cell r="G265" t="str">
            <v>老账</v>
          </cell>
          <cell r="H265">
            <v>0</v>
          </cell>
          <cell r="I265" t="str">
            <v>否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2727.36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Y265">
            <v>0</v>
          </cell>
          <cell r="AZ265">
            <v>2727.36</v>
          </cell>
          <cell r="BA265">
            <v>2727.36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</row>
        <row r="266">
          <cell r="B266" t="str">
            <v>S513026</v>
          </cell>
          <cell r="C266" t="str">
            <v>廊坊恒工环保科技有限责任公司</v>
          </cell>
          <cell r="D266">
            <v>0</v>
          </cell>
          <cell r="E266">
            <v>0</v>
          </cell>
          <cell r="G266" t="str">
            <v>老账</v>
          </cell>
          <cell r="H266">
            <v>0</v>
          </cell>
          <cell r="I266" t="str">
            <v>否</v>
          </cell>
          <cell r="K266">
            <v>2450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Y266">
            <v>0</v>
          </cell>
          <cell r="AZ266">
            <v>2450</v>
          </cell>
          <cell r="BA266">
            <v>2450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</row>
        <row r="267">
          <cell r="B267" t="str">
            <v>S411023</v>
          </cell>
          <cell r="C267" t="str">
            <v>北京市橡塑减震器材厂</v>
          </cell>
          <cell r="D267">
            <v>0</v>
          </cell>
          <cell r="E267">
            <v>0</v>
          </cell>
          <cell r="G267" t="str">
            <v>老账</v>
          </cell>
          <cell r="H267">
            <v>0</v>
          </cell>
          <cell r="I267" t="str">
            <v>否</v>
          </cell>
          <cell r="K267">
            <v>2369.86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Y267">
            <v>0</v>
          </cell>
          <cell r="AZ267">
            <v>2369.86</v>
          </cell>
          <cell r="BA267">
            <v>2369.86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</row>
        <row r="268">
          <cell r="B268" t="str">
            <v>S513019</v>
          </cell>
          <cell r="C268" t="str">
            <v>沧州其源盛环保设备有限公司</v>
          </cell>
          <cell r="D268" t="str">
            <v>座椅</v>
          </cell>
          <cell r="E268" t="str">
            <v>座椅</v>
          </cell>
          <cell r="F268" t="e">
            <v>#REF!</v>
          </cell>
          <cell r="G268" t="str">
            <v>固定资产-老账</v>
          </cell>
          <cell r="H268" t="str">
            <v>预付</v>
          </cell>
          <cell r="I268" t="str">
            <v>否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0.8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</row>
        <row r="269">
          <cell r="B269" t="str">
            <v>S431006</v>
          </cell>
          <cell r="C269" t="str">
            <v>上海泖汇实业有限公司</v>
          </cell>
          <cell r="D269">
            <v>0</v>
          </cell>
          <cell r="E269" t="str">
            <v>座椅</v>
          </cell>
          <cell r="F269" t="e">
            <v>#REF!</v>
          </cell>
          <cell r="G269" t="str">
            <v>固定资产</v>
          </cell>
          <cell r="H269">
            <v>0</v>
          </cell>
          <cell r="I269" t="str">
            <v>否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</row>
        <row r="270">
          <cell r="B270" t="str">
            <v>S531004</v>
          </cell>
          <cell r="C270" t="str">
            <v>上海动纳动力科技有限公司</v>
          </cell>
          <cell r="D270">
            <v>0</v>
          </cell>
          <cell r="E270" t="str">
            <v>座椅</v>
          </cell>
          <cell r="F270" t="e">
            <v>#REF!</v>
          </cell>
          <cell r="G270" t="str">
            <v>固定资产</v>
          </cell>
          <cell r="H270">
            <v>0</v>
          </cell>
          <cell r="I270" t="str">
            <v>否</v>
          </cell>
          <cell r="K270">
            <v>2000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Y270">
            <v>0</v>
          </cell>
          <cell r="AZ270">
            <v>2000</v>
          </cell>
          <cell r="BA270">
            <v>2000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</row>
        <row r="271">
          <cell r="B271" t="str">
            <v>S531002</v>
          </cell>
          <cell r="C271" t="str">
            <v>上海昊诚泵阀有限公司</v>
          </cell>
          <cell r="D271">
            <v>0</v>
          </cell>
          <cell r="E271">
            <v>0</v>
          </cell>
          <cell r="G271" t="str">
            <v>固定资产</v>
          </cell>
          <cell r="H271">
            <v>0</v>
          </cell>
          <cell r="I271" t="str">
            <v>否</v>
          </cell>
          <cell r="K271">
            <v>1980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Y271">
            <v>0</v>
          </cell>
          <cell r="AZ271">
            <v>1980</v>
          </cell>
          <cell r="BA271">
            <v>1980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</row>
        <row r="272">
          <cell r="B272" t="str">
            <v>S511005</v>
          </cell>
          <cell r="C272" t="str">
            <v>北京迪阳自动化设备有限公司</v>
          </cell>
          <cell r="D272">
            <v>0</v>
          </cell>
          <cell r="E272">
            <v>0</v>
          </cell>
          <cell r="G272" t="str">
            <v>固定资产</v>
          </cell>
          <cell r="H272">
            <v>0</v>
          </cell>
          <cell r="I272" t="str">
            <v>否</v>
          </cell>
          <cell r="K272">
            <v>1950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Y272">
            <v>0</v>
          </cell>
          <cell r="AZ272">
            <v>1950</v>
          </cell>
          <cell r="BA272">
            <v>1950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</row>
        <row r="273">
          <cell r="B273" t="str">
            <v>S513145</v>
          </cell>
          <cell r="C273" t="str">
            <v>黄骅市宏东电脑经销部</v>
          </cell>
          <cell r="D273">
            <v>0</v>
          </cell>
          <cell r="E273">
            <v>0</v>
          </cell>
          <cell r="G273" t="str">
            <v>零采</v>
          </cell>
          <cell r="H273">
            <v>0</v>
          </cell>
          <cell r="I273" t="str">
            <v>是</v>
          </cell>
          <cell r="AE273">
            <v>1700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Y273">
            <v>0</v>
          </cell>
          <cell r="AZ273">
            <v>1700</v>
          </cell>
          <cell r="BA273">
            <v>1700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</row>
        <row r="274">
          <cell r="B274" t="str">
            <v>S444006</v>
          </cell>
          <cell r="C274" t="str">
            <v>东莞市双和机车拉索有限公司</v>
          </cell>
          <cell r="D274">
            <v>0</v>
          </cell>
          <cell r="E274">
            <v>0</v>
          </cell>
          <cell r="G274" t="str">
            <v>老账</v>
          </cell>
          <cell r="H274">
            <v>0</v>
          </cell>
          <cell r="I274" t="str">
            <v>否</v>
          </cell>
          <cell r="K274">
            <v>1615.32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Y274">
            <v>0</v>
          </cell>
          <cell r="AZ274">
            <v>1615.32</v>
          </cell>
          <cell r="BA274">
            <v>1615.32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</row>
        <row r="275">
          <cell r="B275" t="str">
            <v>S511008</v>
          </cell>
          <cell r="C275" t="str">
            <v>北京美狮龙禾普喷涂设备有限公司</v>
          </cell>
          <cell r="D275">
            <v>0</v>
          </cell>
          <cell r="E275">
            <v>0</v>
          </cell>
          <cell r="G275" t="str">
            <v>老账</v>
          </cell>
          <cell r="H275">
            <v>0</v>
          </cell>
          <cell r="I275" t="str">
            <v>否</v>
          </cell>
          <cell r="K275">
            <v>1497.75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Y275">
            <v>0</v>
          </cell>
          <cell r="AZ275">
            <v>1497.75</v>
          </cell>
          <cell r="BA275">
            <v>1497.75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</row>
        <row r="276">
          <cell r="B276" t="str">
            <v>S413074</v>
          </cell>
          <cell r="C276" t="str">
            <v>黄骅市振兴五金制品厂</v>
          </cell>
          <cell r="D276">
            <v>0</v>
          </cell>
          <cell r="E276">
            <v>0</v>
          </cell>
          <cell r="G276" t="str">
            <v>老账</v>
          </cell>
          <cell r="H276">
            <v>0</v>
          </cell>
          <cell r="I276" t="str">
            <v>否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1386.48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Y276">
            <v>0</v>
          </cell>
          <cell r="AZ276">
            <v>1386.48</v>
          </cell>
          <cell r="BA276">
            <v>1386.48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</row>
        <row r="277">
          <cell r="B277" t="str">
            <v>S513015</v>
          </cell>
          <cell r="C277" t="str">
            <v>马志云</v>
          </cell>
          <cell r="D277">
            <v>0</v>
          </cell>
          <cell r="E277">
            <v>0</v>
          </cell>
          <cell r="G277" t="str">
            <v>老账</v>
          </cell>
          <cell r="H277">
            <v>0</v>
          </cell>
          <cell r="I277" t="str">
            <v>否</v>
          </cell>
          <cell r="K277">
            <v>1163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Y277">
            <v>0</v>
          </cell>
          <cell r="AZ277">
            <v>1163</v>
          </cell>
          <cell r="BA277">
            <v>1163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</row>
        <row r="278">
          <cell r="B278" t="str">
            <v>S437011</v>
          </cell>
          <cell r="C278" t="str">
            <v>诸城市黄海剑杆织布厂</v>
          </cell>
          <cell r="D278" t="str">
            <v>座椅</v>
          </cell>
          <cell r="E278" t="str">
            <v>座椅</v>
          </cell>
          <cell r="F278" t="e">
            <v>#REF!</v>
          </cell>
          <cell r="H278">
            <v>60</v>
          </cell>
          <cell r="I278" t="str">
            <v>否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0.8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0</v>
          </cell>
        </row>
        <row r="279">
          <cell r="B279" t="str">
            <v>S433018</v>
          </cell>
          <cell r="C279" t="str">
            <v>温州市瓯海茶山通悦海绵制品厂</v>
          </cell>
          <cell r="D279">
            <v>0</v>
          </cell>
          <cell r="E279">
            <v>0</v>
          </cell>
          <cell r="G279" t="str">
            <v>老账</v>
          </cell>
          <cell r="H279">
            <v>0</v>
          </cell>
          <cell r="I279" t="str">
            <v>否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1000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Y279">
            <v>0</v>
          </cell>
          <cell r="AZ279">
            <v>1000</v>
          </cell>
          <cell r="BA279">
            <v>1000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0</v>
          </cell>
          <cell r="BH279">
            <v>0</v>
          </cell>
        </row>
        <row r="280">
          <cell r="B280" t="str">
            <v>S433016</v>
          </cell>
          <cell r="C280" t="str">
            <v>安吉县创鸿家具有限公司</v>
          </cell>
          <cell r="D280">
            <v>0</v>
          </cell>
          <cell r="E280">
            <v>0</v>
          </cell>
          <cell r="G280" t="str">
            <v>老账</v>
          </cell>
          <cell r="H280">
            <v>0</v>
          </cell>
          <cell r="I280" t="str">
            <v>否</v>
          </cell>
          <cell r="K280">
            <v>900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Y280">
            <v>0</v>
          </cell>
          <cell r="AZ280">
            <v>900</v>
          </cell>
          <cell r="BA280">
            <v>900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0</v>
          </cell>
          <cell r="BH280">
            <v>0</v>
          </cell>
        </row>
        <row r="281">
          <cell r="B281" t="str">
            <v>S413103</v>
          </cell>
          <cell r="C281" t="str">
            <v>黄骅市通顺五金机电商店</v>
          </cell>
          <cell r="D281">
            <v>0</v>
          </cell>
          <cell r="E281" t="str">
            <v>金属件</v>
          </cell>
          <cell r="F281" t="e">
            <v>#REF!</v>
          </cell>
          <cell r="G281" t="str">
            <v>零采</v>
          </cell>
          <cell r="H281">
            <v>0</v>
          </cell>
          <cell r="I281" t="str">
            <v>否</v>
          </cell>
          <cell r="K281">
            <v>900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Y281">
            <v>0</v>
          </cell>
          <cell r="AZ281">
            <v>900</v>
          </cell>
          <cell r="BA281">
            <v>900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0</v>
          </cell>
          <cell r="BH281">
            <v>0</v>
          </cell>
        </row>
        <row r="282">
          <cell r="B282" t="str">
            <v>S537001</v>
          </cell>
          <cell r="C282" t="str">
            <v>山东省禹城市阳光化工有限公司</v>
          </cell>
          <cell r="D282" t="str">
            <v>后视镜</v>
          </cell>
          <cell r="E282" t="str">
            <v>后视镜</v>
          </cell>
          <cell r="G282" t="str">
            <v>老账</v>
          </cell>
          <cell r="H282">
            <v>0</v>
          </cell>
          <cell r="I282" t="str">
            <v>是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60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E282">
            <v>660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Y282">
            <v>0</v>
          </cell>
          <cell r="AZ282">
            <v>720</v>
          </cell>
          <cell r="BA282">
            <v>720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</row>
        <row r="283">
          <cell r="B283" t="str">
            <v>S431008</v>
          </cell>
          <cell r="C283" t="str">
            <v>上海努辰金属制品有限公司</v>
          </cell>
          <cell r="D283" t="str">
            <v>金属件</v>
          </cell>
          <cell r="E283" t="str">
            <v>金属件</v>
          </cell>
          <cell r="F283" t="e">
            <v>#REF!</v>
          </cell>
          <cell r="G283" t="str">
            <v>正常供货</v>
          </cell>
          <cell r="H283">
            <v>60</v>
          </cell>
          <cell r="I283" t="str">
            <v>否</v>
          </cell>
          <cell r="J283">
            <v>60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12942.13</v>
          </cell>
          <cell r="AU283">
            <v>206512.33</v>
          </cell>
          <cell r="AV283">
            <v>312738.65999999997</v>
          </cell>
          <cell r="AW283">
            <v>205101.6</v>
          </cell>
          <cell r="AX283">
            <v>185206.84</v>
          </cell>
          <cell r="AY283">
            <v>0</v>
          </cell>
          <cell r="AZ283">
            <v>922501.56</v>
          </cell>
          <cell r="BA283">
            <v>737294.72</v>
          </cell>
          <cell r="BB283">
            <v>0.8</v>
          </cell>
          <cell r="BC283">
            <v>2157.0216666666702</v>
          </cell>
          <cell r="BD283">
            <v>36575.743333333303</v>
          </cell>
          <cell r="BE283">
            <v>88698.853333333303</v>
          </cell>
          <cell r="BF283">
            <v>122882.453333333</v>
          </cell>
          <cell r="BG283">
            <v>153750.26</v>
          </cell>
          <cell r="BH283">
            <v>153750.26</v>
          </cell>
        </row>
        <row r="284">
          <cell r="B284" t="str">
            <v>S513025</v>
          </cell>
          <cell r="C284" t="str">
            <v>邓括</v>
          </cell>
          <cell r="D284">
            <v>0</v>
          </cell>
          <cell r="E284">
            <v>0</v>
          </cell>
          <cell r="G284" t="str">
            <v>老账</v>
          </cell>
          <cell r="H284">
            <v>0</v>
          </cell>
          <cell r="I284" t="str">
            <v>否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426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Y284">
            <v>0</v>
          </cell>
          <cell r="AZ284">
            <v>426</v>
          </cell>
          <cell r="BA284">
            <v>426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0</v>
          </cell>
          <cell r="BG284">
            <v>0</v>
          </cell>
          <cell r="BH284">
            <v>0</v>
          </cell>
        </row>
        <row r="285">
          <cell r="B285" t="str">
            <v>S544003</v>
          </cell>
          <cell r="C285" t="str">
            <v>广州欧尼克焊接科技有限公司</v>
          </cell>
          <cell r="D285">
            <v>0</v>
          </cell>
          <cell r="E285">
            <v>0</v>
          </cell>
          <cell r="G285" t="str">
            <v>老账</v>
          </cell>
          <cell r="H285">
            <v>0</v>
          </cell>
          <cell r="I285" t="str">
            <v>否</v>
          </cell>
          <cell r="K285">
            <v>400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Y285">
            <v>0</v>
          </cell>
          <cell r="AZ285">
            <v>400</v>
          </cell>
          <cell r="BA285">
            <v>400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</row>
        <row r="286">
          <cell r="B286" t="str">
            <v>S431015</v>
          </cell>
          <cell r="C286" t="str">
            <v>上海边锋实业有限公司</v>
          </cell>
          <cell r="D286">
            <v>0</v>
          </cell>
          <cell r="E286">
            <v>0</v>
          </cell>
          <cell r="G286" t="str">
            <v>老账</v>
          </cell>
          <cell r="H286">
            <v>0</v>
          </cell>
          <cell r="I286" t="str">
            <v>否</v>
          </cell>
          <cell r="K286">
            <v>360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Y286">
            <v>0</v>
          </cell>
          <cell r="AZ286">
            <v>360</v>
          </cell>
          <cell r="BA286">
            <v>360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</row>
        <row r="287">
          <cell r="B287" t="str">
            <v>S437027</v>
          </cell>
          <cell r="C287" t="str">
            <v>文登市凤凰婷装饰布有限公司</v>
          </cell>
          <cell r="D287">
            <v>0</v>
          </cell>
          <cell r="E287">
            <v>0</v>
          </cell>
          <cell r="G287" t="str">
            <v>老账</v>
          </cell>
          <cell r="H287">
            <v>0</v>
          </cell>
          <cell r="I287" t="str">
            <v>否</v>
          </cell>
          <cell r="K287">
            <v>314.60000000000002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Y287">
            <v>0</v>
          </cell>
          <cell r="AZ287">
            <v>314.60000000000002</v>
          </cell>
          <cell r="BA287">
            <v>314.60000000000002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0</v>
          </cell>
          <cell r="BH287">
            <v>0</v>
          </cell>
        </row>
        <row r="288">
          <cell r="B288" t="str">
            <v>S532004</v>
          </cell>
          <cell r="C288" t="str">
            <v>苏州贝斯迪亚工具有限公司</v>
          </cell>
          <cell r="D288">
            <v>0</v>
          </cell>
          <cell r="E288">
            <v>0</v>
          </cell>
          <cell r="G288" t="str">
            <v>老账</v>
          </cell>
          <cell r="H288">
            <v>0</v>
          </cell>
          <cell r="I288" t="str">
            <v>否</v>
          </cell>
          <cell r="K288">
            <v>312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Y288">
            <v>0</v>
          </cell>
          <cell r="AZ288">
            <v>312</v>
          </cell>
          <cell r="BA288">
            <v>312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</row>
        <row r="289">
          <cell r="B289" t="str">
            <v>S433013</v>
          </cell>
          <cell r="C289" t="str">
            <v>嘉兴市南湖区东栅街道嘉环中电子产品经营部</v>
          </cell>
          <cell r="D289" t="str">
            <v>后视镜</v>
          </cell>
          <cell r="E289" t="str">
            <v>后视镜</v>
          </cell>
          <cell r="G289" t="str">
            <v>老账</v>
          </cell>
          <cell r="H289">
            <v>0</v>
          </cell>
          <cell r="I289" t="str">
            <v>否</v>
          </cell>
          <cell r="K289">
            <v>214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Y289">
            <v>0</v>
          </cell>
          <cell r="AZ289">
            <v>214</v>
          </cell>
          <cell r="BA289">
            <v>214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</row>
        <row r="290">
          <cell r="B290" t="str">
            <v>S413017</v>
          </cell>
          <cell r="C290" t="str">
            <v>沧州荣昊汽车配件有限公司</v>
          </cell>
          <cell r="D290">
            <v>0</v>
          </cell>
          <cell r="E290">
            <v>0</v>
          </cell>
          <cell r="G290" t="str">
            <v>老账</v>
          </cell>
          <cell r="H290">
            <v>0</v>
          </cell>
          <cell r="I290" t="str">
            <v>否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202.36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Y290">
            <v>0</v>
          </cell>
          <cell r="AZ290">
            <v>202.36</v>
          </cell>
          <cell r="BA290">
            <v>202.36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</row>
        <row r="291">
          <cell r="B291" t="str">
            <v>S413117</v>
          </cell>
          <cell r="C291" t="str">
            <v>霸州市自强汽车零部件厂</v>
          </cell>
          <cell r="D291">
            <v>0</v>
          </cell>
          <cell r="E291">
            <v>0</v>
          </cell>
          <cell r="G291" t="str">
            <v>老账</v>
          </cell>
          <cell r="H291">
            <v>0</v>
          </cell>
          <cell r="I291" t="str">
            <v>否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65.09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Y291">
            <v>0</v>
          </cell>
          <cell r="AZ291">
            <v>65.09</v>
          </cell>
          <cell r="BA291">
            <v>65.09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</row>
        <row r="292">
          <cell r="B292" t="str">
            <v>S411012</v>
          </cell>
          <cell r="C292" t="str">
            <v>北京旺博林包装材料有限公司</v>
          </cell>
          <cell r="D292" t="str">
            <v>座椅</v>
          </cell>
          <cell r="E292" t="str">
            <v>座椅</v>
          </cell>
          <cell r="F292" t="e">
            <v>#REF!</v>
          </cell>
          <cell r="G292" t="str">
            <v>老账</v>
          </cell>
          <cell r="H292">
            <v>90</v>
          </cell>
          <cell r="I292" t="str">
            <v>是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12628.11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Y292">
            <v>0</v>
          </cell>
          <cell r="AZ292">
            <v>12628.11</v>
          </cell>
          <cell r="BA292">
            <v>12628.11</v>
          </cell>
          <cell r="BB292">
            <v>0.8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</row>
        <row r="293">
          <cell r="B293" t="str">
            <v>S411005</v>
          </cell>
          <cell r="C293" t="str">
            <v>北京东方华康自动化有限公司</v>
          </cell>
          <cell r="D293" t="str">
            <v>座椅</v>
          </cell>
          <cell r="E293" t="e">
            <v>#N/A</v>
          </cell>
          <cell r="G293" t="str">
            <v>正常供货</v>
          </cell>
          <cell r="H293">
            <v>30</v>
          </cell>
          <cell r="I293" t="str">
            <v>否</v>
          </cell>
          <cell r="J293">
            <v>30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H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Y293">
            <v>5102.09</v>
          </cell>
          <cell r="AZ293">
            <v>5102.09</v>
          </cell>
          <cell r="BA293">
            <v>10204.18</v>
          </cell>
          <cell r="BB293" t="e">
            <v>#N/A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850.34833333333302</v>
          </cell>
        </row>
        <row r="294">
          <cell r="B294" t="str">
            <v>S412011</v>
          </cell>
          <cell r="C294" t="str">
            <v>富港科技(天津)有限公司</v>
          </cell>
          <cell r="D294" t="str">
            <v>后视镜</v>
          </cell>
          <cell r="E294" t="str">
            <v>后视镜</v>
          </cell>
          <cell r="G294" t="str">
            <v>老账</v>
          </cell>
          <cell r="H294">
            <v>30</v>
          </cell>
          <cell r="I294" t="str">
            <v>否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1</v>
          </cell>
          <cell r="AY294">
            <v>0</v>
          </cell>
          <cell r="AZ294">
            <v>1</v>
          </cell>
          <cell r="BA294">
            <v>1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0.16666666666666699</v>
          </cell>
          <cell r="BH294">
            <v>0.16666666666666699</v>
          </cell>
        </row>
        <row r="295">
          <cell r="B295" t="str">
            <v>S444005</v>
          </cell>
          <cell r="C295" t="str">
            <v>佛山市立久光电科技有限公司</v>
          </cell>
          <cell r="D295" t="str">
            <v>后视镜</v>
          </cell>
          <cell r="E295" t="str">
            <v>后视镜</v>
          </cell>
          <cell r="G295" t="str">
            <v>老账</v>
          </cell>
          <cell r="H295">
            <v>60</v>
          </cell>
          <cell r="I295" t="str">
            <v>否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0.8</v>
          </cell>
          <cell r="AY295">
            <v>0</v>
          </cell>
          <cell r="AZ295">
            <v>0.8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0.133333333333333</v>
          </cell>
          <cell r="BH295">
            <v>0.133333333333333</v>
          </cell>
        </row>
        <row r="296">
          <cell r="B296" t="str">
            <v>S533001</v>
          </cell>
          <cell r="C296" t="str">
            <v>宁波维成贸易有限公司</v>
          </cell>
          <cell r="D296" t="str">
            <v>后视镜</v>
          </cell>
          <cell r="E296" t="str">
            <v>后视镜</v>
          </cell>
          <cell r="G296" t="str">
            <v>老账</v>
          </cell>
          <cell r="H296">
            <v>0</v>
          </cell>
          <cell r="I296" t="str">
            <v>否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0.02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Y296">
            <v>0</v>
          </cell>
          <cell r="AZ296">
            <v>0.02</v>
          </cell>
          <cell r="BA296">
            <v>0.02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</row>
        <row r="297">
          <cell r="B297" t="str">
            <v>S431002</v>
          </cell>
          <cell r="C297" t="str">
            <v>易格斯（上海）拖链系统有限公司</v>
          </cell>
          <cell r="D297" t="str">
            <v>金属件</v>
          </cell>
          <cell r="E297" t="str">
            <v>金属件</v>
          </cell>
          <cell r="F297" t="e">
            <v>#REF!</v>
          </cell>
          <cell r="G297" t="str">
            <v>正常供货</v>
          </cell>
          <cell r="H297">
            <v>30</v>
          </cell>
          <cell r="I297" t="str">
            <v>否</v>
          </cell>
          <cell r="J297">
            <v>30</v>
          </cell>
          <cell r="K297">
            <v>3.6379788070917097E-11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R297">
            <v>0</v>
          </cell>
          <cell r="AS297">
            <v>0</v>
          </cell>
          <cell r="AU297">
            <v>230392.24</v>
          </cell>
          <cell r="AV297">
            <v>40499.199999999997</v>
          </cell>
          <cell r="AW297">
            <v>147638.18</v>
          </cell>
          <cell r="AY297">
            <v>0</v>
          </cell>
          <cell r="AZ297">
            <v>418529.62</v>
          </cell>
          <cell r="BA297">
            <v>418529.62</v>
          </cell>
          <cell r="BB297">
            <v>1</v>
          </cell>
          <cell r="BC297">
            <v>0</v>
          </cell>
          <cell r="BD297">
            <v>38398.706666666701</v>
          </cell>
          <cell r="BE297">
            <v>45148.573333333297</v>
          </cell>
          <cell r="BF297">
            <v>69754.936666666705</v>
          </cell>
          <cell r="BG297">
            <v>69754.936666666705</v>
          </cell>
          <cell r="BH297">
            <v>69754.936666666705</v>
          </cell>
        </row>
        <row r="298">
          <cell r="B298" t="str">
            <v>S413012</v>
          </cell>
          <cell r="C298" t="str">
            <v>沧州市任沧机电有限公司</v>
          </cell>
          <cell r="D298" t="str">
            <v>金属件</v>
          </cell>
          <cell r="E298" t="str">
            <v>金属件</v>
          </cell>
          <cell r="F298" t="e">
            <v>#REF!</v>
          </cell>
          <cell r="H298">
            <v>0</v>
          </cell>
          <cell r="I298" t="str">
            <v>否</v>
          </cell>
          <cell r="J298">
            <v>30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41380</v>
          </cell>
          <cell r="AY298">
            <v>0</v>
          </cell>
          <cell r="AZ298">
            <v>41380</v>
          </cell>
          <cell r="BA298">
            <v>41380</v>
          </cell>
          <cell r="BB298">
            <v>1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6896.6666666666697</v>
          </cell>
          <cell r="BH298">
            <v>6896.6666666666697</v>
          </cell>
        </row>
        <row r="299">
          <cell r="B299" t="str">
            <v>S413046</v>
          </cell>
          <cell r="C299" t="str">
            <v>黄骅市恒基五金轴承工具有限公司</v>
          </cell>
          <cell r="D299">
            <v>0</v>
          </cell>
          <cell r="E299">
            <v>0</v>
          </cell>
          <cell r="H299">
            <v>0</v>
          </cell>
          <cell r="I299" t="str">
            <v>否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</row>
        <row r="300">
          <cell r="B300" t="str">
            <v>S413091</v>
          </cell>
          <cell r="C300" t="str">
            <v>黄骅市供水公司</v>
          </cell>
          <cell r="D300">
            <v>0</v>
          </cell>
          <cell r="E300">
            <v>0</v>
          </cell>
          <cell r="G300" t="str">
            <v>管理</v>
          </cell>
          <cell r="H300">
            <v>0</v>
          </cell>
          <cell r="I300" t="str">
            <v>否</v>
          </cell>
          <cell r="K300">
            <v>0</v>
          </cell>
          <cell r="L300">
            <v>0</v>
          </cell>
          <cell r="M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J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4640.8</v>
          </cell>
          <cell r="AZ300">
            <v>4640.8</v>
          </cell>
          <cell r="BA300">
            <v>4640.8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773.46666666666704</v>
          </cell>
        </row>
        <row r="301">
          <cell r="B301" t="str">
            <v>S413019</v>
          </cell>
          <cell r="C301" t="str">
            <v>沧州超杰纺织品有限公司</v>
          </cell>
          <cell r="D301">
            <v>0</v>
          </cell>
          <cell r="E301">
            <v>0</v>
          </cell>
          <cell r="H301">
            <v>0</v>
          </cell>
          <cell r="I301" t="str">
            <v>否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Y301">
            <v>0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</row>
        <row r="302">
          <cell r="B302" t="str">
            <v>S513008</v>
          </cell>
          <cell r="C302" t="str">
            <v>黄骅市三江商贸有限公司</v>
          </cell>
          <cell r="D302">
            <v>0</v>
          </cell>
          <cell r="E302" t="str">
            <v>金属件</v>
          </cell>
          <cell r="F302" t="e">
            <v>#REF!</v>
          </cell>
          <cell r="G302" t="str">
            <v>零采</v>
          </cell>
          <cell r="H302">
            <v>0</v>
          </cell>
          <cell r="I302" t="str">
            <v>否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F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Y302">
            <v>16908.5</v>
          </cell>
          <cell r="AZ302">
            <v>16908.5</v>
          </cell>
          <cell r="BA302">
            <v>16908.5</v>
          </cell>
          <cell r="BB302">
            <v>1</v>
          </cell>
          <cell r="BC302">
            <v>0</v>
          </cell>
          <cell r="BD302">
            <v>0</v>
          </cell>
          <cell r="BE302">
            <v>0</v>
          </cell>
          <cell r="BF302">
            <v>0</v>
          </cell>
          <cell r="BG302">
            <v>0</v>
          </cell>
          <cell r="BH302">
            <v>2818.0833333333298</v>
          </cell>
        </row>
        <row r="303">
          <cell r="B303" t="str">
            <v>S432017</v>
          </cell>
          <cell r="C303" t="str">
            <v>苏州市荣威模具有限公司</v>
          </cell>
          <cell r="D303">
            <v>0</v>
          </cell>
          <cell r="E303" t="str">
            <v>金属件</v>
          </cell>
          <cell r="F303" t="e">
            <v>#REF!</v>
          </cell>
          <cell r="H303">
            <v>0</v>
          </cell>
          <cell r="I303" t="str">
            <v>否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1662170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Y303">
            <v>0</v>
          </cell>
          <cell r="AZ303">
            <v>1662170</v>
          </cell>
          <cell r="BA303">
            <v>1662170</v>
          </cell>
          <cell r="BB303">
            <v>1</v>
          </cell>
          <cell r="BC303">
            <v>277028.33333333302</v>
          </cell>
          <cell r="BD303">
            <v>277028.33333333302</v>
          </cell>
          <cell r="BE303">
            <v>277028.33333333302</v>
          </cell>
          <cell r="BF303">
            <v>277028.33333333302</v>
          </cell>
          <cell r="BG303">
            <v>277028.33333333302</v>
          </cell>
          <cell r="BH303">
            <v>0</v>
          </cell>
        </row>
        <row r="304">
          <cell r="B304" t="str">
            <v>S444003</v>
          </cell>
          <cell r="C304" t="str">
            <v>广州熙锐自动化设备有限公司</v>
          </cell>
          <cell r="D304">
            <v>0</v>
          </cell>
          <cell r="E304" t="str">
            <v>金属件</v>
          </cell>
          <cell r="F304" t="e">
            <v>#REF!</v>
          </cell>
          <cell r="H304">
            <v>0</v>
          </cell>
          <cell r="I304" t="str">
            <v>否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1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</row>
        <row r="305">
          <cell r="B305" t="str">
            <v>S513012</v>
          </cell>
          <cell r="C305" t="str">
            <v>黄骅市建华液压配件销售服务中心</v>
          </cell>
          <cell r="D305">
            <v>0</v>
          </cell>
          <cell r="E305">
            <v>0</v>
          </cell>
          <cell r="G305" t="str">
            <v>零采</v>
          </cell>
          <cell r="H305">
            <v>0</v>
          </cell>
          <cell r="I305" t="str">
            <v>否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</row>
        <row r="306">
          <cell r="B306" t="str">
            <v>S434006</v>
          </cell>
          <cell r="C306" t="str">
            <v>安徽汉升工业部件股份有限公司</v>
          </cell>
          <cell r="D306" t="str">
            <v>金属件</v>
          </cell>
          <cell r="E306" t="str">
            <v>金属件</v>
          </cell>
          <cell r="F306" t="e">
            <v>#REF!</v>
          </cell>
          <cell r="G306" t="str">
            <v>正常供货</v>
          </cell>
          <cell r="H306">
            <v>30</v>
          </cell>
          <cell r="I306" t="str">
            <v>否</v>
          </cell>
          <cell r="J306">
            <v>30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J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1.28</v>
          </cell>
          <cell r="AV306">
            <v>19774.05</v>
          </cell>
          <cell r="AW306">
            <v>0</v>
          </cell>
          <cell r="AY306">
            <v>9859.2000000000007</v>
          </cell>
          <cell r="AZ306">
            <v>29634.53</v>
          </cell>
          <cell r="BA306">
            <v>39493.730000000003</v>
          </cell>
          <cell r="BB306">
            <v>1</v>
          </cell>
          <cell r="BC306">
            <v>0</v>
          </cell>
          <cell r="BD306">
            <v>0.21333333333333299</v>
          </cell>
          <cell r="BE306">
            <v>3295.8883333333301</v>
          </cell>
          <cell r="BF306">
            <v>3295.8883333333301</v>
          </cell>
          <cell r="BG306">
            <v>3295.8883333333301</v>
          </cell>
          <cell r="BH306">
            <v>4939.0883333333304</v>
          </cell>
        </row>
        <row r="307">
          <cell r="B307" t="str">
            <v>S433002</v>
          </cell>
          <cell r="C307" t="str">
            <v>宁波瑞元模塑有限公司</v>
          </cell>
          <cell r="D307">
            <v>0</v>
          </cell>
          <cell r="E307">
            <v>0</v>
          </cell>
          <cell r="G307" t="str">
            <v>固定资产</v>
          </cell>
          <cell r="H307">
            <v>0</v>
          </cell>
          <cell r="I307" t="str">
            <v>否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</row>
        <row r="308">
          <cell r="B308" t="str">
            <v>S511007</v>
          </cell>
          <cell r="C308" t="str">
            <v>北京逸伦众程自动化控制设备有限公司</v>
          </cell>
          <cell r="D308" t="str">
            <v>后视镜</v>
          </cell>
          <cell r="E308" t="str">
            <v>后视镜</v>
          </cell>
          <cell r="H308">
            <v>60</v>
          </cell>
          <cell r="I308" t="str">
            <v>否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</row>
        <row r="309">
          <cell r="B309" t="str">
            <v>S437028</v>
          </cell>
          <cell r="C309" t="str">
            <v>山东隆华新材料股份有限公司</v>
          </cell>
          <cell r="D309">
            <v>0</v>
          </cell>
          <cell r="E309">
            <v>0</v>
          </cell>
          <cell r="H309">
            <v>0</v>
          </cell>
          <cell r="I309" t="str">
            <v>否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</row>
        <row r="310">
          <cell r="B310" t="str">
            <v>S432008</v>
          </cell>
          <cell r="C310" t="str">
            <v>徐州华夏电子有限公司</v>
          </cell>
          <cell r="D310" t="str">
            <v>座椅/后视镜</v>
          </cell>
          <cell r="E310" t="str">
            <v>座椅/后视镜</v>
          </cell>
          <cell r="F310" t="e">
            <v>#REF!</v>
          </cell>
          <cell r="G310" t="str">
            <v>正常供货</v>
          </cell>
          <cell r="H310">
            <v>60</v>
          </cell>
          <cell r="I310" t="str">
            <v>否</v>
          </cell>
          <cell r="J310">
            <v>60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152780.23000000001</v>
          </cell>
          <cell r="AS310">
            <v>0</v>
          </cell>
          <cell r="AT310">
            <v>89196.21</v>
          </cell>
          <cell r="AU310">
            <v>186822.11</v>
          </cell>
          <cell r="AV310">
            <v>55443.45</v>
          </cell>
          <cell r="AW310">
            <v>96331.37</v>
          </cell>
          <cell r="AY310">
            <v>0</v>
          </cell>
          <cell r="AZ310">
            <v>580573.37</v>
          </cell>
          <cell r="BA310">
            <v>580573.37</v>
          </cell>
          <cell r="BB310">
            <v>0.8</v>
          </cell>
          <cell r="BC310">
            <v>40329.406666666699</v>
          </cell>
          <cell r="BD310">
            <v>71466.425000000003</v>
          </cell>
          <cell r="BE310">
            <v>80707</v>
          </cell>
          <cell r="BF310">
            <v>96762.228333333303</v>
          </cell>
          <cell r="BG310">
            <v>71298.856666666703</v>
          </cell>
          <cell r="BH310">
            <v>71298.856666666703</v>
          </cell>
        </row>
        <row r="311">
          <cell r="B311" t="str">
            <v>S413106</v>
          </cell>
          <cell r="C311" t="str">
            <v>黄骅市博杰汽车部件有限公司</v>
          </cell>
          <cell r="D311">
            <v>0</v>
          </cell>
          <cell r="E311">
            <v>0</v>
          </cell>
          <cell r="H311">
            <v>0</v>
          </cell>
          <cell r="I311" t="str">
            <v>否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Y311">
            <v>0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</row>
        <row r="312">
          <cell r="B312" t="str">
            <v>S513021</v>
          </cell>
          <cell r="C312" t="str">
            <v>沧州众智鑫成人力资源服务有限公司</v>
          </cell>
          <cell r="D312">
            <v>0</v>
          </cell>
          <cell r="E312">
            <v>0</v>
          </cell>
          <cell r="G312" t="str">
            <v>管理</v>
          </cell>
          <cell r="H312">
            <v>0</v>
          </cell>
          <cell r="I312" t="str">
            <v>否</v>
          </cell>
          <cell r="K312">
            <v>0</v>
          </cell>
          <cell r="L312">
            <v>0</v>
          </cell>
          <cell r="M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F312">
            <v>0</v>
          </cell>
          <cell r="AJ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</row>
        <row r="313">
          <cell r="B313" t="str">
            <v>S413020</v>
          </cell>
          <cell r="C313" t="str">
            <v>沧州旭兴五金制品有限公司</v>
          </cell>
          <cell r="D313" t="str">
            <v>金属件/后视镜</v>
          </cell>
          <cell r="E313" t="str">
            <v>金属件/后视镜</v>
          </cell>
          <cell r="F313" t="e">
            <v>#REF!</v>
          </cell>
          <cell r="G313" t="str">
            <v>正常供货</v>
          </cell>
          <cell r="H313">
            <v>60</v>
          </cell>
          <cell r="I313" t="str">
            <v>否</v>
          </cell>
          <cell r="J313">
            <v>60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J313">
            <v>0</v>
          </cell>
          <cell r="AL313">
            <v>0</v>
          </cell>
          <cell r="AM313">
            <v>0</v>
          </cell>
          <cell r="AP313">
            <v>0</v>
          </cell>
          <cell r="AQ313">
            <v>8494.69</v>
          </cell>
          <cell r="AR313">
            <v>1600</v>
          </cell>
          <cell r="AS313">
            <v>106189.08</v>
          </cell>
          <cell r="AT313">
            <v>65853.66</v>
          </cell>
          <cell r="AU313">
            <v>71329.5</v>
          </cell>
          <cell r="AV313">
            <v>0</v>
          </cell>
          <cell r="AW313">
            <v>0</v>
          </cell>
          <cell r="AY313">
            <v>357332.64</v>
          </cell>
          <cell r="AZ313">
            <v>610799.56999999995</v>
          </cell>
          <cell r="BA313">
            <v>253466.93</v>
          </cell>
          <cell r="BB313">
            <v>0.8</v>
          </cell>
          <cell r="BC313">
            <v>30356.238333333298</v>
          </cell>
          <cell r="BD313">
            <v>42244.488333333298</v>
          </cell>
          <cell r="BE313">
            <v>42244.488333333298</v>
          </cell>
          <cell r="BF313">
            <v>40828.706666666701</v>
          </cell>
          <cell r="BG313">
            <v>40562.04</v>
          </cell>
          <cell r="BH313">
            <v>82419.3</v>
          </cell>
        </row>
        <row r="314">
          <cell r="B314" t="str">
            <v>S433006</v>
          </cell>
          <cell r="C314" t="str">
            <v>浙江佳龙电子有限公司</v>
          </cell>
          <cell r="D314" t="str">
            <v>后视镜</v>
          </cell>
          <cell r="E314" t="str">
            <v>后视镜</v>
          </cell>
          <cell r="G314" t="str">
            <v>老账</v>
          </cell>
          <cell r="H314">
            <v>90</v>
          </cell>
          <cell r="I314" t="str">
            <v>否</v>
          </cell>
          <cell r="J314">
            <v>30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AC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6500</v>
          </cell>
          <cell r="AW314">
            <v>0</v>
          </cell>
          <cell r="AY314">
            <v>6500</v>
          </cell>
          <cell r="AZ314">
            <v>13000</v>
          </cell>
          <cell r="BA314">
            <v>6500</v>
          </cell>
          <cell r="BB314">
            <v>0</v>
          </cell>
          <cell r="BC314">
            <v>0</v>
          </cell>
          <cell r="BD314">
            <v>0</v>
          </cell>
          <cell r="BE314">
            <v>1083.3333333333301</v>
          </cell>
          <cell r="BF314">
            <v>1083.3333333333301</v>
          </cell>
          <cell r="BG314">
            <v>1083.3333333333301</v>
          </cell>
          <cell r="BH314">
            <v>2166.6666666666702</v>
          </cell>
        </row>
        <row r="315">
          <cell r="B315" t="str">
            <v>S411018</v>
          </cell>
          <cell r="C315" t="str">
            <v>北京三浦易购科技有限公司</v>
          </cell>
          <cell r="D315" t="str">
            <v>金属件</v>
          </cell>
          <cell r="E315" t="str">
            <v>金属件</v>
          </cell>
          <cell r="F315" t="e">
            <v>#REF!</v>
          </cell>
          <cell r="G315" t="str">
            <v>正常供货</v>
          </cell>
          <cell r="H315">
            <v>60</v>
          </cell>
          <cell r="I315" t="str">
            <v>否</v>
          </cell>
          <cell r="J315">
            <v>90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AG315">
            <v>0</v>
          </cell>
          <cell r="AM315">
            <v>0</v>
          </cell>
          <cell r="AN315">
            <v>0</v>
          </cell>
          <cell r="AQ315">
            <v>0</v>
          </cell>
          <cell r="AR315">
            <v>0</v>
          </cell>
          <cell r="AU315">
            <v>4898.09</v>
          </cell>
          <cell r="AV315">
            <v>0</v>
          </cell>
          <cell r="AW315">
            <v>16159</v>
          </cell>
          <cell r="AX315">
            <v>26442</v>
          </cell>
          <cell r="AY315">
            <v>0</v>
          </cell>
          <cell r="AZ315">
            <v>47499.09</v>
          </cell>
          <cell r="BA315">
            <v>21057.09</v>
          </cell>
          <cell r="BB315">
            <v>0.8</v>
          </cell>
          <cell r="BC315">
            <v>0</v>
          </cell>
          <cell r="BD315">
            <v>816.34833333333302</v>
          </cell>
          <cell r="BE315">
            <v>816.34833333333302</v>
          </cell>
          <cell r="BF315">
            <v>3509.5149999999999</v>
          </cell>
          <cell r="BG315">
            <v>7916.5150000000003</v>
          </cell>
          <cell r="BH315">
            <v>7916.5150000000003</v>
          </cell>
        </row>
        <row r="316">
          <cell r="B316" t="str">
            <v>S512007</v>
          </cell>
          <cell r="C316" t="str">
            <v>天津宏达翔科技有限公司</v>
          </cell>
          <cell r="D316">
            <v>0</v>
          </cell>
          <cell r="E316">
            <v>0</v>
          </cell>
          <cell r="H316">
            <v>0</v>
          </cell>
          <cell r="I316" t="str">
            <v>否</v>
          </cell>
          <cell r="K316">
            <v>0</v>
          </cell>
          <cell r="L316">
            <v>0</v>
          </cell>
          <cell r="M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J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</row>
        <row r="317">
          <cell r="B317" t="str">
            <v>S412004</v>
          </cell>
          <cell r="C317" t="str">
            <v>天津市朗力机械设备有限公司</v>
          </cell>
          <cell r="D317" t="str">
            <v>金属件</v>
          </cell>
          <cell r="E317" t="str">
            <v>金属件</v>
          </cell>
          <cell r="F317" t="e">
            <v>#REF!</v>
          </cell>
          <cell r="H317">
            <v>0</v>
          </cell>
          <cell r="I317" t="str">
            <v>否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AJ317">
            <v>0</v>
          </cell>
          <cell r="AK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1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</row>
        <row r="318">
          <cell r="B318" t="str">
            <v>S431005</v>
          </cell>
          <cell r="C318" t="str">
            <v>上海三淮工业自动化有限公司</v>
          </cell>
          <cell r="D318">
            <v>0</v>
          </cell>
          <cell r="E318">
            <v>0</v>
          </cell>
          <cell r="H318">
            <v>0</v>
          </cell>
          <cell r="I318" t="str">
            <v>否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Y318">
            <v>0</v>
          </cell>
          <cell r="AZ318">
            <v>0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  <cell r="BG318">
            <v>0</v>
          </cell>
          <cell r="BH318">
            <v>0</v>
          </cell>
        </row>
        <row r="319">
          <cell r="B319" t="str">
            <v>S432018</v>
          </cell>
          <cell r="C319" t="str">
            <v>苏州安嘉自动化设备有限公司</v>
          </cell>
          <cell r="D319">
            <v>0</v>
          </cell>
          <cell r="E319" t="str">
            <v>金属件</v>
          </cell>
          <cell r="F319" t="e">
            <v>#REF!</v>
          </cell>
          <cell r="H319">
            <v>0</v>
          </cell>
          <cell r="I319" t="str">
            <v>否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1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</row>
        <row r="320">
          <cell r="B320" t="str">
            <v>S421004</v>
          </cell>
          <cell r="C320" t="str">
            <v>沈阳瑞驰表面技术有限公司</v>
          </cell>
          <cell r="D320" t="str">
            <v>后视镜</v>
          </cell>
          <cell r="E320" t="str">
            <v>后视镜</v>
          </cell>
          <cell r="H320">
            <v>0</v>
          </cell>
          <cell r="I320" t="str">
            <v>否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M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22500</v>
          </cell>
          <cell r="AW320">
            <v>0</v>
          </cell>
          <cell r="AY320">
            <v>0</v>
          </cell>
          <cell r="AZ320">
            <v>22500</v>
          </cell>
          <cell r="BA320">
            <v>22500</v>
          </cell>
          <cell r="BB320">
            <v>0</v>
          </cell>
          <cell r="BC320">
            <v>0</v>
          </cell>
          <cell r="BD320">
            <v>0</v>
          </cell>
          <cell r="BE320">
            <v>3750</v>
          </cell>
          <cell r="BF320">
            <v>3750</v>
          </cell>
          <cell r="BG320">
            <v>3750</v>
          </cell>
          <cell r="BH320">
            <v>3750</v>
          </cell>
        </row>
        <row r="321">
          <cell r="B321" t="str">
            <v>S412018</v>
          </cell>
          <cell r="C321" t="str">
            <v>穆勒纺织品（天津）有限公司</v>
          </cell>
          <cell r="D321" t="str">
            <v>座椅</v>
          </cell>
          <cell r="E321" t="str">
            <v>座椅</v>
          </cell>
          <cell r="F321" t="e">
            <v>#REF!</v>
          </cell>
          <cell r="H321">
            <v>30</v>
          </cell>
          <cell r="I321" t="str">
            <v>否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M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0.8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</row>
        <row r="322">
          <cell r="B322" t="str">
            <v>S513027</v>
          </cell>
          <cell r="C322" t="str">
            <v>黄骅市洪昌运输队</v>
          </cell>
          <cell r="D322">
            <v>0</v>
          </cell>
          <cell r="E322">
            <v>0</v>
          </cell>
          <cell r="H322">
            <v>0</v>
          </cell>
          <cell r="I322" t="str">
            <v>否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</row>
        <row r="323">
          <cell r="B323" t="str">
            <v>S432028</v>
          </cell>
          <cell r="C323" t="str">
            <v>江阴宝曼电子科技有限公司</v>
          </cell>
          <cell r="D323" t="str">
            <v>后视镜</v>
          </cell>
          <cell r="E323" t="str">
            <v>后视镜</v>
          </cell>
          <cell r="H323">
            <v>60</v>
          </cell>
          <cell r="I323" t="str">
            <v>否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</row>
        <row r="324">
          <cell r="B324" t="str">
            <v>S411003</v>
          </cell>
          <cell r="C324" t="str">
            <v>北京市京宁通海经贸有限公司</v>
          </cell>
          <cell r="D324" t="str">
            <v>座椅</v>
          </cell>
          <cell r="E324" t="str">
            <v>座椅</v>
          </cell>
          <cell r="F324" t="e">
            <v>#REF!</v>
          </cell>
          <cell r="H324">
            <v>30</v>
          </cell>
          <cell r="I324" t="str">
            <v>否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F324">
            <v>0</v>
          </cell>
          <cell r="AG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0.8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H324">
            <v>0</v>
          </cell>
        </row>
        <row r="325">
          <cell r="B325" t="str">
            <v>S531006</v>
          </cell>
          <cell r="C325" t="str">
            <v>上海快意信息科技有限公司</v>
          </cell>
          <cell r="D325">
            <v>0</v>
          </cell>
          <cell r="E325">
            <v>0</v>
          </cell>
          <cell r="H325">
            <v>0</v>
          </cell>
          <cell r="I325" t="str">
            <v>否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AJ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</row>
        <row r="326">
          <cell r="B326" t="str">
            <v>S413142</v>
          </cell>
          <cell r="C326" t="str">
            <v>沧州凌迈五金制品有限公司</v>
          </cell>
          <cell r="D326" t="str">
            <v>后视镜</v>
          </cell>
          <cell r="E326" t="str">
            <v>后视镜</v>
          </cell>
          <cell r="H326">
            <v>0</v>
          </cell>
          <cell r="I326" t="str">
            <v>是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E326">
            <v>1968.78</v>
          </cell>
          <cell r="AI326">
            <v>1553.61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Y326">
            <v>5108.47</v>
          </cell>
          <cell r="AZ326">
            <v>8630.86</v>
          </cell>
          <cell r="BA326">
            <v>8630.86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851.41166666666697</v>
          </cell>
        </row>
        <row r="327">
          <cell r="B327" t="str">
            <v>S444002</v>
          </cell>
          <cell r="C327" t="str">
            <v>广东盟力纺织科技有限公司</v>
          </cell>
          <cell r="D327" t="str">
            <v>座椅</v>
          </cell>
          <cell r="E327" t="str">
            <v>座椅</v>
          </cell>
          <cell r="F327" t="e">
            <v>#REF!</v>
          </cell>
          <cell r="G327" t="str">
            <v>正常供货</v>
          </cell>
          <cell r="H327">
            <v>30</v>
          </cell>
          <cell r="I327" t="str">
            <v>否</v>
          </cell>
          <cell r="J327">
            <v>30</v>
          </cell>
          <cell r="K327">
            <v>2.0463630789890902E-12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10158.9</v>
          </cell>
          <cell r="AW327">
            <v>0</v>
          </cell>
          <cell r="AX327">
            <v>9172.93</v>
          </cell>
          <cell r="AY327">
            <v>0</v>
          </cell>
          <cell r="AZ327">
            <v>19331.830000000002</v>
          </cell>
          <cell r="BA327">
            <v>19331.830000000002</v>
          </cell>
          <cell r="BB327">
            <v>0.8</v>
          </cell>
          <cell r="BC327">
            <v>0</v>
          </cell>
          <cell r="BD327">
            <v>0</v>
          </cell>
          <cell r="BE327">
            <v>1693.15</v>
          </cell>
          <cell r="BF327">
            <v>1693.15</v>
          </cell>
          <cell r="BG327">
            <v>3221.97166666667</v>
          </cell>
          <cell r="BH327">
            <v>3221.97166666667</v>
          </cell>
        </row>
        <row r="328">
          <cell r="B328" t="str">
            <v>S413128</v>
          </cell>
          <cell r="C328" t="str">
            <v>霸州市振旭汽车配件有限公司</v>
          </cell>
          <cell r="D328">
            <v>0</v>
          </cell>
          <cell r="E328">
            <v>0</v>
          </cell>
          <cell r="H328">
            <v>0</v>
          </cell>
          <cell r="I328" t="str">
            <v>否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Y328">
            <v>0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</row>
        <row r="329">
          <cell r="B329" t="str">
            <v>S413130</v>
          </cell>
          <cell r="C329" t="str">
            <v>泊头市捷润五金制品有限公司</v>
          </cell>
          <cell r="D329" t="str">
            <v>金属件/座椅</v>
          </cell>
          <cell r="E329" t="str">
            <v>金属件/座椅</v>
          </cell>
          <cell r="F329" t="e">
            <v>#REF!</v>
          </cell>
          <cell r="G329" t="str">
            <v>正常供货</v>
          </cell>
          <cell r="H329">
            <v>60</v>
          </cell>
          <cell r="I329" t="str">
            <v>否</v>
          </cell>
          <cell r="J329">
            <v>60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0</v>
          </cell>
          <cell r="AS329">
            <v>62309.57</v>
          </cell>
          <cell r="AT329">
            <v>138308.9</v>
          </cell>
          <cell r="AU329">
            <v>0</v>
          </cell>
          <cell r="AV329">
            <v>0</v>
          </cell>
          <cell r="AW329">
            <v>244533.1</v>
          </cell>
          <cell r="AX329">
            <v>258541.23</v>
          </cell>
          <cell r="AY329">
            <v>323943.28000000003</v>
          </cell>
          <cell r="AZ329">
            <v>1027636.08</v>
          </cell>
          <cell r="BA329">
            <v>445151.57</v>
          </cell>
          <cell r="BB329">
            <v>1</v>
          </cell>
          <cell r="BC329">
            <v>33436.411666666703</v>
          </cell>
          <cell r="BD329">
            <v>33436.411666666703</v>
          </cell>
          <cell r="BE329">
            <v>33436.411666666703</v>
          </cell>
          <cell r="BF329">
            <v>74191.928333333301</v>
          </cell>
          <cell r="BG329">
            <v>117282.133333333</v>
          </cell>
          <cell r="BH329">
            <v>160887.751666667</v>
          </cell>
        </row>
        <row r="330">
          <cell r="B330" t="str">
            <v>S511015</v>
          </cell>
          <cell r="C330" t="str">
            <v>北京广汇国际仓储服务有限公司</v>
          </cell>
          <cell r="D330">
            <v>0</v>
          </cell>
          <cell r="E330">
            <v>0</v>
          </cell>
          <cell r="G330" t="str">
            <v>销售（三方库已清户）</v>
          </cell>
          <cell r="H330">
            <v>0</v>
          </cell>
          <cell r="I330" t="str">
            <v>是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AH330">
            <v>36044.980000000003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Y330">
            <v>0</v>
          </cell>
          <cell r="AZ330">
            <v>36044.980000000003</v>
          </cell>
          <cell r="BA330">
            <v>36044.980000000003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</row>
        <row r="331">
          <cell r="B331" t="str">
            <v>S442002</v>
          </cell>
          <cell r="C331" t="str">
            <v>湖北伟士通汽车零件有限公司</v>
          </cell>
          <cell r="D331" t="str">
            <v>金属件</v>
          </cell>
          <cell r="E331" t="str">
            <v>金属件</v>
          </cell>
          <cell r="F331" t="e">
            <v>#REF!</v>
          </cell>
          <cell r="G331" t="str">
            <v>正常供货</v>
          </cell>
          <cell r="H331">
            <v>90</v>
          </cell>
          <cell r="I331" t="str">
            <v>否</v>
          </cell>
          <cell r="J331">
            <v>90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3656.35</v>
          </cell>
          <cell r="AT331">
            <v>12326.04</v>
          </cell>
          <cell r="AU331">
            <v>0</v>
          </cell>
          <cell r="AV331">
            <v>12364.92</v>
          </cell>
          <cell r="AW331">
            <v>16434.72</v>
          </cell>
          <cell r="AX331">
            <v>24652.080000000002</v>
          </cell>
          <cell r="AY331">
            <v>23716.44</v>
          </cell>
          <cell r="AZ331">
            <v>93150.55</v>
          </cell>
          <cell r="BA331">
            <v>28347.31</v>
          </cell>
          <cell r="BB331">
            <v>0.8</v>
          </cell>
          <cell r="BC331">
            <v>2663.7316666666702</v>
          </cell>
          <cell r="BD331">
            <v>2663.7316666666702</v>
          </cell>
          <cell r="BE331">
            <v>4724.5516666666699</v>
          </cell>
          <cell r="BF331">
            <v>7463.6716666666698</v>
          </cell>
          <cell r="BG331">
            <v>11572.3516666667</v>
          </cell>
          <cell r="BH331">
            <v>14915.7</v>
          </cell>
        </row>
        <row r="332">
          <cell r="B332" t="str">
            <v>S433019</v>
          </cell>
          <cell r="C332" t="str">
            <v>杭州阳晨聚氨酯制品有限公司</v>
          </cell>
          <cell r="D332" t="str">
            <v>座椅</v>
          </cell>
          <cell r="E332" t="str">
            <v>座椅</v>
          </cell>
          <cell r="F332" t="e">
            <v>#REF!</v>
          </cell>
          <cell r="G332" t="str">
            <v>正常供货</v>
          </cell>
          <cell r="H332">
            <v>30</v>
          </cell>
          <cell r="I332" t="str">
            <v>否</v>
          </cell>
          <cell r="J332">
            <v>30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7021.65</v>
          </cell>
          <cell r="AR332">
            <v>11100</v>
          </cell>
          <cell r="AS332">
            <v>114700.49</v>
          </cell>
          <cell r="AT332">
            <v>37000.160000000003</v>
          </cell>
          <cell r="AU332">
            <v>0</v>
          </cell>
          <cell r="AV332">
            <v>74000.31</v>
          </cell>
          <cell r="AW332">
            <v>0</v>
          </cell>
          <cell r="AY332">
            <v>0</v>
          </cell>
          <cell r="AZ332">
            <v>243822.61</v>
          </cell>
          <cell r="BA332">
            <v>243822.61</v>
          </cell>
          <cell r="BB332">
            <v>0.8</v>
          </cell>
          <cell r="BC332">
            <v>28303.7166666667</v>
          </cell>
          <cell r="BD332">
            <v>28303.7166666667</v>
          </cell>
          <cell r="BE332">
            <v>40637.101666666698</v>
          </cell>
          <cell r="BF332">
            <v>39466.826666666697</v>
          </cell>
          <cell r="BG332">
            <v>37616.826666666697</v>
          </cell>
          <cell r="BH332">
            <v>18500.078333333298</v>
          </cell>
        </row>
        <row r="333">
          <cell r="B333" t="str">
            <v>S411035</v>
          </cell>
          <cell r="C333" t="str">
            <v>北京明科通业国际贸易有限责任公司</v>
          </cell>
          <cell r="D333" t="str">
            <v>后视镜</v>
          </cell>
          <cell r="E333" t="str">
            <v>后视镜</v>
          </cell>
          <cell r="H333">
            <v>90</v>
          </cell>
          <cell r="I333" t="str">
            <v>否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</row>
        <row r="334">
          <cell r="B334" t="str">
            <v>S411036</v>
          </cell>
          <cell r="C334" t="str">
            <v>北京美好生活家居用品有限公司</v>
          </cell>
          <cell r="D334" t="str">
            <v>座椅</v>
          </cell>
          <cell r="E334" t="str">
            <v>座椅</v>
          </cell>
          <cell r="F334" t="e">
            <v>#REF!</v>
          </cell>
          <cell r="G334" t="str">
            <v>正常供货</v>
          </cell>
          <cell r="H334">
            <v>90</v>
          </cell>
          <cell r="I334" t="str">
            <v>否</v>
          </cell>
          <cell r="J334">
            <v>90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F334">
            <v>0</v>
          </cell>
          <cell r="AG334">
            <v>0</v>
          </cell>
          <cell r="AH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12266.19</v>
          </cell>
          <cell r="AR334">
            <v>294100</v>
          </cell>
          <cell r="AS334">
            <v>412346.72</v>
          </cell>
          <cell r="AT334">
            <v>748410.25</v>
          </cell>
          <cell r="AU334">
            <v>170399.99</v>
          </cell>
          <cell r="AV334">
            <v>133762.62</v>
          </cell>
          <cell r="AW334">
            <v>261100.06</v>
          </cell>
          <cell r="AX334">
            <v>55209.77</v>
          </cell>
          <cell r="AY334">
            <v>286705.86</v>
          </cell>
          <cell r="AZ334">
            <v>2374301.46</v>
          </cell>
          <cell r="BA334">
            <v>1771285.77</v>
          </cell>
          <cell r="BB334">
            <v>0.8</v>
          </cell>
          <cell r="BC334">
            <v>244520.52666666699</v>
          </cell>
          <cell r="BD334">
            <v>272920.52500000002</v>
          </cell>
          <cell r="BE334">
            <v>295214.29499999998</v>
          </cell>
          <cell r="BF334">
            <v>336686.60666666698</v>
          </cell>
          <cell r="BG334">
            <v>296871.56833333301</v>
          </cell>
          <cell r="BH334">
            <v>275931.42499999999</v>
          </cell>
        </row>
        <row r="335">
          <cell r="B335" t="str">
            <v>S413152</v>
          </cell>
          <cell r="C335" t="str">
            <v>远东嘉烨沧州科技有限公司</v>
          </cell>
          <cell r="D335" t="str">
            <v>后视镜</v>
          </cell>
          <cell r="E335" t="str">
            <v>后视镜</v>
          </cell>
          <cell r="G335" t="str">
            <v>老账</v>
          </cell>
          <cell r="H335">
            <v>30</v>
          </cell>
          <cell r="I335" t="str">
            <v>否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</row>
        <row r="336">
          <cell r="B336" t="str">
            <v>S513057</v>
          </cell>
          <cell r="C336" t="str">
            <v>赵战一</v>
          </cell>
          <cell r="D336">
            <v>0</v>
          </cell>
          <cell r="E336">
            <v>0</v>
          </cell>
          <cell r="H336">
            <v>0</v>
          </cell>
          <cell r="I336" t="str">
            <v>否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J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</row>
        <row r="337">
          <cell r="B337" t="str">
            <v>S513050</v>
          </cell>
          <cell r="C337" t="str">
            <v>河北信一净美物业服务有限公司</v>
          </cell>
          <cell r="D337">
            <v>0</v>
          </cell>
          <cell r="E337">
            <v>0</v>
          </cell>
          <cell r="G337" t="str">
            <v>管理</v>
          </cell>
          <cell r="H337">
            <v>0</v>
          </cell>
          <cell r="I337" t="str">
            <v>否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10800</v>
          </cell>
          <cell r="AZ337">
            <v>10800</v>
          </cell>
          <cell r="BA337">
            <v>10800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1800</v>
          </cell>
        </row>
        <row r="338">
          <cell r="B338" t="str">
            <v>S513045</v>
          </cell>
          <cell r="C338" t="str">
            <v>河北渤海远达环境检测技术服务有限公司</v>
          </cell>
          <cell r="D338">
            <v>0</v>
          </cell>
          <cell r="E338">
            <v>0</v>
          </cell>
          <cell r="H338">
            <v>0</v>
          </cell>
          <cell r="I338" t="str">
            <v>否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</row>
        <row r="339">
          <cell r="B339" t="str">
            <v>S413059</v>
          </cell>
          <cell r="C339" t="str">
            <v>黄骅市荣邦汽车部件有限公司</v>
          </cell>
          <cell r="D339" t="str">
            <v>座椅</v>
          </cell>
          <cell r="E339" t="str">
            <v>座椅</v>
          </cell>
          <cell r="F339" t="e">
            <v>#REF!</v>
          </cell>
          <cell r="H339" t="str">
            <v>预付</v>
          </cell>
          <cell r="I339" t="str">
            <v>否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0.8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</row>
        <row r="340">
          <cell r="B340" t="str">
            <v>S533002</v>
          </cell>
          <cell r="C340" t="str">
            <v>宁波正耀汽车电器有限公司</v>
          </cell>
          <cell r="D340" t="str">
            <v>后视镜</v>
          </cell>
          <cell r="E340" t="str">
            <v>后视镜</v>
          </cell>
          <cell r="H340">
            <v>0</v>
          </cell>
          <cell r="I340" t="str">
            <v>否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</row>
        <row r="341">
          <cell r="B341" t="str">
            <v>S511010</v>
          </cell>
          <cell r="C341" t="str">
            <v>北京志同信达科技发展有限公司</v>
          </cell>
          <cell r="D341" t="str">
            <v>后视镜</v>
          </cell>
          <cell r="E341" t="str">
            <v>后视镜</v>
          </cell>
          <cell r="H341">
            <v>30</v>
          </cell>
          <cell r="I341" t="str">
            <v>否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</row>
        <row r="342">
          <cell r="B342" t="str">
            <v>S413110</v>
          </cell>
          <cell r="C342" t="str">
            <v>黄骅市金宝成钢材经销有限公司</v>
          </cell>
          <cell r="D342" t="str">
            <v>金属件</v>
          </cell>
          <cell r="E342" t="str">
            <v>金属件</v>
          </cell>
          <cell r="F342" t="e">
            <v>#REF!</v>
          </cell>
          <cell r="G342" t="str">
            <v>大宗物料</v>
          </cell>
          <cell r="H342">
            <v>0</v>
          </cell>
          <cell r="I342" t="str">
            <v>是</v>
          </cell>
          <cell r="J342">
            <v>30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10424.92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6700</v>
          </cell>
          <cell r="AS342">
            <v>0</v>
          </cell>
          <cell r="AT342">
            <v>0</v>
          </cell>
          <cell r="AU342">
            <v>3591</v>
          </cell>
          <cell r="AV342">
            <v>915</v>
          </cell>
          <cell r="AW342">
            <v>0</v>
          </cell>
          <cell r="AX342">
            <v>3832</v>
          </cell>
          <cell r="AY342">
            <v>0</v>
          </cell>
          <cell r="AZ342">
            <v>25462.92</v>
          </cell>
          <cell r="BA342">
            <v>25462.92</v>
          </cell>
          <cell r="BB342">
            <v>1</v>
          </cell>
          <cell r="BC342">
            <v>1116.6666666666699</v>
          </cell>
          <cell r="BD342">
            <v>1715.1666666666699</v>
          </cell>
          <cell r="BE342">
            <v>1867.6666666666699</v>
          </cell>
          <cell r="BF342">
            <v>1867.6666666666699</v>
          </cell>
          <cell r="BG342">
            <v>1389.6666666666699</v>
          </cell>
          <cell r="BH342">
            <v>1389.6666666666699</v>
          </cell>
        </row>
        <row r="343">
          <cell r="B343" t="str">
            <v>S513063</v>
          </cell>
          <cell r="C343" t="str">
            <v>石家庄松樾机械设备销售有限公司</v>
          </cell>
          <cell r="D343">
            <v>0</v>
          </cell>
          <cell r="E343">
            <v>0</v>
          </cell>
          <cell r="H343">
            <v>0</v>
          </cell>
          <cell r="I343" t="str">
            <v>否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</row>
        <row r="344">
          <cell r="B344" t="str">
            <v>S544006</v>
          </cell>
          <cell r="C344" t="str">
            <v>鹤山市润源化工有限公司</v>
          </cell>
          <cell r="D344">
            <v>0</v>
          </cell>
          <cell r="E344">
            <v>0</v>
          </cell>
          <cell r="H344">
            <v>0</v>
          </cell>
          <cell r="I344" t="str">
            <v>否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M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</row>
        <row r="345">
          <cell r="B345" t="str">
            <v>S413062</v>
          </cell>
          <cell r="C345" t="str">
            <v>黄骅市友联嘉悦商贸有限公司</v>
          </cell>
          <cell r="D345" t="str">
            <v>后视镜</v>
          </cell>
          <cell r="E345" t="str">
            <v>后视镜</v>
          </cell>
          <cell r="H345">
            <v>0</v>
          </cell>
          <cell r="I345" t="str">
            <v>否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M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</row>
        <row r="346">
          <cell r="B346" t="str">
            <v>S412025</v>
          </cell>
          <cell r="C346" t="str">
            <v>天津万塑新材料科技有限公司</v>
          </cell>
          <cell r="D346" t="str">
            <v>后视镜</v>
          </cell>
          <cell r="E346" t="str">
            <v>后视镜</v>
          </cell>
          <cell r="H346">
            <v>0</v>
          </cell>
          <cell r="I346" t="str">
            <v>否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E346">
            <v>0</v>
          </cell>
          <cell r="AF346">
            <v>0</v>
          </cell>
          <cell r="AJ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</row>
        <row r="347">
          <cell r="B347" t="str">
            <v>S422003</v>
          </cell>
          <cell r="C347" t="str">
            <v>长春亚大汽车零件制造有限公司</v>
          </cell>
          <cell r="D347">
            <v>0</v>
          </cell>
          <cell r="E347" t="str">
            <v>座椅</v>
          </cell>
          <cell r="F347" t="e">
            <v>#REF!</v>
          </cell>
          <cell r="H347">
            <v>0</v>
          </cell>
          <cell r="I347" t="str">
            <v>否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</row>
        <row r="348">
          <cell r="B348" t="str">
            <v>S444007</v>
          </cell>
          <cell r="C348" t="str">
            <v>广东新金山环保材料股份有限公司</v>
          </cell>
          <cell r="D348">
            <v>0</v>
          </cell>
          <cell r="E348" t="str">
            <v>座椅</v>
          </cell>
          <cell r="F348" t="e">
            <v>#REF!</v>
          </cell>
          <cell r="H348">
            <v>0</v>
          </cell>
          <cell r="I348" t="str">
            <v>否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</row>
        <row r="349">
          <cell r="B349" t="str">
            <v>S413157</v>
          </cell>
          <cell r="C349" t="str">
            <v>衡水鑫智汽车零部件有限公司</v>
          </cell>
          <cell r="D349">
            <v>0</v>
          </cell>
          <cell r="E349" t="str">
            <v>座椅</v>
          </cell>
          <cell r="F349" t="e">
            <v>#REF!</v>
          </cell>
          <cell r="H349">
            <v>0</v>
          </cell>
          <cell r="I349" t="str">
            <v>否</v>
          </cell>
          <cell r="J349">
            <v>30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J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1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0</v>
          </cell>
          <cell r="BH349">
            <v>0</v>
          </cell>
        </row>
        <row r="350">
          <cell r="B350" t="str">
            <v>S531001</v>
          </cell>
          <cell r="C350" t="str">
            <v>上海腾基机械设备有限公司</v>
          </cell>
          <cell r="D350">
            <v>0</v>
          </cell>
          <cell r="E350">
            <v>0</v>
          </cell>
          <cell r="H350">
            <v>0</v>
          </cell>
          <cell r="I350" t="str">
            <v>否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</row>
        <row r="351">
          <cell r="B351" t="str">
            <v>S433025</v>
          </cell>
          <cell r="C351" t="str">
            <v>中广核俊尔新材料有限公司</v>
          </cell>
          <cell r="D351" t="str">
            <v>后视镜</v>
          </cell>
          <cell r="E351" t="str">
            <v>后视镜</v>
          </cell>
          <cell r="H351">
            <v>0</v>
          </cell>
          <cell r="I351" t="str">
            <v>否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0</v>
          </cell>
        </row>
        <row r="352">
          <cell r="B352" t="str">
            <v>S513013</v>
          </cell>
          <cell r="C352" t="str">
            <v>黄骅市龙腾五金机电门市部</v>
          </cell>
          <cell r="D352">
            <v>0</v>
          </cell>
          <cell r="E352" t="str">
            <v>金属件</v>
          </cell>
          <cell r="F352" t="e">
            <v>#REF!</v>
          </cell>
          <cell r="H352">
            <v>0</v>
          </cell>
          <cell r="I352" t="str">
            <v>否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1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</row>
        <row r="353">
          <cell r="B353" t="str">
            <v>S432016</v>
          </cell>
          <cell r="C353" t="str">
            <v>美视伊汽车镜控（苏州）有限公司</v>
          </cell>
          <cell r="D353" t="str">
            <v>后视镜</v>
          </cell>
          <cell r="E353" t="str">
            <v>后视镜</v>
          </cell>
          <cell r="H353">
            <v>30</v>
          </cell>
          <cell r="I353" t="str">
            <v>否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J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S353">
            <v>0</v>
          </cell>
          <cell r="AV353">
            <v>0</v>
          </cell>
          <cell r="AW353">
            <v>0</v>
          </cell>
          <cell r="AX353">
            <v>117147.1</v>
          </cell>
          <cell r="AY353">
            <v>116670.24</v>
          </cell>
          <cell r="AZ353">
            <v>233817.34</v>
          </cell>
          <cell r="BA353">
            <v>350487.58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19524.516666666699</v>
          </cell>
          <cell r="BH353">
            <v>38969.5566666667</v>
          </cell>
        </row>
        <row r="354">
          <cell r="B354" t="str">
            <v>S411008</v>
          </cell>
          <cell r="C354" t="str">
            <v>北京瑞德佑业科技有限公司</v>
          </cell>
          <cell r="D354" t="str">
            <v>后视镜</v>
          </cell>
          <cell r="E354" t="str">
            <v>后视镜</v>
          </cell>
          <cell r="H354">
            <v>30</v>
          </cell>
          <cell r="I354" t="str">
            <v>否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J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</row>
        <row r="355">
          <cell r="B355" t="str">
            <v>S513047</v>
          </cell>
          <cell r="C355" t="str">
            <v>黄骅市宝丽洁家政有限公司</v>
          </cell>
          <cell r="D355">
            <v>0</v>
          </cell>
          <cell r="E355">
            <v>0</v>
          </cell>
          <cell r="H355">
            <v>0</v>
          </cell>
          <cell r="I355" t="str">
            <v>否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M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</row>
        <row r="356">
          <cell r="B356" t="str">
            <v>S513004</v>
          </cell>
          <cell r="C356" t="str">
            <v>任丘市焊材厂</v>
          </cell>
          <cell r="D356" t="str">
            <v>金属件</v>
          </cell>
          <cell r="E356" t="str">
            <v>金属件</v>
          </cell>
          <cell r="F356" t="e">
            <v>#REF!</v>
          </cell>
          <cell r="G356" t="str">
            <v>大宗物料</v>
          </cell>
          <cell r="H356">
            <v>0</v>
          </cell>
          <cell r="I356" t="str">
            <v>否</v>
          </cell>
          <cell r="J356">
            <v>30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J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Y356">
            <v>58850</v>
          </cell>
          <cell r="AZ356">
            <v>58850</v>
          </cell>
          <cell r="BA356">
            <v>58850</v>
          </cell>
          <cell r="BB356">
            <v>1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9808.3333333333303</v>
          </cell>
        </row>
        <row r="357">
          <cell r="B357" t="str">
            <v>S411026</v>
          </cell>
          <cell r="C357" t="str">
            <v>北京怀安知恒机电设备有限公司</v>
          </cell>
          <cell r="D357">
            <v>0</v>
          </cell>
          <cell r="E357">
            <v>0</v>
          </cell>
          <cell r="H357">
            <v>0</v>
          </cell>
          <cell r="I357" t="str">
            <v>否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H357">
            <v>0</v>
          </cell>
          <cell r="AI357">
            <v>0</v>
          </cell>
          <cell r="AJ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11200</v>
          </cell>
          <cell r="AU357">
            <v>0</v>
          </cell>
          <cell r="AV357">
            <v>0</v>
          </cell>
          <cell r="AW357">
            <v>0</v>
          </cell>
          <cell r="AY357">
            <v>0</v>
          </cell>
          <cell r="AZ357">
            <v>11200</v>
          </cell>
          <cell r="BA357">
            <v>11200</v>
          </cell>
          <cell r="BB357">
            <v>0</v>
          </cell>
          <cell r="BC357">
            <v>1866.6666666666699</v>
          </cell>
          <cell r="BD357">
            <v>1866.6666666666699</v>
          </cell>
          <cell r="BE357">
            <v>1866.6666666666699</v>
          </cell>
          <cell r="BF357">
            <v>1866.6666666666699</v>
          </cell>
          <cell r="BG357">
            <v>1866.6666666666699</v>
          </cell>
          <cell r="BH357">
            <v>1866.6666666666699</v>
          </cell>
        </row>
        <row r="358">
          <cell r="B358" t="str">
            <v>S432032</v>
          </cell>
          <cell r="C358" t="str">
            <v>明阳科技（苏州）股份有限公司</v>
          </cell>
          <cell r="D358" t="str">
            <v>座椅</v>
          </cell>
          <cell r="E358" t="str">
            <v>座椅</v>
          </cell>
          <cell r="F358" t="e">
            <v>#REF!</v>
          </cell>
          <cell r="G358" t="str">
            <v>正常供货</v>
          </cell>
          <cell r="H358">
            <v>60</v>
          </cell>
          <cell r="I358" t="str">
            <v>否</v>
          </cell>
          <cell r="J358">
            <v>60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F358">
            <v>0</v>
          </cell>
          <cell r="AG358">
            <v>0</v>
          </cell>
          <cell r="AH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0</v>
          </cell>
          <cell r="AW358">
            <v>0</v>
          </cell>
          <cell r="AY358">
            <v>0</v>
          </cell>
          <cell r="AZ358">
            <v>0</v>
          </cell>
          <cell r="BA358">
            <v>0</v>
          </cell>
          <cell r="BB358">
            <v>1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0</v>
          </cell>
        </row>
        <row r="359">
          <cell r="B359" t="str">
            <v>S544002</v>
          </cell>
          <cell r="C359" t="str">
            <v>东莞市兴亿塑胶原料有限公司</v>
          </cell>
          <cell r="D359" t="str">
            <v>后视镜</v>
          </cell>
          <cell r="E359" t="str">
            <v>后视镜</v>
          </cell>
          <cell r="H359">
            <v>0</v>
          </cell>
          <cell r="I359" t="str">
            <v>否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0</v>
          </cell>
        </row>
        <row r="360">
          <cell r="B360" t="str">
            <v>S411009</v>
          </cell>
          <cell r="C360" t="str">
            <v>北京兴塑化工产品有限公司</v>
          </cell>
          <cell r="D360" t="str">
            <v>后视镜</v>
          </cell>
          <cell r="E360" t="str">
            <v>后视镜</v>
          </cell>
          <cell r="H360">
            <v>0</v>
          </cell>
          <cell r="I360" t="str">
            <v>否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0</v>
          </cell>
        </row>
        <row r="361">
          <cell r="B361" t="str">
            <v>S413135</v>
          </cell>
          <cell r="C361" t="str">
            <v>黄骅市东鑫车镜厂</v>
          </cell>
          <cell r="D361" t="str">
            <v>后视镜</v>
          </cell>
          <cell r="E361" t="str">
            <v>后视镜</v>
          </cell>
          <cell r="H361">
            <v>0</v>
          </cell>
          <cell r="I361" t="str">
            <v>否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0</v>
          </cell>
          <cell r="BG361">
            <v>0</v>
          </cell>
          <cell r="BH361">
            <v>0</v>
          </cell>
        </row>
        <row r="362">
          <cell r="B362" t="str">
            <v>S533005</v>
          </cell>
          <cell r="C362" t="str">
            <v>台州市博睿环保科技有限公司</v>
          </cell>
          <cell r="D362">
            <v>0</v>
          </cell>
          <cell r="E362">
            <v>0</v>
          </cell>
          <cell r="H362">
            <v>0</v>
          </cell>
          <cell r="I362" t="str">
            <v>否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0</v>
          </cell>
        </row>
        <row r="363">
          <cell r="B363" t="str">
            <v>S437002</v>
          </cell>
          <cell r="C363" t="str">
            <v>中国重汽集团济南商用车有限公司</v>
          </cell>
          <cell r="D363">
            <v>0</v>
          </cell>
          <cell r="E363">
            <v>0</v>
          </cell>
          <cell r="H363">
            <v>0</v>
          </cell>
          <cell r="I363" t="str">
            <v>否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</row>
        <row r="364">
          <cell r="B364" t="str">
            <v>S413121</v>
          </cell>
          <cell r="C364" t="str">
            <v>河北佳铸金属制品有限公司</v>
          </cell>
          <cell r="D364" t="str">
            <v>金属件</v>
          </cell>
          <cell r="E364" t="str">
            <v>金属件</v>
          </cell>
          <cell r="F364" t="e">
            <v>#REF!</v>
          </cell>
          <cell r="H364">
            <v>0</v>
          </cell>
          <cell r="I364" t="str">
            <v>否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F364">
            <v>0</v>
          </cell>
          <cell r="AJ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1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</row>
        <row r="365">
          <cell r="B365" t="str">
            <v>S437046</v>
          </cell>
          <cell r="C365" t="str">
            <v>青岛中新华美塑料有限公司</v>
          </cell>
          <cell r="D365" t="str">
            <v>后视镜</v>
          </cell>
          <cell r="E365" t="str">
            <v>后视镜</v>
          </cell>
          <cell r="G365" t="str">
            <v>大宗物料</v>
          </cell>
          <cell r="H365">
            <v>0</v>
          </cell>
          <cell r="I365" t="str">
            <v>否</v>
          </cell>
          <cell r="J365">
            <v>30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F365">
            <v>0</v>
          </cell>
          <cell r="AJ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</row>
        <row r="366">
          <cell r="B366" t="str">
            <v>S411033</v>
          </cell>
          <cell r="C366" t="str">
            <v>北京德坤顺利金属制品加工部</v>
          </cell>
          <cell r="D366">
            <v>0</v>
          </cell>
          <cell r="E366">
            <v>0</v>
          </cell>
          <cell r="H366">
            <v>0</v>
          </cell>
          <cell r="I366" t="str">
            <v>否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</row>
        <row r="367">
          <cell r="B367" t="str">
            <v>S412032</v>
          </cell>
          <cell r="C367" t="str">
            <v>天津东和汽车零部件有限公司</v>
          </cell>
          <cell r="D367" t="str">
            <v>后视镜</v>
          </cell>
          <cell r="E367" t="str">
            <v>后视镜</v>
          </cell>
          <cell r="H367">
            <v>0</v>
          </cell>
          <cell r="I367" t="str">
            <v>否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M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</row>
        <row r="368">
          <cell r="B368" t="str">
            <v>S412038</v>
          </cell>
          <cell r="C368" t="str">
            <v>天津禄川科技开发有限公司</v>
          </cell>
          <cell r="D368" t="str">
            <v>后视镜</v>
          </cell>
          <cell r="E368" t="str">
            <v>后视镜</v>
          </cell>
          <cell r="H368">
            <v>0</v>
          </cell>
          <cell r="I368" t="str">
            <v>否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</row>
        <row r="369">
          <cell r="B369" t="str">
            <v>S437034</v>
          </cell>
          <cell r="C369" t="str">
            <v>潍坊振晟汽车零部件有限公司</v>
          </cell>
          <cell r="D369" t="str">
            <v>座椅</v>
          </cell>
          <cell r="E369" t="str">
            <v>座椅</v>
          </cell>
          <cell r="F369" t="e">
            <v>#REF!</v>
          </cell>
          <cell r="G369" t="str">
            <v>正常供货</v>
          </cell>
          <cell r="H369">
            <v>60</v>
          </cell>
          <cell r="I369" t="str">
            <v>是</v>
          </cell>
          <cell r="J369">
            <v>60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L369">
            <v>0</v>
          </cell>
          <cell r="AM369">
            <v>15408.62</v>
          </cell>
          <cell r="AN369">
            <v>0</v>
          </cell>
          <cell r="AO369">
            <v>22988.61</v>
          </cell>
          <cell r="AP369">
            <v>0</v>
          </cell>
          <cell r="AQ369">
            <v>13300</v>
          </cell>
          <cell r="AR369">
            <v>23200</v>
          </cell>
          <cell r="AS369">
            <v>0</v>
          </cell>
          <cell r="AT369">
            <v>31333.43</v>
          </cell>
          <cell r="AU369">
            <v>0</v>
          </cell>
          <cell r="AV369">
            <v>0</v>
          </cell>
          <cell r="AW369">
            <v>0</v>
          </cell>
          <cell r="AY369">
            <v>0</v>
          </cell>
          <cell r="AZ369">
            <v>106230.66</v>
          </cell>
          <cell r="BA369">
            <v>106230.66</v>
          </cell>
          <cell r="BB369">
            <v>0.8</v>
          </cell>
          <cell r="BC369">
            <v>15137.006666666701</v>
          </cell>
          <cell r="BD369">
            <v>11305.571666666699</v>
          </cell>
          <cell r="BE369">
            <v>11305.571666666699</v>
          </cell>
          <cell r="BF369">
            <v>9088.9050000000007</v>
          </cell>
          <cell r="BG369">
            <v>5222.23833333333</v>
          </cell>
          <cell r="BH369">
            <v>5222.23833333333</v>
          </cell>
        </row>
        <row r="370">
          <cell r="B370" t="str">
            <v>S431021</v>
          </cell>
          <cell r="C370" t="str">
            <v>上海金山张泾五金弹簧有限公司</v>
          </cell>
          <cell r="D370" t="str">
            <v>后视镜</v>
          </cell>
          <cell r="E370" t="str">
            <v>后视镜</v>
          </cell>
          <cell r="H370">
            <v>30</v>
          </cell>
          <cell r="I370" t="str">
            <v>否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</row>
        <row r="371">
          <cell r="B371" t="str">
            <v>S412033</v>
          </cell>
          <cell r="C371" t="str">
            <v>天津宇德科技发展有限公司</v>
          </cell>
          <cell r="D371">
            <v>0</v>
          </cell>
          <cell r="E371">
            <v>0</v>
          </cell>
          <cell r="H371">
            <v>0</v>
          </cell>
          <cell r="I371" t="str">
            <v>否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0</v>
          </cell>
        </row>
        <row r="372">
          <cell r="B372" t="str">
            <v>S412030</v>
          </cell>
          <cell r="C372" t="str">
            <v>天津市丰鑫科技发展有限公司</v>
          </cell>
          <cell r="D372" t="str">
            <v>金属件</v>
          </cell>
          <cell r="E372" t="str">
            <v>金属件</v>
          </cell>
          <cell r="F372" t="e">
            <v>#REF!</v>
          </cell>
          <cell r="H372">
            <v>0</v>
          </cell>
          <cell r="I372" t="str">
            <v>否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1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0</v>
          </cell>
        </row>
        <row r="373">
          <cell r="B373" t="str">
            <v>S536005</v>
          </cell>
          <cell r="C373" t="str">
            <v>康硕（江西)智能制造有限公司</v>
          </cell>
          <cell r="D373">
            <v>0</v>
          </cell>
          <cell r="E373">
            <v>0</v>
          </cell>
          <cell r="H373">
            <v>0</v>
          </cell>
          <cell r="I373" t="str">
            <v>否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</row>
        <row r="374">
          <cell r="B374" t="str">
            <v>S561002</v>
          </cell>
          <cell r="C374" t="str">
            <v>西安嘉怡天恒精密技术股份有限公司</v>
          </cell>
          <cell r="D374">
            <v>0</v>
          </cell>
          <cell r="E374">
            <v>0</v>
          </cell>
          <cell r="G374" t="str">
            <v>老账</v>
          </cell>
          <cell r="H374">
            <v>0</v>
          </cell>
          <cell r="I374" t="str">
            <v>是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M374">
            <v>8100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Y374">
            <v>0</v>
          </cell>
          <cell r="AZ374">
            <v>8100</v>
          </cell>
          <cell r="BA374">
            <v>8100</v>
          </cell>
          <cell r="BB374">
            <v>0</v>
          </cell>
          <cell r="BC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</row>
        <row r="375">
          <cell r="B375" t="str">
            <v>S513052</v>
          </cell>
          <cell r="C375" t="str">
            <v>黄骅新智环保技术有限公司</v>
          </cell>
          <cell r="D375">
            <v>0</v>
          </cell>
          <cell r="E375">
            <v>0</v>
          </cell>
          <cell r="H375">
            <v>0</v>
          </cell>
          <cell r="I375" t="str">
            <v>否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</row>
        <row r="376">
          <cell r="B376" t="str">
            <v>S431020</v>
          </cell>
          <cell r="C376" t="str">
            <v>上海鸿扬工贸有限公司</v>
          </cell>
          <cell r="D376" t="str">
            <v>后视镜</v>
          </cell>
          <cell r="E376" t="str">
            <v>后视镜</v>
          </cell>
          <cell r="G376" t="str">
            <v>老账</v>
          </cell>
          <cell r="H376">
            <v>90</v>
          </cell>
          <cell r="I376" t="str">
            <v>否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4520</v>
          </cell>
          <cell r="AW376">
            <v>0</v>
          </cell>
          <cell r="AY376">
            <v>0</v>
          </cell>
          <cell r="AZ376">
            <v>4520</v>
          </cell>
          <cell r="BA376">
            <v>4520</v>
          </cell>
          <cell r="BB376">
            <v>0</v>
          </cell>
          <cell r="BC376">
            <v>0</v>
          </cell>
          <cell r="BD376">
            <v>0</v>
          </cell>
          <cell r="BE376">
            <v>753.33333333333303</v>
          </cell>
          <cell r="BF376">
            <v>753.33333333333303</v>
          </cell>
          <cell r="BG376">
            <v>753.33333333333303</v>
          </cell>
          <cell r="BH376">
            <v>753.33333333333303</v>
          </cell>
        </row>
        <row r="377">
          <cell r="B377" t="str">
            <v>S412002</v>
          </cell>
          <cell r="C377" t="str">
            <v>天津市精美特表面技术有限公司</v>
          </cell>
          <cell r="D377" t="str">
            <v>后视镜</v>
          </cell>
          <cell r="E377" t="str">
            <v>后视镜</v>
          </cell>
          <cell r="H377">
            <v>0</v>
          </cell>
          <cell r="I377" t="str">
            <v>否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H377">
            <v>0</v>
          </cell>
          <cell r="AI377">
            <v>0</v>
          </cell>
          <cell r="AJ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</row>
        <row r="378">
          <cell r="B378" t="str">
            <v>S412006</v>
          </cell>
          <cell r="C378" t="str">
            <v>天津市天龙得冷成型部品有限公司</v>
          </cell>
          <cell r="D378">
            <v>0</v>
          </cell>
          <cell r="E378" t="str">
            <v>座椅/金属件</v>
          </cell>
          <cell r="F378" t="e">
            <v>#REF!</v>
          </cell>
          <cell r="H378">
            <v>0</v>
          </cell>
          <cell r="I378" t="str">
            <v>否</v>
          </cell>
          <cell r="J378">
            <v>90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4731.88</v>
          </cell>
          <cell r="AU378">
            <v>0</v>
          </cell>
          <cell r="AV378">
            <v>0</v>
          </cell>
          <cell r="AW378">
            <v>0</v>
          </cell>
          <cell r="AY378">
            <v>0</v>
          </cell>
          <cell r="AZ378">
            <v>4731.88</v>
          </cell>
          <cell r="BA378">
            <v>4731.88</v>
          </cell>
          <cell r="BB378">
            <v>1</v>
          </cell>
          <cell r="BC378">
            <v>788.64666666666699</v>
          </cell>
          <cell r="BD378">
            <v>788.64666666666699</v>
          </cell>
          <cell r="BE378">
            <v>788.64666666666699</v>
          </cell>
          <cell r="BF378">
            <v>788.64666666666699</v>
          </cell>
          <cell r="BG378">
            <v>788.64666666666699</v>
          </cell>
          <cell r="BH378">
            <v>788.64666666666699</v>
          </cell>
        </row>
        <row r="379">
          <cell r="B379" t="str">
            <v>S412026</v>
          </cell>
          <cell r="C379" t="str">
            <v>天津腾达永恒科技发展有限公司</v>
          </cell>
          <cell r="D379" t="str">
            <v>后视镜</v>
          </cell>
          <cell r="E379" t="str">
            <v>后视镜</v>
          </cell>
          <cell r="G379" t="str">
            <v>老账</v>
          </cell>
          <cell r="H379">
            <v>30</v>
          </cell>
          <cell r="I379" t="str">
            <v>否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T379">
            <v>6393.43</v>
          </cell>
          <cell r="AU379">
            <v>0</v>
          </cell>
          <cell r="AV379">
            <v>45372.12</v>
          </cell>
          <cell r="AW379">
            <v>0</v>
          </cell>
          <cell r="AX379">
            <v>17930.03</v>
          </cell>
          <cell r="AY379">
            <v>0</v>
          </cell>
          <cell r="AZ379">
            <v>69695.58</v>
          </cell>
          <cell r="BA379">
            <v>69695.58</v>
          </cell>
          <cell r="BB379">
            <v>0</v>
          </cell>
          <cell r="BC379">
            <v>1065.5716666666699</v>
          </cell>
          <cell r="BD379">
            <v>1065.5716666666699</v>
          </cell>
          <cell r="BE379">
            <v>8627.5916666666708</v>
          </cell>
          <cell r="BF379">
            <v>8627.5916666666708</v>
          </cell>
          <cell r="BG379">
            <v>11615.93</v>
          </cell>
          <cell r="BH379">
            <v>11615.93</v>
          </cell>
        </row>
        <row r="380">
          <cell r="B380" t="str">
            <v>S413024</v>
          </cell>
          <cell r="C380" t="str">
            <v>南皮县国名冲压件厂</v>
          </cell>
          <cell r="D380" t="str">
            <v>后视镜</v>
          </cell>
          <cell r="E380" t="str">
            <v>后视镜</v>
          </cell>
          <cell r="H380">
            <v>0</v>
          </cell>
          <cell r="I380" t="str">
            <v>否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2900.49</v>
          </cell>
          <cell r="AY380">
            <v>0</v>
          </cell>
          <cell r="AZ380">
            <v>2900.49</v>
          </cell>
          <cell r="BA380">
            <v>2900.49</v>
          </cell>
          <cell r="BB380">
            <v>0</v>
          </cell>
          <cell r="BC380">
            <v>0</v>
          </cell>
          <cell r="BD380">
            <v>0</v>
          </cell>
          <cell r="BE380">
            <v>0</v>
          </cell>
          <cell r="BF380">
            <v>483.41500000000002</v>
          </cell>
          <cell r="BG380">
            <v>483.41500000000002</v>
          </cell>
          <cell r="BH380">
            <v>483.41500000000002</v>
          </cell>
        </row>
        <row r="381">
          <cell r="B381" t="str">
            <v>S413109</v>
          </cell>
          <cell r="C381" t="str">
            <v>河北盛德燃气有限公司</v>
          </cell>
          <cell r="D381">
            <v>0</v>
          </cell>
          <cell r="E381">
            <v>0</v>
          </cell>
          <cell r="G381" t="str">
            <v>管理</v>
          </cell>
          <cell r="H381">
            <v>0</v>
          </cell>
          <cell r="I381" t="str">
            <v>否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</row>
        <row r="382">
          <cell r="B382" t="str">
            <v>S413111</v>
          </cell>
          <cell r="C382" t="str">
            <v>国网河北省电力有限公司沧州供电分公司</v>
          </cell>
          <cell r="D382">
            <v>0</v>
          </cell>
          <cell r="E382">
            <v>0</v>
          </cell>
          <cell r="H382">
            <v>0</v>
          </cell>
          <cell r="I382" t="str">
            <v>否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</row>
        <row r="383">
          <cell r="B383" t="str">
            <v>S413154</v>
          </cell>
          <cell r="C383" t="str">
            <v>文安县众盛塑料制品厂</v>
          </cell>
          <cell r="D383" t="str">
            <v>座椅</v>
          </cell>
          <cell r="E383" t="str">
            <v>座椅</v>
          </cell>
          <cell r="F383" t="e">
            <v>#REF!</v>
          </cell>
          <cell r="H383">
            <v>0</v>
          </cell>
          <cell r="I383" t="str">
            <v>否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0.8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</row>
        <row r="384">
          <cell r="B384" t="str">
            <v>S432005</v>
          </cell>
          <cell r="C384" t="str">
            <v>佛吉亚（无锡）座椅部件有限公司</v>
          </cell>
          <cell r="D384" t="str">
            <v>金属件</v>
          </cell>
          <cell r="E384" t="str">
            <v>金属件</v>
          </cell>
          <cell r="F384" t="e">
            <v>#REF!</v>
          </cell>
          <cell r="G384" t="str">
            <v>正常供货</v>
          </cell>
          <cell r="H384">
            <v>60</v>
          </cell>
          <cell r="I384" t="str">
            <v>否</v>
          </cell>
          <cell r="J384">
            <v>60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E384">
            <v>0</v>
          </cell>
          <cell r="AF384">
            <v>0</v>
          </cell>
          <cell r="AN384">
            <v>0</v>
          </cell>
          <cell r="AO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96465.06</v>
          </cell>
          <cell r="AU384">
            <v>0</v>
          </cell>
          <cell r="AV384">
            <v>263642.56</v>
          </cell>
          <cell r="AW384">
            <v>1215825.76</v>
          </cell>
          <cell r="AX384">
            <v>897183.84</v>
          </cell>
          <cell r="AY384">
            <v>618173.28</v>
          </cell>
          <cell r="AZ384">
            <v>3091290.5</v>
          </cell>
          <cell r="BA384">
            <v>1575933.38</v>
          </cell>
          <cell r="BB384">
            <v>0.8</v>
          </cell>
          <cell r="BC384">
            <v>16077.51</v>
          </cell>
          <cell r="BD384">
            <v>16077.51</v>
          </cell>
          <cell r="BE384">
            <v>60017.936666666697</v>
          </cell>
          <cell r="BF384">
            <v>262655.563333333</v>
          </cell>
          <cell r="BG384">
            <v>412186.20333333302</v>
          </cell>
          <cell r="BH384">
            <v>515215.08333333302</v>
          </cell>
        </row>
        <row r="385">
          <cell r="B385" t="str">
            <v>S432026</v>
          </cell>
          <cell r="C385" t="str">
            <v>昆山市鸿毅达精密模具有限公司</v>
          </cell>
          <cell r="D385">
            <v>0</v>
          </cell>
          <cell r="E385">
            <v>0</v>
          </cell>
          <cell r="H385">
            <v>0</v>
          </cell>
          <cell r="I385" t="str">
            <v>否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</row>
        <row r="386">
          <cell r="B386" t="str">
            <v>S437001</v>
          </cell>
          <cell r="C386" t="str">
            <v>中国重汽集团济南卡车股份有限公司</v>
          </cell>
          <cell r="D386">
            <v>0</v>
          </cell>
          <cell r="E386">
            <v>0</v>
          </cell>
          <cell r="H386">
            <v>0</v>
          </cell>
          <cell r="I386" t="str">
            <v>否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</row>
        <row r="387">
          <cell r="B387" t="str">
            <v>S437035</v>
          </cell>
          <cell r="C387" t="str">
            <v>诸城市弘和源商贸有限公司</v>
          </cell>
          <cell r="D387" t="str">
            <v>座椅</v>
          </cell>
          <cell r="E387" t="str">
            <v>座椅</v>
          </cell>
          <cell r="F387" t="e">
            <v>#REF!</v>
          </cell>
          <cell r="G387" t="str">
            <v>正常供货</v>
          </cell>
          <cell r="H387">
            <v>0</v>
          </cell>
          <cell r="I387" t="str">
            <v>否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0.46</v>
          </cell>
          <cell r="AU387">
            <v>0</v>
          </cell>
          <cell r="AV387">
            <v>0</v>
          </cell>
          <cell r="AW387">
            <v>0</v>
          </cell>
          <cell r="AY387">
            <v>0</v>
          </cell>
          <cell r="AZ387">
            <v>0.46</v>
          </cell>
          <cell r="BA387">
            <v>0.46</v>
          </cell>
          <cell r="BB387">
            <v>0.8</v>
          </cell>
          <cell r="BC387">
            <v>7.6666666666666702E-2</v>
          </cell>
          <cell r="BD387">
            <v>7.6666666666666702E-2</v>
          </cell>
          <cell r="BE387">
            <v>7.6666666666666702E-2</v>
          </cell>
          <cell r="BF387">
            <v>7.6666666666666702E-2</v>
          </cell>
          <cell r="BG387">
            <v>7.6666666666666702E-2</v>
          </cell>
          <cell r="BH387">
            <v>7.6666666666666702E-2</v>
          </cell>
        </row>
        <row r="388">
          <cell r="B388" t="str">
            <v>S511012</v>
          </cell>
          <cell r="C388" t="str">
            <v>北京京东世纪信息技术有限公司</v>
          </cell>
          <cell r="D388">
            <v>0</v>
          </cell>
          <cell r="E388">
            <v>0</v>
          </cell>
          <cell r="G388" t="str">
            <v>管理</v>
          </cell>
          <cell r="H388">
            <v>0</v>
          </cell>
          <cell r="I388" t="str">
            <v>否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</row>
        <row r="389">
          <cell r="B389" t="str">
            <v>S512009</v>
          </cell>
          <cell r="C389" t="str">
            <v>天津克威迩机械设备有限公司</v>
          </cell>
          <cell r="D389">
            <v>0</v>
          </cell>
          <cell r="E389">
            <v>0</v>
          </cell>
          <cell r="H389">
            <v>0</v>
          </cell>
          <cell r="I389" t="str">
            <v>否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0</v>
          </cell>
          <cell r="BC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</row>
        <row r="390">
          <cell r="B390" t="str">
            <v>S513002</v>
          </cell>
          <cell r="C390" t="str">
            <v>河北光德精密机械股份有限公司</v>
          </cell>
          <cell r="D390" t="str">
            <v>后视镜</v>
          </cell>
          <cell r="E390" t="str">
            <v>后视镜</v>
          </cell>
          <cell r="H390">
            <v>30</v>
          </cell>
          <cell r="I390" t="str">
            <v>否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0</v>
          </cell>
        </row>
        <row r="391">
          <cell r="B391" t="str">
            <v>S513029</v>
          </cell>
          <cell r="C391" t="str">
            <v>黄骅信誉楼百货集团有限公司黄骅信誉楼商厦</v>
          </cell>
          <cell r="D391">
            <v>0</v>
          </cell>
          <cell r="E391">
            <v>0</v>
          </cell>
          <cell r="H391">
            <v>0</v>
          </cell>
          <cell r="I391" t="str">
            <v>否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</row>
        <row r="392">
          <cell r="B392" t="str">
            <v>S513054</v>
          </cell>
          <cell r="C392" t="str">
            <v>黄骅市金盾保安服务有限公司</v>
          </cell>
          <cell r="D392">
            <v>0</v>
          </cell>
          <cell r="E392">
            <v>0</v>
          </cell>
          <cell r="G392" t="str">
            <v>管理</v>
          </cell>
          <cell r="H392">
            <v>0</v>
          </cell>
          <cell r="I392" t="str">
            <v>否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I392">
            <v>0</v>
          </cell>
          <cell r="AJ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12500</v>
          </cell>
          <cell r="AZ392">
            <v>12500</v>
          </cell>
          <cell r="BA392">
            <v>12500</v>
          </cell>
          <cell r="BB392">
            <v>0</v>
          </cell>
          <cell r="BC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2083.3333333333298</v>
          </cell>
        </row>
        <row r="393">
          <cell r="B393" t="str">
            <v>S513079</v>
          </cell>
          <cell r="C393" t="str">
            <v>泊头市兴东高温油泵制造有限责任公司</v>
          </cell>
          <cell r="D393">
            <v>0</v>
          </cell>
          <cell r="E393">
            <v>0</v>
          </cell>
          <cell r="H393">
            <v>0</v>
          </cell>
          <cell r="I393" t="str">
            <v>否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</row>
        <row r="394">
          <cell r="B394" t="str">
            <v>S513080</v>
          </cell>
          <cell r="C394" t="str">
            <v>霸州市宏达五金塑料制品厂</v>
          </cell>
          <cell r="D394">
            <v>0</v>
          </cell>
          <cell r="E394">
            <v>0</v>
          </cell>
          <cell r="H394">
            <v>0</v>
          </cell>
          <cell r="I394" t="str">
            <v>否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</row>
        <row r="395">
          <cell r="B395" t="str">
            <v>S513081</v>
          </cell>
          <cell r="C395" t="str">
            <v>石家庄跨越物流有限公司</v>
          </cell>
          <cell r="D395" t="str">
            <v>金属件/座椅/后视镜</v>
          </cell>
          <cell r="E395" t="str">
            <v>金属件/座椅/后视镜</v>
          </cell>
          <cell r="F395" t="e">
            <v>#REF!</v>
          </cell>
          <cell r="G395" t="str">
            <v>销售（运输）</v>
          </cell>
          <cell r="H395">
            <v>60</v>
          </cell>
          <cell r="I395" t="str">
            <v>否</v>
          </cell>
          <cell r="J395">
            <v>60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G395">
            <v>0</v>
          </cell>
          <cell r="AH395">
            <v>0</v>
          </cell>
          <cell r="AK395">
            <v>0</v>
          </cell>
          <cell r="AL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Y395">
            <v>0</v>
          </cell>
          <cell r="AZ395">
            <v>0</v>
          </cell>
          <cell r="BA395">
            <v>0</v>
          </cell>
          <cell r="BB395">
            <v>0.8</v>
          </cell>
          <cell r="BC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</row>
        <row r="396">
          <cell r="B396" t="str">
            <v>S513108</v>
          </cell>
          <cell r="C396" t="str">
            <v>河北德邦物流有限公司</v>
          </cell>
          <cell r="D396">
            <v>0</v>
          </cell>
          <cell r="E396" t="str">
            <v>销售</v>
          </cell>
          <cell r="F396" t="e">
            <v>#REF!</v>
          </cell>
          <cell r="H396">
            <v>0</v>
          </cell>
          <cell r="I396" t="str">
            <v>否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0</v>
          </cell>
          <cell r="BB396">
            <v>0</v>
          </cell>
          <cell r="BC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</row>
        <row r="397">
          <cell r="B397" t="str">
            <v>S513109</v>
          </cell>
          <cell r="C397" t="str">
            <v>沙河市博泰汽车销售有限公司</v>
          </cell>
          <cell r="D397">
            <v>0</v>
          </cell>
          <cell r="E397">
            <v>0</v>
          </cell>
          <cell r="H397">
            <v>0</v>
          </cell>
          <cell r="I397" t="str">
            <v>否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</row>
        <row r="398">
          <cell r="B398" t="str">
            <v>S513110</v>
          </cell>
          <cell r="C398" t="str">
            <v>曲阳县润杨汽车贸易有限公司</v>
          </cell>
          <cell r="D398">
            <v>0</v>
          </cell>
          <cell r="E398">
            <v>0</v>
          </cell>
          <cell r="H398">
            <v>0</v>
          </cell>
          <cell r="I398" t="str">
            <v>否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</row>
        <row r="399">
          <cell r="B399" t="str">
            <v>S532007</v>
          </cell>
          <cell r="C399" t="str">
            <v>和和机械（张家港）有限公司</v>
          </cell>
          <cell r="D399">
            <v>0</v>
          </cell>
          <cell r="E399">
            <v>0</v>
          </cell>
          <cell r="H399">
            <v>0</v>
          </cell>
          <cell r="I399" t="str">
            <v>否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</row>
        <row r="400">
          <cell r="B400" t="str">
            <v>S532012</v>
          </cell>
          <cell r="C400" t="str">
            <v>苏州市跃进汽车修配厂</v>
          </cell>
          <cell r="D400">
            <v>0</v>
          </cell>
          <cell r="E400">
            <v>0</v>
          </cell>
          <cell r="H400">
            <v>0</v>
          </cell>
          <cell r="I400" t="str">
            <v>否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</row>
        <row r="401">
          <cell r="B401" t="str">
            <v>S537005</v>
          </cell>
          <cell r="C401" t="str">
            <v>滨州齐德化工有限公司</v>
          </cell>
          <cell r="D401">
            <v>0</v>
          </cell>
          <cell r="E401">
            <v>0</v>
          </cell>
          <cell r="H401">
            <v>0</v>
          </cell>
          <cell r="I401" t="str">
            <v>否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</row>
        <row r="402">
          <cell r="B402" t="str">
            <v>S537007</v>
          </cell>
          <cell r="C402" t="str">
            <v>青岛宸屹信息科技有限公司</v>
          </cell>
          <cell r="D402">
            <v>0</v>
          </cell>
          <cell r="E402">
            <v>0</v>
          </cell>
          <cell r="H402">
            <v>0</v>
          </cell>
          <cell r="I402" t="str">
            <v>否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</row>
        <row r="403">
          <cell r="B403" t="str">
            <v>S543003</v>
          </cell>
          <cell r="C403" t="str">
            <v>郴州铧宇汽车销售服务有限公司</v>
          </cell>
          <cell r="D403">
            <v>0</v>
          </cell>
          <cell r="E403">
            <v>0</v>
          </cell>
          <cell r="H403">
            <v>0</v>
          </cell>
          <cell r="I403" t="str">
            <v>否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</row>
        <row r="404">
          <cell r="B404" t="str">
            <v>S412007</v>
          </cell>
          <cell r="C404" t="str">
            <v>天津易沃德工业装备有限公司</v>
          </cell>
          <cell r="D404">
            <v>0</v>
          </cell>
          <cell r="E404">
            <v>0</v>
          </cell>
          <cell r="H404">
            <v>0</v>
          </cell>
          <cell r="I404" t="str">
            <v>否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</row>
        <row r="405">
          <cell r="B405" t="str">
            <v>S412031</v>
          </cell>
          <cell r="C405" t="str">
            <v>天津正元天成科技发展有限公司</v>
          </cell>
          <cell r="D405">
            <v>0</v>
          </cell>
          <cell r="E405">
            <v>0</v>
          </cell>
          <cell r="H405">
            <v>0</v>
          </cell>
          <cell r="I405" t="str">
            <v>否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</row>
        <row r="406">
          <cell r="B406" t="str">
            <v>S413002</v>
          </cell>
          <cell r="C406" t="str">
            <v>唐山市丰润区报喜坨扁钢厂</v>
          </cell>
          <cell r="D406" t="str">
            <v>金属件</v>
          </cell>
          <cell r="E406" t="str">
            <v>金属件</v>
          </cell>
          <cell r="F406" t="e">
            <v>#REF!</v>
          </cell>
          <cell r="H406">
            <v>0</v>
          </cell>
          <cell r="I406" t="str">
            <v>否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1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</row>
        <row r="407">
          <cell r="B407" t="str">
            <v>S413164</v>
          </cell>
          <cell r="C407" t="str">
            <v>黄骅市国贸物资有限公司</v>
          </cell>
          <cell r="D407" t="str">
            <v>金属件</v>
          </cell>
          <cell r="E407" t="str">
            <v>金属件</v>
          </cell>
          <cell r="F407" t="e">
            <v>#REF!</v>
          </cell>
          <cell r="H407">
            <v>0</v>
          </cell>
          <cell r="I407" t="str">
            <v>否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1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</row>
        <row r="408">
          <cell r="B408" t="str">
            <v>S413165</v>
          </cell>
          <cell r="C408" t="str">
            <v>献县鹏凯金属制品有限公司</v>
          </cell>
          <cell r="D408" t="str">
            <v>后视镜</v>
          </cell>
          <cell r="E408" t="str">
            <v>后视镜</v>
          </cell>
          <cell r="H408">
            <v>0</v>
          </cell>
          <cell r="I408" t="str">
            <v>否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</row>
        <row r="409">
          <cell r="B409" t="str">
            <v>S413166</v>
          </cell>
          <cell r="C409" t="str">
            <v>盐山县大华五金销售有限公司</v>
          </cell>
          <cell r="D409" t="str">
            <v>金属件</v>
          </cell>
          <cell r="E409" t="str">
            <v>金属件</v>
          </cell>
          <cell r="F409" t="e">
            <v>#REF!</v>
          </cell>
          <cell r="H409">
            <v>0</v>
          </cell>
          <cell r="I409" t="str">
            <v>否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1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</row>
        <row r="410">
          <cell r="B410" t="str">
            <v>S432030</v>
          </cell>
          <cell r="C410" t="str">
            <v>无锡市宏伟彩印包装有限公司</v>
          </cell>
          <cell r="D410" t="str">
            <v>后视镜</v>
          </cell>
          <cell r="E410" t="str">
            <v>后视镜</v>
          </cell>
          <cell r="H410">
            <v>0</v>
          </cell>
          <cell r="I410" t="str">
            <v>否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</row>
        <row r="411">
          <cell r="B411" t="str">
            <v>S434007</v>
          </cell>
          <cell r="C411" t="str">
            <v>滁州岳众汽车零部件有限公司</v>
          </cell>
          <cell r="D411">
            <v>0</v>
          </cell>
          <cell r="E411" t="str">
            <v>金属件</v>
          </cell>
          <cell r="F411" t="e">
            <v>#REF!</v>
          </cell>
          <cell r="H411">
            <v>0</v>
          </cell>
          <cell r="I411" t="str">
            <v>否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1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</row>
        <row r="412">
          <cell r="B412" t="str">
            <v>S511023</v>
          </cell>
          <cell r="C412" t="str">
            <v>北京迅捷通物流有限公司</v>
          </cell>
          <cell r="D412">
            <v>0</v>
          </cell>
          <cell r="E412">
            <v>0</v>
          </cell>
          <cell r="H412">
            <v>0</v>
          </cell>
          <cell r="I412" t="str">
            <v>否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</row>
        <row r="413">
          <cell r="B413" t="str">
            <v>S512002</v>
          </cell>
          <cell r="C413" t="str">
            <v>天津市盛荣欣益科技有限公司</v>
          </cell>
          <cell r="D413" t="str">
            <v>后视镜</v>
          </cell>
          <cell r="E413" t="str">
            <v>后视镜</v>
          </cell>
          <cell r="H413">
            <v>0</v>
          </cell>
          <cell r="I413" t="str">
            <v>否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</row>
        <row r="414">
          <cell r="B414" t="str">
            <v>S512016</v>
          </cell>
          <cell r="C414" t="str">
            <v>同道精英（天津）信息技术有限公司</v>
          </cell>
          <cell r="D414">
            <v>0</v>
          </cell>
          <cell r="E414">
            <v>0</v>
          </cell>
          <cell r="H414">
            <v>0</v>
          </cell>
          <cell r="I414" t="str">
            <v>否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</row>
        <row r="415">
          <cell r="B415" t="str">
            <v>S513030</v>
          </cell>
          <cell r="C415" t="str">
            <v>中国石油化工股份有限公司河北沧州石油分公司</v>
          </cell>
          <cell r="D415">
            <v>0</v>
          </cell>
          <cell r="E415">
            <v>0</v>
          </cell>
          <cell r="H415">
            <v>0</v>
          </cell>
          <cell r="I415" t="str">
            <v>否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</row>
        <row r="416">
          <cell r="B416" t="str">
            <v>S513046</v>
          </cell>
          <cell r="C416" t="str">
            <v>黄骅市嘉轩安装工程有限公司</v>
          </cell>
          <cell r="D416">
            <v>0</v>
          </cell>
          <cell r="E416">
            <v>0</v>
          </cell>
          <cell r="H416">
            <v>0</v>
          </cell>
          <cell r="I416" t="str">
            <v>否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</row>
        <row r="417">
          <cell r="B417" t="str">
            <v>S513078</v>
          </cell>
          <cell r="C417" t="str">
            <v>石家庄海运帆机电设备有限公司</v>
          </cell>
          <cell r="D417">
            <v>0</v>
          </cell>
          <cell r="E417">
            <v>0</v>
          </cell>
          <cell r="H417">
            <v>0</v>
          </cell>
          <cell r="I417" t="str">
            <v>否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</row>
        <row r="418">
          <cell r="B418" t="str">
            <v>S513092</v>
          </cell>
          <cell r="C418" t="str">
            <v>张家口圣屹汽车销售服务有限公司</v>
          </cell>
          <cell r="D418">
            <v>0</v>
          </cell>
          <cell r="E418">
            <v>0</v>
          </cell>
          <cell r="H418">
            <v>0</v>
          </cell>
          <cell r="I418" t="str">
            <v>否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</row>
        <row r="419">
          <cell r="B419" t="str">
            <v>S513096</v>
          </cell>
          <cell r="C419" t="str">
            <v>遵化市双益汽车修理厂</v>
          </cell>
          <cell r="D419">
            <v>0</v>
          </cell>
          <cell r="E419">
            <v>0</v>
          </cell>
          <cell r="H419">
            <v>0</v>
          </cell>
          <cell r="I419" t="str">
            <v>否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</row>
        <row r="420">
          <cell r="B420" t="str">
            <v>S513097</v>
          </cell>
          <cell r="C420" t="str">
            <v>乐亭县剑锋汽车维修服务有限公司</v>
          </cell>
          <cell r="D420">
            <v>0</v>
          </cell>
          <cell r="E420">
            <v>0</v>
          </cell>
          <cell r="H420">
            <v>0</v>
          </cell>
          <cell r="I420" t="str">
            <v>否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Y420">
            <v>0</v>
          </cell>
          <cell r="AZ420">
            <v>0</v>
          </cell>
          <cell r="BA420">
            <v>0</v>
          </cell>
          <cell r="BB420">
            <v>0</v>
          </cell>
          <cell r="BC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</row>
        <row r="421">
          <cell r="B421" t="str">
            <v>S513106</v>
          </cell>
          <cell r="C421" t="str">
            <v>玉田县利华汽车修理厂</v>
          </cell>
          <cell r="D421">
            <v>0</v>
          </cell>
          <cell r="E421">
            <v>0</v>
          </cell>
          <cell r="H421">
            <v>0</v>
          </cell>
          <cell r="I421" t="str">
            <v>否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</row>
        <row r="422">
          <cell r="B422" t="str">
            <v>S513112</v>
          </cell>
          <cell r="C422" t="str">
            <v>唐山市丰南区昱安汽车销售服务有限公司</v>
          </cell>
          <cell r="D422">
            <v>0</v>
          </cell>
          <cell r="E422">
            <v>0</v>
          </cell>
          <cell r="H422">
            <v>0</v>
          </cell>
          <cell r="I422" t="str">
            <v>否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</row>
        <row r="423">
          <cell r="B423" t="str">
            <v>S513114</v>
          </cell>
          <cell r="C423" t="str">
            <v>黄骅市未来信息技术有限公司</v>
          </cell>
          <cell r="D423">
            <v>0</v>
          </cell>
          <cell r="E423">
            <v>0</v>
          </cell>
          <cell r="H423">
            <v>0</v>
          </cell>
          <cell r="I423" t="str">
            <v>否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</row>
        <row r="424">
          <cell r="B424" t="str">
            <v>S513115</v>
          </cell>
          <cell r="C424" t="str">
            <v>黄骅市博元农业科技有限公司</v>
          </cell>
          <cell r="D424">
            <v>0</v>
          </cell>
          <cell r="E424">
            <v>0</v>
          </cell>
          <cell r="H424">
            <v>0</v>
          </cell>
          <cell r="I424" t="str">
            <v>否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</row>
        <row r="425">
          <cell r="B425" t="str">
            <v>S513116</v>
          </cell>
          <cell r="C425" t="str">
            <v>黄骅市渤海路理想照像服务部</v>
          </cell>
          <cell r="D425">
            <v>0</v>
          </cell>
          <cell r="E425">
            <v>0</v>
          </cell>
          <cell r="H425">
            <v>0</v>
          </cell>
          <cell r="I425" t="str">
            <v>否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</row>
        <row r="426">
          <cell r="B426" t="str">
            <v>S513118</v>
          </cell>
          <cell r="C426" t="str">
            <v>衡水鑫磊劳务派遣有限公司</v>
          </cell>
          <cell r="D426">
            <v>0</v>
          </cell>
          <cell r="E426">
            <v>0</v>
          </cell>
          <cell r="H426">
            <v>0</v>
          </cell>
          <cell r="I426" t="str">
            <v>否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</row>
        <row r="427">
          <cell r="B427" t="str">
            <v>S514005</v>
          </cell>
          <cell r="C427" t="str">
            <v>山西驰鹏汽车销售有限公司</v>
          </cell>
          <cell r="D427">
            <v>0</v>
          </cell>
          <cell r="E427">
            <v>0</v>
          </cell>
          <cell r="H427">
            <v>0</v>
          </cell>
          <cell r="I427" t="str">
            <v>否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</row>
        <row r="428">
          <cell r="B428" t="str">
            <v>S531009</v>
          </cell>
          <cell r="C428" t="str">
            <v>上海鸿安锦翔汽车服务有限公司</v>
          </cell>
          <cell r="D428">
            <v>0</v>
          </cell>
          <cell r="E428">
            <v>0</v>
          </cell>
          <cell r="H428">
            <v>0</v>
          </cell>
          <cell r="I428" t="str">
            <v>否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M428">
            <v>0</v>
          </cell>
          <cell r="AN428">
            <v>0</v>
          </cell>
          <cell r="AO428">
            <v>0</v>
          </cell>
          <cell r="AP428">
            <v>0</v>
          </cell>
          <cell r="AQ428">
            <v>0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Y428">
            <v>0</v>
          </cell>
          <cell r="AZ428">
            <v>0</v>
          </cell>
          <cell r="BA428">
            <v>0</v>
          </cell>
          <cell r="BB428">
            <v>0</v>
          </cell>
          <cell r="BC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</row>
        <row r="429">
          <cell r="B429" t="str">
            <v>S532010</v>
          </cell>
          <cell r="C429" t="str">
            <v>南通易人汽车贸易服务有限公司</v>
          </cell>
          <cell r="D429">
            <v>0</v>
          </cell>
          <cell r="E429">
            <v>0</v>
          </cell>
          <cell r="H429">
            <v>0</v>
          </cell>
          <cell r="I429" t="str">
            <v>否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</row>
        <row r="430">
          <cell r="B430" t="str">
            <v>S532013</v>
          </cell>
          <cell r="C430" t="str">
            <v>武汉华天博亿工贸有限公司</v>
          </cell>
          <cell r="D430">
            <v>0</v>
          </cell>
          <cell r="E430">
            <v>0</v>
          </cell>
          <cell r="H430">
            <v>0</v>
          </cell>
          <cell r="I430" t="str">
            <v>否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</row>
        <row r="431">
          <cell r="B431" t="str">
            <v>S533009</v>
          </cell>
          <cell r="C431" t="str">
            <v>嘉兴市金禾汽车维修服务有限公司</v>
          </cell>
          <cell r="D431">
            <v>0</v>
          </cell>
          <cell r="E431">
            <v>0</v>
          </cell>
          <cell r="H431">
            <v>0</v>
          </cell>
          <cell r="I431" t="str">
            <v>否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0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</row>
        <row r="432">
          <cell r="B432" t="str">
            <v>S534003</v>
          </cell>
          <cell r="C432" t="str">
            <v>芜湖市仁和富通汽车修理厂</v>
          </cell>
          <cell r="D432">
            <v>0</v>
          </cell>
          <cell r="E432">
            <v>0</v>
          </cell>
          <cell r="H432">
            <v>0</v>
          </cell>
          <cell r="I432" t="str">
            <v>否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</row>
        <row r="433">
          <cell r="B433" t="str">
            <v>S534006</v>
          </cell>
          <cell r="C433" t="str">
            <v>六安安瑞汽车销售有限公司</v>
          </cell>
          <cell r="D433">
            <v>0</v>
          </cell>
          <cell r="E433">
            <v>0</v>
          </cell>
          <cell r="H433">
            <v>0</v>
          </cell>
          <cell r="I433" t="str">
            <v>否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</row>
        <row r="434">
          <cell r="B434" t="str">
            <v>S535003</v>
          </cell>
          <cell r="C434" t="str">
            <v>漳浦天泽塑胶制品有限公司</v>
          </cell>
          <cell r="D434">
            <v>0</v>
          </cell>
          <cell r="E434">
            <v>0</v>
          </cell>
          <cell r="H434">
            <v>0</v>
          </cell>
          <cell r="I434" t="str">
            <v>否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</row>
        <row r="435">
          <cell r="B435" t="str">
            <v>S537006</v>
          </cell>
          <cell r="C435" t="str">
            <v>潍坊众乐邦人力资源有限公司</v>
          </cell>
          <cell r="D435">
            <v>0</v>
          </cell>
          <cell r="E435">
            <v>0</v>
          </cell>
          <cell r="H435">
            <v>0</v>
          </cell>
          <cell r="I435" t="str">
            <v>否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</row>
        <row r="436">
          <cell r="B436" t="str">
            <v>S537013</v>
          </cell>
          <cell r="C436" t="str">
            <v>文登区康泰汽车修理部</v>
          </cell>
          <cell r="D436">
            <v>0</v>
          </cell>
          <cell r="E436">
            <v>0</v>
          </cell>
          <cell r="H436">
            <v>0</v>
          </cell>
          <cell r="I436" t="str">
            <v>否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</row>
        <row r="437">
          <cell r="B437" t="str">
            <v>S537014</v>
          </cell>
          <cell r="C437" t="str">
            <v>山东原和人力资源有限公司</v>
          </cell>
          <cell r="D437">
            <v>0</v>
          </cell>
          <cell r="E437">
            <v>0</v>
          </cell>
          <cell r="H437">
            <v>0</v>
          </cell>
          <cell r="I437" t="str">
            <v>否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Y437">
            <v>0</v>
          </cell>
          <cell r="AZ437">
            <v>0</v>
          </cell>
          <cell r="BA437">
            <v>0</v>
          </cell>
          <cell r="BB437">
            <v>0</v>
          </cell>
          <cell r="BC437">
            <v>0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</row>
        <row r="438">
          <cell r="B438" t="str">
            <v>S543004</v>
          </cell>
          <cell r="C438" t="str">
            <v>西峡县德赢汽车销售服务有限公司</v>
          </cell>
          <cell r="D438">
            <v>0</v>
          </cell>
          <cell r="E438">
            <v>0</v>
          </cell>
          <cell r="H438">
            <v>0</v>
          </cell>
          <cell r="I438" t="str">
            <v>否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</row>
        <row r="439">
          <cell r="B439" t="str">
            <v>S545001</v>
          </cell>
          <cell r="C439" t="str">
            <v>柳州凡天汽车销售服务有限公司</v>
          </cell>
          <cell r="D439">
            <v>0</v>
          </cell>
          <cell r="E439">
            <v>0</v>
          </cell>
          <cell r="H439">
            <v>0</v>
          </cell>
          <cell r="I439" t="str">
            <v>否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>
            <v>0</v>
          </cell>
          <cell r="AM439">
            <v>0</v>
          </cell>
          <cell r="AN439">
            <v>0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</row>
        <row r="440">
          <cell r="B440" t="str">
            <v>S561005</v>
          </cell>
          <cell r="C440" t="str">
            <v>西安汉信自动识别技术有限公司</v>
          </cell>
          <cell r="D440">
            <v>0</v>
          </cell>
          <cell r="E440">
            <v>0</v>
          </cell>
          <cell r="H440">
            <v>0</v>
          </cell>
          <cell r="I440" t="str">
            <v>否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J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</row>
        <row r="441">
          <cell r="B441" t="str">
            <v>S412035</v>
          </cell>
          <cell r="C441" t="str">
            <v>天津海纳钢铁有限公司</v>
          </cell>
          <cell r="D441" t="str">
            <v>金属件</v>
          </cell>
          <cell r="E441" t="str">
            <v>金属件</v>
          </cell>
          <cell r="F441" t="e">
            <v>#REF!</v>
          </cell>
          <cell r="H441">
            <v>0</v>
          </cell>
          <cell r="I441" t="str">
            <v>否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Y441">
            <v>0</v>
          </cell>
          <cell r="AZ441">
            <v>0</v>
          </cell>
          <cell r="BA441">
            <v>0</v>
          </cell>
          <cell r="BB441">
            <v>1</v>
          </cell>
          <cell r="BC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</row>
        <row r="442">
          <cell r="B442" t="str">
            <v>S413145</v>
          </cell>
          <cell r="C442" t="str">
            <v>霸州市霸州镇鑫创五金塑料厂</v>
          </cell>
          <cell r="D442" t="str">
            <v>座椅</v>
          </cell>
          <cell r="E442" t="str">
            <v>座椅</v>
          </cell>
          <cell r="F442" t="e">
            <v>#REF!</v>
          </cell>
          <cell r="G442" t="str">
            <v>正常供货</v>
          </cell>
          <cell r="H442">
            <v>60</v>
          </cell>
          <cell r="I442" t="str">
            <v>是</v>
          </cell>
          <cell r="J442">
            <v>60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J442">
            <v>0</v>
          </cell>
          <cell r="AK442">
            <v>0</v>
          </cell>
          <cell r="AL442">
            <v>0</v>
          </cell>
          <cell r="AM442">
            <v>0</v>
          </cell>
          <cell r="AN442">
            <v>0</v>
          </cell>
          <cell r="AO442">
            <v>466.6</v>
          </cell>
          <cell r="AP442">
            <v>17727.84</v>
          </cell>
          <cell r="AQ442">
            <v>20300</v>
          </cell>
          <cell r="AR442">
            <v>17400</v>
          </cell>
          <cell r="AS442">
            <v>43147.86</v>
          </cell>
          <cell r="AT442">
            <v>29919.32</v>
          </cell>
          <cell r="AU442">
            <v>15318.49</v>
          </cell>
          <cell r="AV442">
            <v>10943.34</v>
          </cell>
          <cell r="AW442">
            <v>0</v>
          </cell>
          <cell r="AX442">
            <v>61089.79</v>
          </cell>
          <cell r="AY442">
            <v>13600</v>
          </cell>
          <cell r="AZ442">
            <v>229913.24</v>
          </cell>
          <cell r="BA442">
            <v>155223.45000000001</v>
          </cell>
          <cell r="BB442">
            <v>0.8</v>
          </cell>
          <cell r="BC442">
            <v>21493.6033333333</v>
          </cell>
          <cell r="BD442">
            <v>23968.918333333299</v>
          </cell>
          <cell r="BE442">
            <v>22838.168333333299</v>
          </cell>
          <cell r="BF442">
            <v>19454.834999999999</v>
          </cell>
          <cell r="BG442">
            <v>26736.4666666667</v>
          </cell>
          <cell r="BH442">
            <v>21811.823333333301</v>
          </cell>
        </row>
        <row r="443">
          <cell r="B443" t="str">
            <v>S511019</v>
          </cell>
          <cell r="C443" t="str">
            <v>中企永联数据交换技术(北京)有限公司</v>
          </cell>
          <cell r="D443">
            <v>0</v>
          </cell>
          <cell r="E443">
            <v>0</v>
          </cell>
          <cell r="H443">
            <v>0</v>
          </cell>
          <cell r="I443" t="str">
            <v>否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</row>
        <row r="444">
          <cell r="B444" t="str">
            <v>S511021</v>
          </cell>
          <cell r="C444" t="str">
            <v>平安养老保险股份有限公司北京分公司</v>
          </cell>
          <cell r="D444">
            <v>0</v>
          </cell>
          <cell r="E444">
            <v>0</v>
          </cell>
          <cell r="H444">
            <v>0</v>
          </cell>
          <cell r="I444" t="str">
            <v>否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Y444">
            <v>0</v>
          </cell>
          <cell r="AZ444">
            <v>0</v>
          </cell>
          <cell r="BA444">
            <v>0</v>
          </cell>
          <cell r="BB444">
            <v>0</v>
          </cell>
          <cell r="BC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</row>
        <row r="445">
          <cell r="B445" t="str">
            <v>S511022</v>
          </cell>
          <cell r="C445" t="str">
            <v>北京华德世纪科技发展有限公司</v>
          </cell>
          <cell r="D445">
            <v>0</v>
          </cell>
          <cell r="E445">
            <v>0</v>
          </cell>
          <cell r="H445">
            <v>0</v>
          </cell>
          <cell r="I445" t="str">
            <v>否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Y445">
            <v>0</v>
          </cell>
          <cell r="AZ445">
            <v>0</v>
          </cell>
          <cell r="BA445">
            <v>0</v>
          </cell>
          <cell r="BB445">
            <v>0</v>
          </cell>
          <cell r="BC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</row>
        <row r="446">
          <cell r="B446" t="str">
            <v>S511024</v>
          </cell>
          <cell r="C446" t="str">
            <v>北京市长安律师事务所</v>
          </cell>
          <cell r="D446">
            <v>0</v>
          </cell>
          <cell r="E446">
            <v>0</v>
          </cell>
          <cell r="H446">
            <v>0</v>
          </cell>
          <cell r="I446" t="str">
            <v>否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  <cell r="BC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</row>
        <row r="447">
          <cell r="B447" t="str">
            <v>S513100</v>
          </cell>
          <cell r="C447" t="str">
            <v>保定中汇汽车贸易有限公司</v>
          </cell>
          <cell r="D447">
            <v>0</v>
          </cell>
          <cell r="E447">
            <v>0</v>
          </cell>
          <cell r="H447">
            <v>0</v>
          </cell>
          <cell r="I447" t="str">
            <v>否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</row>
        <row r="448">
          <cell r="B448" t="str">
            <v>S513103</v>
          </cell>
          <cell r="C448" t="str">
            <v>邢台市鼎力恒汽车销售有限公司</v>
          </cell>
          <cell r="D448">
            <v>0</v>
          </cell>
          <cell r="E448">
            <v>0</v>
          </cell>
          <cell r="H448">
            <v>0</v>
          </cell>
          <cell r="I448" t="str">
            <v>否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  <cell r="BC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</row>
        <row r="449">
          <cell r="B449" t="str">
            <v>S513119</v>
          </cell>
          <cell r="C449" t="str">
            <v>黄骅市英强装卸搬运队</v>
          </cell>
          <cell r="D449">
            <v>0</v>
          </cell>
          <cell r="E449">
            <v>0</v>
          </cell>
          <cell r="H449">
            <v>0</v>
          </cell>
          <cell r="I449" t="str">
            <v>否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Y449">
            <v>0</v>
          </cell>
          <cell r="AZ449">
            <v>0</v>
          </cell>
          <cell r="BA449">
            <v>0</v>
          </cell>
          <cell r="BB449">
            <v>0</v>
          </cell>
          <cell r="BC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</row>
        <row r="450">
          <cell r="B450" t="str">
            <v>S513120</v>
          </cell>
          <cell r="C450" t="str">
            <v>黄骅市大强商贸有限公司</v>
          </cell>
          <cell r="D450">
            <v>0</v>
          </cell>
          <cell r="E450">
            <v>0</v>
          </cell>
          <cell r="H450">
            <v>0</v>
          </cell>
          <cell r="I450" t="str">
            <v>否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J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0</v>
          </cell>
          <cell r="AU450">
            <v>0</v>
          </cell>
          <cell r="AV450">
            <v>0</v>
          </cell>
          <cell r="AW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</row>
        <row r="451">
          <cell r="B451" t="str">
            <v>S513123</v>
          </cell>
          <cell r="C451" t="str">
            <v>黄骅市奇润运输队</v>
          </cell>
          <cell r="D451">
            <v>0</v>
          </cell>
          <cell r="E451">
            <v>0</v>
          </cell>
          <cell r="H451">
            <v>0</v>
          </cell>
          <cell r="I451" t="str">
            <v>否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  <cell r="BA451">
            <v>0</v>
          </cell>
          <cell r="BB451">
            <v>0</v>
          </cell>
          <cell r="BC451">
            <v>0</v>
          </cell>
          <cell r="BD451">
            <v>0</v>
          </cell>
          <cell r="BE451">
            <v>0</v>
          </cell>
          <cell r="BF451">
            <v>0</v>
          </cell>
          <cell r="BG451">
            <v>0</v>
          </cell>
          <cell r="BH451">
            <v>0</v>
          </cell>
        </row>
        <row r="452">
          <cell r="B452" t="str">
            <v>S513124</v>
          </cell>
          <cell r="C452" t="str">
            <v>河北凯昌祥汽车销售服务有限公司</v>
          </cell>
          <cell r="D452">
            <v>0</v>
          </cell>
          <cell r="E452">
            <v>0</v>
          </cell>
          <cell r="H452">
            <v>0</v>
          </cell>
          <cell r="I452" t="str">
            <v>否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>
            <v>0</v>
          </cell>
          <cell r="AU452">
            <v>0</v>
          </cell>
          <cell r="AV452">
            <v>0</v>
          </cell>
          <cell r="AW452">
            <v>0</v>
          </cell>
          <cell r="AY452">
            <v>0</v>
          </cell>
          <cell r="AZ452">
            <v>0</v>
          </cell>
          <cell r="BA452">
            <v>0</v>
          </cell>
          <cell r="BB452">
            <v>0</v>
          </cell>
          <cell r="BC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</row>
        <row r="453">
          <cell r="B453" t="str">
            <v>S513125</v>
          </cell>
          <cell r="C453" t="str">
            <v>黄骅市壹本文化传媒有限公司</v>
          </cell>
          <cell r="D453">
            <v>0</v>
          </cell>
          <cell r="E453">
            <v>0</v>
          </cell>
          <cell r="H453">
            <v>0</v>
          </cell>
          <cell r="I453" t="str">
            <v>否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J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0</v>
          </cell>
          <cell r="AS453">
            <v>0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Y453">
            <v>0</v>
          </cell>
          <cell r="AZ453">
            <v>0</v>
          </cell>
          <cell r="BA453">
            <v>0</v>
          </cell>
          <cell r="BB453">
            <v>0</v>
          </cell>
          <cell r="BC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</row>
        <row r="454">
          <cell r="B454" t="str">
            <v>S513126</v>
          </cell>
          <cell r="C454" t="str">
            <v>河北荣华吉运汽车销售服务有限公司</v>
          </cell>
          <cell r="D454">
            <v>0</v>
          </cell>
          <cell r="E454">
            <v>0</v>
          </cell>
          <cell r="H454">
            <v>0</v>
          </cell>
          <cell r="I454" t="str">
            <v>否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</v>
          </cell>
          <cell r="BD454">
            <v>0</v>
          </cell>
          <cell r="BE454">
            <v>0</v>
          </cell>
          <cell r="BF454">
            <v>0</v>
          </cell>
          <cell r="BG454">
            <v>0</v>
          </cell>
          <cell r="BH454">
            <v>0</v>
          </cell>
        </row>
        <row r="455">
          <cell r="B455" t="str">
            <v>S513128</v>
          </cell>
          <cell r="C455" t="str">
            <v>黄骅市兴骏汽车维修门市部</v>
          </cell>
          <cell r="D455">
            <v>0</v>
          </cell>
          <cell r="E455">
            <v>0</v>
          </cell>
          <cell r="H455">
            <v>0</v>
          </cell>
          <cell r="I455" t="str">
            <v>否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0</v>
          </cell>
          <cell r="AQ455">
            <v>0</v>
          </cell>
          <cell r="AR455">
            <v>0</v>
          </cell>
          <cell r="AS455">
            <v>0</v>
          </cell>
          <cell r="AT455">
            <v>0</v>
          </cell>
          <cell r="AU455">
            <v>0</v>
          </cell>
          <cell r="AV455">
            <v>0</v>
          </cell>
          <cell r="AW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</row>
        <row r="456">
          <cell r="B456" t="str">
            <v>S514010</v>
          </cell>
          <cell r="C456" t="str">
            <v>山西汇瑞达汽车销售服务有限公司</v>
          </cell>
          <cell r="D456">
            <v>0</v>
          </cell>
          <cell r="E456">
            <v>0</v>
          </cell>
          <cell r="H456">
            <v>0</v>
          </cell>
          <cell r="I456" t="str">
            <v>否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</v>
          </cell>
          <cell r="BC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</row>
        <row r="457">
          <cell r="B457" t="str">
            <v>S521004</v>
          </cell>
          <cell r="C457" t="str">
            <v>辽阳奥德新重型汽车修配厂</v>
          </cell>
          <cell r="D457">
            <v>0</v>
          </cell>
          <cell r="E457">
            <v>0</v>
          </cell>
          <cell r="H457">
            <v>0</v>
          </cell>
          <cell r="I457" t="str">
            <v>否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</v>
          </cell>
          <cell r="BD457">
            <v>0</v>
          </cell>
          <cell r="BE457">
            <v>0</v>
          </cell>
          <cell r="BF457">
            <v>0</v>
          </cell>
          <cell r="BG457">
            <v>0</v>
          </cell>
          <cell r="BH457">
            <v>0</v>
          </cell>
        </row>
        <row r="458">
          <cell r="B458" t="str">
            <v>S521005</v>
          </cell>
          <cell r="C458" t="str">
            <v>盘锦圣翔汽车销售服务有限公司</v>
          </cell>
          <cell r="D458">
            <v>0</v>
          </cell>
          <cell r="E458">
            <v>0</v>
          </cell>
          <cell r="H458">
            <v>0</v>
          </cell>
          <cell r="I458" t="str">
            <v>否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</v>
          </cell>
          <cell r="BD458">
            <v>0</v>
          </cell>
          <cell r="BE458">
            <v>0</v>
          </cell>
          <cell r="BF458">
            <v>0</v>
          </cell>
          <cell r="BG458">
            <v>0</v>
          </cell>
          <cell r="BH458">
            <v>0</v>
          </cell>
        </row>
        <row r="459">
          <cell r="B459" t="str">
            <v>S521007</v>
          </cell>
          <cell r="C459" t="str">
            <v>鞍山沈动重工有限公司</v>
          </cell>
          <cell r="D459">
            <v>0</v>
          </cell>
          <cell r="E459">
            <v>0</v>
          </cell>
          <cell r="H459">
            <v>0</v>
          </cell>
          <cell r="I459" t="str">
            <v>否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</row>
        <row r="460">
          <cell r="B460" t="str">
            <v>S521008</v>
          </cell>
          <cell r="C460" t="str">
            <v>辽宁动力能源装备集团有限公司</v>
          </cell>
          <cell r="D460">
            <v>0</v>
          </cell>
          <cell r="E460">
            <v>0</v>
          </cell>
          <cell r="H460">
            <v>0</v>
          </cell>
          <cell r="I460" t="str">
            <v>否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</v>
          </cell>
          <cell r="BD460">
            <v>0</v>
          </cell>
          <cell r="BE460">
            <v>0</v>
          </cell>
          <cell r="BF460">
            <v>0</v>
          </cell>
          <cell r="BG460">
            <v>0</v>
          </cell>
          <cell r="BH460">
            <v>0</v>
          </cell>
        </row>
        <row r="461">
          <cell r="B461" t="str">
            <v>S521009</v>
          </cell>
          <cell r="C461" t="str">
            <v>辽宁星朋科技实业有限公司</v>
          </cell>
          <cell r="D461">
            <v>0</v>
          </cell>
          <cell r="E461">
            <v>0</v>
          </cell>
          <cell r="H461">
            <v>0</v>
          </cell>
          <cell r="I461" t="str">
            <v>否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Y461">
            <v>0</v>
          </cell>
          <cell r="AZ461">
            <v>0</v>
          </cell>
          <cell r="BA461">
            <v>0</v>
          </cell>
          <cell r="BB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</row>
        <row r="462">
          <cell r="B462" t="str">
            <v>S523001</v>
          </cell>
          <cell r="C462" t="str">
            <v>明水鑫隆汽车销售有限公司</v>
          </cell>
          <cell r="D462">
            <v>0</v>
          </cell>
          <cell r="E462">
            <v>0</v>
          </cell>
          <cell r="H462">
            <v>0</v>
          </cell>
          <cell r="I462" t="str">
            <v>否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J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Y462">
            <v>0</v>
          </cell>
          <cell r="AZ462">
            <v>0</v>
          </cell>
          <cell r="BA462">
            <v>0</v>
          </cell>
          <cell r="BB462">
            <v>0</v>
          </cell>
          <cell r="BC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</row>
        <row r="463">
          <cell r="B463" t="str">
            <v>S532008</v>
          </cell>
          <cell r="C463" t="str">
            <v>无锡市西运汽车修配厂</v>
          </cell>
          <cell r="D463">
            <v>0</v>
          </cell>
          <cell r="E463">
            <v>0</v>
          </cell>
          <cell r="H463">
            <v>0</v>
          </cell>
          <cell r="I463" t="str">
            <v>否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Y463">
            <v>0</v>
          </cell>
          <cell r="AZ463">
            <v>0</v>
          </cell>
          <cell r="BA463">
            <v>0</v>
          </cell>
          <cell r="BB463">
            <v>0</v>
          </cell>
          <cell r="BC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</row>
        <row r="464">
          <cell r="B464" t="str">
            <v>S532015</v>
          </cell>
          <cell r="C464" t="str">
            <v>镇江市中亚汽车销售服务有限公司镇江中亚</v>
          </cell>
          <cell r="D464">
            <v>0</v>
          </cell>
          <cell r="E464">
            <v>0</v>
          </cell>
          <cell r="H464">
            <v>0</v>
          </cell>
          <cell r="I464" t="str">
            <v>否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Y464">
            <v>0</v>
          </cell>
          <cell r="AZ464">
            <v>0</v>
          </cell>
          <cell r="BA464">
            <v>0</v>
          </cell>
          <cell r="BB464">
            <v>0</v>
          </cell>
          <cell r="BC464">
            <v>0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</row>
        <row r="465">
          <cell r="B465" t="str">
            <v>S532018</v>
          </cell>
          <cell r="C465" t="str">
            <v>扬州市佑名汽车服务有限公司</v>
          </cell>
          <cell r="D465">
            <v>0</v>
          </cell>
          <cell r="E465">
            <v>0</v>
          </cell>
          <cell r="H465">
            <v>0</v>
          </cell>
          <cell r="I465" t="str">
            <v>否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Y465">
            <v>0</v>
          </cell>
          <cell r="AZ465">
            <v>0</v>
          </cell>
          <cell r="BA465">
            <v>0</v>
          </cell>
          <cell r="BB465">
            <v>0</v>
          </cell>
          <cell r="BC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</row>
        <row r="466">
          <cell r="B466" t="str">
            <v>S532019</v>
          </cell>
          <cell r="C466" t="str">
            <v>泗洪胜安汽车修理有限公司</v>
          </cell>
          <cell r="D466">
            <v>0</v>
          </cell>
          <cell r="E466">
            <v>0</v>
          </cell>
          <cell r="H466">
            <v>0</v>
          </cell>
          <cell r="I466" t="str">
            <v>否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Y466">
            <v>0</v>
          </cell>
          <cell r="AZ466">
            <v>0</v>
          </cell>
          <cell r="BA466">
            <v>0</v>
          </cell>
          <cell r="BB466">
            <v>0</v>
          </cell>
          <cell r="BC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</row>
        <row r="467">
          <cell r="B467" t="str">
            <v>S533008</v>
          </cell>
          <cell r="C467" t="str">
            <v>台州市路桥胜盟汽车服务有限公司</v>
          </cell>
          <cell r="D467">
            <v>0</v>
          </cell>
          <cell r="E467">
            <v>0</v>
          </cell>
          <cell r="H467">
            <v>0</v>
          </cell>
          <cell r="I467" t="str">
            <v>否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Y467">
            <v>0</v>
          </cell>
          <cell r="AZ467">
            <v>0</v>
          </cell>
          <cell r="BA467">
            <v>0</v>
          </cell>
          <cell r="BB467">
            <v>0</v>
          </cell>
          <cell r="BC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</row>
        <row r="468">
          <cell r="B468" t="str">
            <v>S534005</v>
          </cell>
          <cell r="C468" t="str">
            <v>合肥志达汽车配件有限责任公司</v>
          </cell>
          <cell r="D468">
            <v>0</v>
          </cell>
          <cell r="E468">
            <v>0</v>
          </cell>
          <cell r="H468">
            <v>0</v>
          </cell>
          <cell r="I468" t="str">
            <v>否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Y468">
            <v>0</v>
          </cell>
          <cell r="AZ468">
            <v>0</v>
          </cell>
          <cell r="BA468">
            <v>0</v>
          </cell>
          <cell r="BB468">
            <v>0</v>
          </cell>
          <cell r="BC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</row>
        <row r="469">
          <cell r="B469" t="str">
            <v>S534008</v>
          </cell>
          <cell r="C469" t="str">
            <v>蚌埠市通利汽车销售有限公司</v>
          </cell>
          <cell r="D469">
            <v>0</v>
          </cell>
          <cell r="E469">
            <v>0</v>
          </cell>
          <cell r="H469">
            <v>0</v>
          </cell>
          <cell r="I469" t="str">
            <v>否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Y469">
            <v>0</v>
          </cell>
          <cell r="AZ469">
            <v>0</v>
          </cell>
          <cell r="BA469">
            <v>0</v>
          </cell>
          <cell r="BB469">
            <v>0</v>
          </cell>
          <cell r="BC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</row>
        <row r="470">
          <cell r="B470" t="str">
            <v>S535004</v>
          </cell>
          <cell r="C470" t="str">
            <v>厦门市驰宇汽车维修有限公司</v>
          </cell>
          <cell r="D470">
            <v>0</v>
          </cell>
          <cell r="E470">
            <v>0</v>
          </cell>
          <cell r="H470">
            <v>0</v>
          </cell>
          <cell r="I470" t="str">
            <v>否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Y470">
            <v>0</v>
          </cell>
          <cell r="AZ470">
            <v>0</v>
          </cell>
          <cell r="BA470">
            <v>0</v>
          </cell>
          <cell r="BB470">
            <v>0</v>
          </cell>
          <cell r="BC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</row>
        <row r="471">
          <cell r="B471" t="str">
            <v>S535005</v>
          </cell>
          <cell r="C471" t="str">
            <v>厦门锋润汽车服务有限公司</v>
          </cell>
          <cell r="D471">
            <v>0</v>
          </cell>
          <cell r="E471">
            <v>0</v>
          </cell>
          <cell r="H471">
            <v>0</v>
          </cell>
          <cell r="I471" t="str">
            <v>否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Y471">
            <v>0</v>
          </cell>
          <cell r="AZ471">
            <v>0</v>
          </cell>
          <cell r="BA471">
            <v>0</v>
          </cell>
          <cell r="BB471">
            <v>0</v>
          </cell>
          <cell r="BC471">
            <v>0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</row>
        <row r="472">
          <cell r="B472" t="str">
            <v>S536006</v>
          </cell>
          <cell r="C472" t="str">
            <v>南城县恒通汽车服务有限公司</v>
          </cell>
          <cell r="D472">
            <v>0</v>
          </cell>
          <cell r="E472">
            <v>0</v>
          </cell>
          <cell r="H472">
            <v>0</v>
          </cell>
          <cell r="I472" t="str">
            <v>否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Y472">
            <v>0</v>
          </cell>
          <cell r="AZ472">
            <v>0</v>
          </cell>
          <cell r="BA472">
            <v>0</v>
          </cell>
          <cell r="BB472">
            <v>0</v>
          </cell>
          <cell r="BC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</row>
        <row r="473">
          <cell r="B473" t="str">
            <v>S537010</v>
          </cell>
          <cell r="C473" t="str">
            <v>临沂瑞启汽车销售服务有限公司</v>
          </cell>
          <cell r="D473">
            <v>0</v>
          </cell>
          <cell r="E473">
            <v>0</v>
          </cell>
          <cell r="H473">
            <v>0</v>
          </cell>
          <cell r="I473" t="str">
            <v>否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Y473">
            <v>0</v>
          </cell>
          <cell r="AZ473">
            <v>0</v>
          </cell>
          <cell r="BA473">
            <v>0</v>
          </cell>
          <cell r="BB473">
            <v>0</v>
          </cell>
          <cell r="BC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</row>
        <row r="474">
          <cell r="B474" t="str">
            <v>S537011</v>
          </cell>
          <cell r="C474" t="str">
            <v>金乡县众鑫汽车维修服务有限公司</v>
          </cell>
          <cell r="D474">
            <v>0</v>
          </cell>
          <cell r="E474">
            <v>0</v>
          </cell>
          <cell r="H474">
            <v>0</v>
          </cell>
          <cell r="I474" t="str">
            <v>否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M474">
            <v>0</v>
          </cell>
          <cell r="AN474">
            <v>0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Y474">
            <v>0</v>
          </cell>
          <cell r="AZ474">
            <v>0</v>
          </cell>
          <cell r="BA474">
            <v>0</v>
          </cell>
          <cell r="BB474">
            <v>0</v>
          </cell>
          <cell r="BC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</row>
        <row r="475">
          <cell r="B475" t="str">
            <v>S537017</v>
          </cell>
          <cell r="C475" t="str">
            <v>潍坊鑫腾物流有限公司</v>
          </cell>
          <cell r="D475">
            <v>0</v>
          </cell>
          <cell r="E475">
            <v>0</v>
          </cell>
          <cell r="H475">
            <v>0</v>
          </cell>
          <cell r="I475" t="str">
            <v>否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K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Y475">
            <v>0</v>
          </cell>
          <cell r="AZ475">
            <v>0</v>
          </cell>
          <cell r="BA475">
            <v>0</v>
          </cell>
          <cell r="BB475">
            <v>0</v>
          </cell>
          <cell r="BC475">
            <v>0</v>
          </cell>
          <cell r="BD475">
            <v>0</v>
          </cell>
          <cell r="BE475">
            <v>0</v>
          </cell>
          <cell r="BF475">
            <v>0</v>
          </cell>
          <cell r="BG475">
            <v>0</v>
          </cell>
          <cell r="BH475">
            <v>0</v>
          </cell>
        </row>
        <row r="476">
          <cell r="B476" t="str">
            <v>S537018</v>
          </cell>
          <cell r="C476" t="str">
            <v>济宁盛鑫汽车销售有限公司</v>
          </cell>
          <cell r="D476">
            <v>0</v>
          </cell>
          <cell r="E476">
            <v>0</v>
          </cell>
          <cell r="H476">
            <v>0</v>
          </cell>
          <cell r="I476" t="str">
            <v>否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J476">
            <v>0</v>
          </cell>
          <cell r="AM476">
            <v>0</v>
          </cell>
          <cell r="AN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Y476">
            <v>0</v>
          </cell>
          <cell r="AZ476">
            <v>0</v>
          </cell>
          <cell r="BA476">
            <v>0</v>
          </cell>
          <cell r="BB476">
            <v>0</v>
          </cell>
          <cell r="BC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0</v>
          </cell>
          <cell r="BH476">
            <v>0</v>
          </cell>
        </row>
        <row r="477">
          <cell r="B477" t="str">
            <v>S537019</v>
          </cell>
          <cell r="C477" t="str">
            <v>潍坊市汇众汽车销售服务有限公司汽车修理厂</v>
          </cell>
          <cell r="D477">
            <v>0</v>
          </cell>
          <cell r="E477">
            <v>0</v>
          </cell>
          <cell r="H477">
            <v>0</v>
          </cell>
          <cell r="I477" t="str">
            <v>否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  <cell r="AJ477">
            <v>0</v>
          </cell>
          <cell r="AM477">
            <v>0</v>
          </cell>
          <cell r="AN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Y477">
            <v>0</v>
          </cell>
          <cell r="AZ477">
            <v>0</v>
          </cell>
          <cell r="BA477">
            <v>0</v>
          </cell>
          <cell r="BB477">
            <v>0</v>
          </cell>
          <cell r="BC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</row>
        <row r="478">
          <cell r="B478" t="str">
            <v>S537020</v>
          </cell>
          <cell r="C478" t="str">
            <v>章丘思锐佳顺物流有限公司</v>
          </cell>
          <cell r="D478">
            <v>0</v>
          </cell>
          <cell r="E478">
            <v>0</v>
          </cell>
          <cell r="H478">
            <v>0</v>
          </cell>
          <cell r="I478" t="str">
            <v>否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Y478">
            <v>0</v>
          </cell>
          <cell r="AZ478">
            <v>0</v>
          </cell>
          <cell r="BA478">
            <v>0</v>
          </cell>
          <cell r="BB478">
            <v>0</v>
          </cell>
          <cell r="BC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</row>
        <row r="479">
          <cell r="B479" t="str">
            <v>S537023</v>
          </cell>
          <cell r="C479" t="str">
            <v>梁山县一通汽车维修服务有限公司</v>
          </cell>
          <cell r="D479">
            <v>0</v>
          </cell>
          <cell r="E479">
            <v>0</v>
          </cell>
          <cell r="H479">
            <v>0</v>
          </cell>
          <cell r="I479" t="str">
            <v>否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Y479">
            <v>0</v>
          </cell>
          <cell r="AZ479">
            <v>0</v>
          </cell>
          <cell r="BA479">
            <v>0</v>
          </cell>
          <cell r="BB479">
            <v>0</v>
          </cell>
          <cell r="BC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</row>
        <row r="480">
          <cell r="B480" t="str">
            <v>S541004</v>
          </cell>
          <cell r="C480" t="str">
            <v>沁阳市鑫达汽车修理有限公司</v>
          </cell>
          <cell r="D480">
            <v>0</v>
          </cell>
          <cell r="E480">
            <v>0</v>
          </cell>
          <cell r="H480">
            <v>0</v>
          </cell>
          <cell r="I480" t="str">
            <v>否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Y480">
            <v>0</v>
          </cell>
          <cell r="AZ480">
            <v>0</v>
          </cell>
          <cell r="BA480">
            <v>0</v>
          </cell>
          <cell r="BB480">
            <v>0</v>
          </cell>
          <cell r="BC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</row>
        <row r="481">
          <cell r="B481" t="str">
            <v>S541008</v>
          </cell>
          <cell r="C481" t="str">
            <v>驻马店天翔机电有限公司</v>
          </cell>
          <cell r="D481">
            <v>0</v>
          </cell>
          <cell r="E481">
            <v>0</v>
          </cell>
          <cell r="H481">
            <v>0</v>
          </cell>
          <cell r="I481" t="str">
            <v>否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Y481">
            <v>0</v>
          </cell>
          <cell r="AZ481">
            <v>0</v>
          </cell>
          <cell r="BA481">
            <v>0</v>
          </cell>
          <cell r="BB481">
            <v>0</v>
          </cell>
          <cell r="BC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</row>
        <row r="482">
          <cell r="B482" t="str">
            <v>S541010</v>
          </cell>
          <cell r="C482" t="str">
            <v>平顶山市永惠汽车维修服务有限公司</v>
          </cell>
          <cell r="D482">
            <v>0</v>
          </cell>
          <cell r="E482">
            <v>0</v>
          </cell>
          <cell r="H482">
            <v>0</v>
          </cell>
          <cell r="I482" t="str">
            <v>否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Y482">
            <v>0</v>
          </cell>
          <cell r="AZ482">
            <v>0</v>
          </cell>
          <cell r="BA482">
            <v>0</v>
          </cell>
          <cell r="BB482">
            <v>0</v>
          </cell>
          <cell r="BC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</row>
        <row r="483">
          <cell r="B483" t="str">
            <v>S541011</v>
          </cell>
          <cell r="C483" t="str">
            <v>河南正聚明汽车贸易有限公司</v>
          </cell>
          <cell r="D483">
            <v>0</v>
          </cell>
          <cell r="E483">
            <v>0</v>
          </cell>
          <cell r="H483">
            <v>0</v>
          </cell>
          <cell r="I483" t="str">
            <v>否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Y483">
            <v>0</v>
          </cell>
          <cell r="AZ483">
            <v>0</v>
          </cell>
          <cell r="BA483">
            <v>0</v>
          </cell>
          <cell r="BB483">
            <v>0</v>
          </cell>
          <cell r="BC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</row>
        <row r="484">
          <cell r="B484" t="str">
            <v>S542002</v>
          </cell>
          <cell r="C484" t="str">
            <v>武汉万坚汽车服务有限公司</v>
          </cell>
          <cell r="D484">
            <v>0</v>
          </cell>
          <cell r="E484">
            <v>0</v>
          </cell>
          <cell r="H484">
            <v>0</v>
          </cell>
          <cell r="I484" t="str">
            <v>否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Y484">
            <v>0</v>
          </cell>
          <cell r="AZ484">
            <v>0</v>
          </cell>
          <cell r="BA484">
            <v>0</v>
          </cell>
          <cell r="BB484">
            <v>0</v>
          </cell>
          <cell r="BC484">
            <v>0</v>
          </cell>
          <cell r="BD484">
            <v>0</v>
          </cell>
          <cell r="BE484">
            <v>0</v>
          </cell>
          <cell r="BF484">
            <v>0</v>
          </cell>
          <cell r="BG484">
            <v>0</v>
          </cell>
          <cell r="BH484">
            <v>0</v>
          </cell>
        </row>
        <row r="485">
          <cell r="B485" t="str">
            <v>S551004</v>
          </cell>
          <cell r="C485" t="str">
            <v>攀枝花市京福汽车销售服务有限公司</v>
          </cell>
          <cell r="D485">
            <v>0</v>
          </cell>
          <cell r="E485">
            <v>0</v>
          </cell>
          <cell r="H485">
            <v>0</v>
          </cell>
          <cell r="I485" t="str">
            <v>否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>
            <v>0</v>
          </cell>
          <cell r="AM485">
            <v>0</v>
          </cell>
          <cell r="AN485">
            <v>0</v>
          </cell>
          <cell r="AO485">
            <v>0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Y485">
            <v>0</v>
          </cell>
          <cell r="AZ485">
            <v>0</v>
          </cell>
          <cell r="BA485">
            <v>0</v>
          </cell>
          <cell r="BB485">
            <v>0</v>
          </cell>
          <cell r="BC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</row>
        <row r="486">
          <cell r="B486" t="str">
            <v>S551006</v>
          </cell>
          <cell r="C486" t="str">
            <v>冕宁县泸沽海侠汽车修理厂</v>
          </cell>
          <cell r="D486">
            <v>0</v>
          </cell>
          <cell r="E486">
            <v>0</v>
          </cell>
          <cell r="H486">
            <v>0</v>
          </cell>
          <cell r="I486" t="str">
            <v>否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C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J486">
            <v>0</v>
          </cell>
          <cell r="AM486">
            <v>0</v>
          </cell>
          <cell r="AN486">
            <v>0</v>
          </cell>
          <cell r="AO486">
            <v>0</v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Y486">
            <v>0</v>
          </cell>
          <cell r="AZ486">
            <v>0</v>
          </cell>
          <cell r="BA486">
            <v>0</v>
          </cell>
          <cell r="BB486">
            <v>0</v>
          </cell>
          <cell r="BC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</row>
        <row r="487">
          <cell r="B487" t="str">
            <v>S551007</v>
          </cell>
          <cell r="C487" t="str">
            <v>荥经县颐顺汽车贸易服务有限公司</v>
          </cell>
          <cell r="D487">
            <v>0</v>
          </cell>
          <cell r="E487">
            <v>0</v>
          </cell>
          <cell r="H487">
            <v>0</v>
          </cell>
          <cell r="I487" t="str">
            <v>否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Y487">
            <v>0</v>
          </cell>
          <cell r="AZ487">
            <v>0</v>
          </cell>
          <cell r="BA487">
            <v>0</v>
          </cell>
          <cell r="BB487">
            <v>0</v>
          </cell>
          <cell r="BC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</row>
        <row r="488">
          <cell r="B488" t="str">
            <v>S562005</v>
          </cell>
          <cell r="C488" t="str">
            <v>甘肃德晟汽车贸易有限公司</v>
          </cell>
          <cell r="D488">
            <v>0</v>
          </cell>
          <cell r="E488">
            <v>0</v>
          </cell>
          <cell r="H488">
            <v>0</v>
          </cell>
          <cell r="I488" t="str">
            <v>否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F488">
            <v>0</v>
          </cell>
          <cell r="AG488">
            <v>0</v>
          </cell>
          <cell r="AI488">
            <v>0</v>
          </cell>
          <cell r="AJ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Y488">
            <v>0</v>
          </cell>
          <cell r="AZ488">
            <v>0</v>
          </cell>
          <cell r="BA488">
            <v>0</v>
          </cell>
          <cell r="BB488">
            <v>0</v>
          </cell>
          <cell r="BC488">
            <v>0</v>
          </cell>
          <cell r="BD488">
            <v>0</v>
          </cell>
          <cell r="BE488">
            <v>0</v>
          </cell>
          <cell r="BF488">
            <v>0</v>
          </cell>
          <cell r="BG488">
            <v>0</v>
          </cell>
          <cell r="BH488">
            <v>0</v>
          </cell>
        </row>
        <row r="489">
          <cell r="B489" t="str">
            <v>S563001</v>
          </cell>
          <cell r="C489" t="str">
            <v>青海荣雄汽车销售服务有限公司</v>
          </cell>
          <cell r="D489">
            <v>0</v>
          </cell>
          <cell r="E489">
            <v>0</v>
          </cell>
          <cell r="H489">
            <v>0</v>
          </cell>
          <cell r="I489" t="str">
            <v>否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F489">
            <v>0</v>
          </cell>
          <cell r="AG489">
            <v>0</v>
          </cell>
          <cell r="AI489">
            <v>0</v>
          </cell>
          <cell r="AJ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Y489">
            <v>0</v>
          </cell>
          <cell r="AZ489">
            <v>0</v>
          </cell>
          <cell r="BA489">
            <v>0</v>
          </cell>
          <cell r="BB489">
            <v>0</v>
          </cell>
          <cell r="BC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</row>
        <row r="490">
          <cell r="B490" t="str">
            <v>S565002</v>
          </cell>
          <cell r="C490" t="str">
            <v>伊宁市兴杨汽修厂</v>
          </cell>
          <cell r="D490">
            <v>0</v>
          </cell>
          <cell r="E490">
            <v>0</v>
          </cell>
          <cell r="H490">
            <v>0</v>
          </cell>
          <cell r="I490" t="str">
            <v>否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F490">
            <v>0</v>
          </cell>
          <cell r="AG490">
            <v>0</v>
          </cell>
          <cell r="AI490">
            <v>0</v>
          </cell>
          <cell r="AJ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Y490">
            <v>0</v>
          </cell>
          <cell r="AZ490">
            <v>0</v>
          </cell>
          <cell r="BA490">
            <v>0</v>
          </cell>
          <cell r="BB490">
            <v>0</v>
          </cell>
          <cell r="BC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</row>
        <row r="491">
          <cell r="B491" t="str">
            <v>S411032</v>
          </cell>
          <cell r="C491" t="str">
            <v>国家知识产权局专利局</v>
          </cell>
          <cell r="D491">
            <v>0</v>
          </cell>
          <cell r="E491">
            <v>0</v>
          </cell>
          <cell r="H491">
            <v>0</v>
          </cell>
          <cell r="I491" t="str">
            <v>否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Y491">
            <v>0</v>
          </cell>
          <cell r="AZ491">
            <v>0</v>
          </cell>
          <cell r="BA491">
            <v>0</v>
          </cell>
          <cell r="BB491">
            <v>0</v>
          </cell>
          <cell r="BC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</row>
        <row r="492">
          <cell r="B492" t="str">
            <v>S412034</v>
          </cell>
          <cell r="C492" t="str">
            <v>天津市鑫晟亨通商贸有限公司</v>
          </cell>
          <cell r="D492" t="str">
            <v>金属件</v>
          </cell>
          <cell r="E492" t="str">
            <v>金属件</v>
          </cell>
          <cell r="F492" t="e">
            <v>#REF!</v>
          </cell>
          <cell r="H492">
            <v>0</v>
          </cell>
          <cell r="I492" t="str">
            <v>否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Y492">
            <v>0</v>
          </cell>
          <cell r="AZ492">
            <v>0</v>
          </cell>
          <cell r="BA492">
            <v>0</v>
          </cell>
          <cell r="BB492">
            <v>1</v>
          </cell>
          <cell r="BC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</row>
        <row r="493">
          <cell r="B493" t="str">
            <v>S413137</v>
          </cell>
          <cell r="C493" t="str">
            <v>河北秦安安全科技股份有限公司</v>
          </cell>
          <cell r="D493">
            <v>0</v>
          </cell>
          <cell r="E493">
            <v>0</v>
          </cell>
          <cell r="H493">
            <v>0</v>
          </cell>
          <cell r="I493" t="str">
            <v>否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Y493">
            <v>0</v>
          </cell>
          <cell r="AZ493">
            <v>0</v>
          </cell>
          <cell r="BA493">
            <v>0</v>
          </cell>
          <cell r="BB493">
            <v>0</v>
          </cell>
          <cell r="BC493">
            <v>0</v>
          </cell>
          <cell r="BD493">
            <v>0</v>
          </cell>
          <cell r="BE493">
            <v>0</v>
          </cell>
          <cell r="BF493">
            <v>0</v>
          </cell>
          <cell r="BG493">
            <v>0</v>
          </cell>
          <cell r="BH493">
            <v>0</v>
          </cell>
        </row>
        <row r="494">
          <cell r="B494" t="str">
            <v>S431028</v>
          </cell>
          <cell r="C494" t="str">
            <v>上海越航启塑化有限公司</v>
          </cell>
          <cell r="D494" t="str">
            <v>后视镜</v>
          </cell>
          <cell r="E494" t="str">
            <v>后视镜</v>
          </cell>
          <cell r="H494">
            <v>0</v>
          </cell>
          <cell r="I494" t="str">
            <v>否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N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  <cell r="BA494">
            <v>0</v>
          </cell>
          <cell r="BB494">
            <v>0</v>
          </cell>
          <cell r="BC494">
            <v>0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</row>
        <row r="495">
          <cell r="B495" t="str">
            <v>S437047</v>
          </cell>
          <cell r="C495" t="str">
            <v>青岛美泰塑胶有限公司</v>
          </cell>
          <cell r="D495">
            <v>0</v>
          </cell>
          <cell r="E495">
            <v>0</v>
          </cell>
          <cell r="H495">
            <v>0</v>
          </cell>
          <cell r="I495" t="str">
            <v>否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Y495">
            <v>0</v>
          </cell>
          <cell r="AZ495">
            <v>0</v>
          </cell>
          <cell r="BA495">
            <v>0</v>
          </cell>
          <cell r="BB495">
            <v>0</v>
          </cell>
          <cell r="BC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</row>
        <row r="496">
          <cell r="B496" t="str">
            <v>S511025</v>
          </cell>
          <cell r="C496" t="str">
            <v>北京泰纳特斯汽车零部件有限公司</v>
          </cell>
          <cell r="D496">
            <v>0</v>
          </cell>
          <cell r="E496">
            <v>0</v>
          </cell>
          <cell r="G496" t="str">
            <v>老账</v>
          </cell>
          <cell r="H496">
            <v>0</v>
          </cell>
          <cell r="I496" t="str">
            <v>否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Y496">
            <v>0</v>
          </cell>
          <cell r="AZ496">
            <v>0</v>
          </cell>
          <cell r="BA496">
            <v>0</v>
          </cell>
          <cell r="BB496">
            <v>0</v>
          </cell>
          <cell r="BC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</row>
        <row r="497">
          <cell r="B497" t="str">
            <v>S512011</v>
          </cell>
          <cell r="C497" t="str">
            <v>天津市启光科技有限公司</v>
          </cell>
          <cell r="D497">
            <v>0</v>
          </cell>
          <cell r="E497">
            <v>0</v>
          </cell>
          <cell r="H497">
            <v>0</v>
          </cell>
          <cell r="I497" t="str">
            <v>否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Y497">
            <v>0</v>
          </cell>
          <cell r="AZ497">
            <v>0</v>
          </cell>
          <cell r="BA497">
            <v>0</v>
          </cell>
          <cell r="BB497">
            <v>0</v>
          </cell>
          <cell r="BC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</row>
        <row r="498">
          <cell r="B498" t="str">
            <v>S513088</v>
          </cell>
          <cell r="C498" t="str">
            <v>邢台上联汽车销售有限公司</v>
          </cell>
          <cell r="D498">
            <v>0</v>
          </cell>
          <cell r="E498">
            <v>0</v>
          </cell>
          <cell r="H498">
            <v>0</v>
          </cell>
          <cell r="I498" t="str">
            <v>否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Y498">
            <v>0</v>
          </cell>
          <cell r="AZ498">
            <v>0</v>
          </cell>
          <cell r="BA498">
            <v>0</v>
          </cell>
          <cell r="BB498">
            <v>0</v>
          </cell>
          <cell r="BC498">
            <v>0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</row>
        <row r="499">
          <cell r="B499" t="str">
            <v>S513099</v>
          </cell>
          <cell r="C499" t="str">
            <v>涉县昌鑫汽车销售服务有限公司</v>
          </cell>
          <cell r="D499">
            <v>0</v>
          </cell>
          <cell r="E499">
            <v>0</v>
          </cell>
          <cell r="H499">
            <v>0</v>
          </cell>
          <cell r="I499" t="str">
            <v>否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M499">
            <v>0</v>
          </cell>
          <cell r="AN499">
            <v>0</v>
          </cell>
          <cell r="AO499">
            <v>0</v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Y499">
            <v>0</v>
          </cell>
          <cell r="AZ499">
            <v>0</v>
          </cell>
          <cell r="BA499">
            <v>0</v>
          </cell>
          <cell r="BB499">
            <v>0</v>
          </cell>
          <cell r="BC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</row>
        <row r="500">
          <cell r="B500" t="str">
            <v>S513101</v>
          </cell>
          <cell r="C500" t="str">
            <v>河北创伟物贸有限公司</v>
          </cell>
          <cell r="D500">
            <v>0</v>
          </cell>
          <cell r="E500">
            <v>0</v>
          </cell>
          <cell r="H500">
            <v>0</v>
          </cell>
          <cell r="I500" t="str">
            <v>否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  <cell r="AM500">
            <v>0</v>
          </cell>
          <cell r="AN500">
            <v>0</v>
          </cell>
          <cell r="AO500">
            <v>0</v>
          </cell>
          <cell r="AP500">
            <v>0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Y500">
            <v>0</v>
          </cell>
          <cell r="AZ500">
            <v>0</v>
          </cell>
          <cell r="BA500">
            <v>0</v>
          </cell>
          <cell r="BB500">
            <v>0</v>
          </cell>
          <cell r="BC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</row>
        <row r="501">
          <cell r="B501" t="str">
            <v>S513105</v>
          </cell>
          <cell r="C501" t="str">
            <v>昌黎县驰丰汽车销售有限公司</v>
          </cell>
          <cell r="D501">
            <v>0</v>
          </cell>
          <cell r="E501">
            <v>0</v>
          </cell>
          <cell r="H501">
            <v>0</v>
          </cell>
          <cell r="I501" t="str">
            <v>否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  <cell r="AM501">
            <v>0</v>
          </cell>
          <cell r="AN501">
            <v>0</v>
          </cell>
          <cell r="AO501">
            <v>0</v>
          </cell>
          <cell r="AP501">
            <v>0</v>
          </cell>
          <cell r="AQ501">
            <v>0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Y501">
            <v>0</v>
          </cell>
          <cell r="AZ501">
            <v>0</v>
          </cell>
          <cell r="BA501">
            <v>0</v>
          </cell>
          <cell r="BB501">
            <v>0</v>
          </cell>
          <cell r="BC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</row>
        <row r="502">
          <cell r="B502" t="str">
            <v>S513107</v>
          </cell>
          <cell r="C502" t="str">
            <v>秦皇岛市重汽汽车配件有限公司汽车维护厂</v>
          </cell>
          <cell r="D502">
            <v>0</v>
          </cell>
          <cell r="E502">
            <v>0</v>
          </cell>
          <cell r="H502">
            <v>0</v>
          </cell>
          <cell r="I502" t="str">
            <v>否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Y502">
            <v>0</v>
          </cell>
          <cell r="AZ502">
            <v>0</v>
          </cell>
          <cell r="BA502">
            <v>0</v>
          </cell>
          <cell r="BB502">
            <v>0</v>
          </cell>
          <cell r="BC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</row>
        <row r="503">
          <cell r="B503" t="str">
            <v>S513127</v>
          </cell>
          <cell r="C503" t="str">
            <v>馆陶县广丰汽车贸易有限公司</v>
          </cell>
          <cell r="D503">
            <v>0</v>
          </cell>
          <cell r="E503">
            <v>0</v>
          </cell>
          <cell r="H503">
            <v>0</v>
          </cell>
          <cell r="I503" t="str">
            <v>否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M503">
            <v>0</v>
          </cell>
          <cell r="AN503">
            <v>0</v>
          </cell>
          <cell r="AO503">
            <v>0</v>
          </cell>
          <cell r="AP503">
            <v>0</v>
          </cell>
          <cell r="AQ503">
            <v>0</v>
          </cell>
          <cell r="AR503">
            <v>0</v>
          </cell>
          <cell r="AS503">
            <v>0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Y503">
            <v>0</v>
          </cell>
          <cell r="AZ503">
            <v>0</v>
          </cell>
          <cell r="BA503">
            <v>0</v>
          </cell>
          <cell r="BB503">
            <v>0</v>
          </cell>
          <cell r="BC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</row>
        <row r="504">
          <cell r="B504" t="str">
            <v>S513132</v>
          </cell>
          <cell r="C504" t="str">
            <v>临城县志云汽车维修服务有限公司</v>
          </cell>
          <cell r="D504">
            <v>0</v>
          </cell>
          <cell r="E504">
            <v>0</v>
          </cell>
          <cell r="H504">
            <v>0</v>
          </cell>
          <cell r="I504" t="str">
            <v>否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C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  <cell r="AJ504">
            <v>0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Y504">
            <v>0</v>
          </cell>
          <cell r="AZ504">
            <v>0</v>
          </cell>
          <cell r="BA504">
            <v>0</v>
          </cell>
          <cell r="BB504">
            <v>0</v>
          </cell>
          <cell r="BC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</row>
        <row r="505">
          <cell r="B505" t="str">
            <v>S513133</v>
          </cell>
          <cell r="C505" t="str">
            <v>邯郸市永年区现方汽车修理厂</v>
          </cell>
          <cell r="D505">
            <v>0</v>
          </cell>
          <cell r="E505">
            <v>0</v>
          </cell>
          <cell r="H505">
            <v>0</v>
          </cell>
          <cell r="I505" t="str">
            <v>否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  <cell r="AJ505">
            <v>0</v>
          </cell>
          <cell r="AM505">
            <v>0</v>
          </cell>
          <cell r="AN505">
            <v>0</v>
          </cell>
          <cell r="AO505">
            <v>0</v>
          </cell>
          <cell r="AP505">
            <v>0</v>
          </cell>
          <cell r="AQ505">
            <v>0</v>
          </cell>
          <cell r="AR505">
            <v>0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Y505">
            <v>0</v>
          </cell>
          <cell r="AZ505">
            <v>0</v>
          </cell>
          <cell r="BA505">
            <v>0</v>
          </cell>
          <cell r="BB505">
            <v>0</v>
          </cell>
          <cell r="BC505">
            <v>0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</row>
        <row r="506">
          <cell r="B506" t="str">
            <v>S513134</v>
          </cell>
          <cell r="C506" t="str">
            <v>黄骅市东风仪器仪表经销处</v>
          </cell>
          <cell r="D506">
            <v>0</v>
          </cell>
          <cell r="E506">
            <v>0</v>
          </cell>
          <cell r="H506">
            <v>0</v>
          </cell>
          <cell r="I506" t="str">
            <v>否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J506">
            <v>0</v>
          </cell>
          <cell r="AM506">
            <v>0</v>
          </cell>
          <cell r="AN506">
            <v>0</v>
          </cell>
          <cell r="AO506">
            <v>0</v>
          </cell>
          <cell r="AP506">
            <v>0</v>
          </cell>
          <cell r="AQ506">
            <v>0</v>
          </cell>
          <cell r="AR506">
            <v>0</v>
          </cell>
          <cell r="AS506">
            <v>0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Y506">
            <v>0</v>
          </cell>
          <cell r="AZ506">
            <v>0</v>
          </cell>
          <cell r="BA506">
            <v>0</v>
          </cell>
          <cell r="BB506">
            <v>0</v>
          </cell>
          <cell r="BC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</row>
        <row r="507">
          <cell r="B507" t="str">
            <v>S513136</v>
          </cell>
          <cell r="C507" t="str">
            <v>河北新林坡孵化器股份有限公司</v>
          </cell>
          <cell r="D507">
            <v>0</v>
          </cell>
          <cell r="E507">
            <v>0</v>
          </cell>
          <cell r="H507">
            <v>0</v>
          </cell>
          <cell r="I507" t="str">
            <v>否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  <cell r="AC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J507">
            <v>0</v>
          </cell>
          <cell r="AM507">
            <v>0</v>
          </cell>
          <cell r="AN507">
            <v>0</v>
          </cell>
          <cell r="AO507">
            <v>0</v>
          </cell>
          <cell r="AP507">
            <v>0</v>
          </cell>
          <cell r="AQ507">
            <v>0</v>
          </cell>
          <cell r="AR507">
            <v>0</v>
          </cell>
          <cell r="AS507">
            <v>0</v>
          </cell>
          <cell r="AT507">
            <v>0</v>
          </cell>
          <cell r="AU507">
            <v>0</v>
          </cell>
          <cell r="AV507">
            <v>0</v>
          </cell>
          <cell r="AW507">
            <v>0</v>
          </cell>
          <cell r="AY507">
            <v>0</v>
          </cell>
          <cell r="AZ507">
            <v>0</v>
          </cell>
          <cell r="BA507">
            <v>0</v>
          </cell>
          <cell r="BB507">
            <v>0</v>
          </cell>
          <cell r="BC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</row>
        <row r="508">
          <cell r="B508" t="str">
            <v>S513140</v>
          </cell>
          <cell r="C508" t="str">
            <v>黄骅市祥海废品回收有限公司</v>
          </cell>
          <cell r="D508">
            <v>0</v>
          </cell>
          <cell r="E508">
            <v>0</v>
          </cell>
          <cell r="H508">
            <v>0</v>
          </cell>
          <cell r="I508" t="str">
            <v>否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Y508">
            <v>0</v>
          </cell>
          <cell r="AZ508">
            <v>0</v>
          </cell>
          <cell r="BA508">
            <v>0</v>
          </cell>
          <cell r="BB508">
            <v>0</v>
          </cell>
          <cell r="BC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</row>
        <row r="509">
          <cell r="B509" t="str">
            <v>S513141</v>
          </cell>
          <cell r="C509" t="str">
            <v>黄骅市众泰模具厂</v>
          </cell>
          <cell r="D509">
            <v>0</v>
          </cell>
          <cell r="E509">
            <v>0</v>
          </cell>
          <cell r="H509">
            <v>0</v>
          </cell>
          <cell r="I509" t="str">
            <v>否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Y509">
            <v>0</v>
          </cell>
          <cell r="AZ509">
            <v>0</v>
          </cell>
          <cell r="BA509">
            <v>0</v>
          </cell>
          <cell r="BB509">
            <v>0</v>
          </cell>
          <cell r="BC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</row>
        <row r="510">
          <cell r="B510" t="str">
            <v>S513142</v>
          </cell>
          <cell r="C510" t="str">
            <v>黄骅市双骏模具有限公司</v>
          </cell>
          <cell r="D510">
            <v>0</v>
          </cell>
          <cell r="E510">
            <v>0</v>
          </cell>
          <cell r="H510">
            <v>0</v>
          </cell>
          <cell r="I510" t="str">
            <v>否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Y510">
            <v>0</v>
          </cell>
          <cell r="AZ510">
            <v>0</v>
          </cell>
          <cell r="BA510">
            <v>0</v>
          </cell>
          <cell r="BB510">
            <v>0</v>
          </cell>
          <cell r="BC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</row>
        <row r="511">
          <cell r="B511" t="str">
            <v>S514002</v>
          </cell>
          <cell r="C511" t="str">
            <v>曲沃重义汽车服务有限公司</v>
          </cell>
          <cell r="D511">
            <v>0</v>
          </cell>
          <cell r="E511">
            <v>0</v>
          </cell>
          <cell r="H511">
            <v>0</v>
          </cell>
          <cell r="I511" t="str">
            <v>否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  <cell r="AC511">
            <v>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J511">
            <v>0</v>
          </cell>
          <cell r="AM511">
            <v>0</v>
          </cell>
          <cell r="AN511">
            <v>0</v>
          </cell>
          <cell r="AO511">
            <v>0</v>
          </cell>
          <cell r="AP511">
            <v>0</v>
          </cell>
          <cell r="AQ511">
            <v>0</v>
          </cell>
          <cell r="AR511">
            <v>0</v>
          </cell>
          <cell r="AS511">
            <v>0</v>
          </cell>
          <cell r="AT511">
            <v>0</v>
          </cell>
          <cell r="AU511">
            <v>0</v>
          </cell>
          <cell r="AV511">
            <v>0</v>
          </cell>
          <cell r="AW511">
            <v>0</v>
          </cell>
          <cell r="AY511">
            <v>0</v>
          </cell>
          <cell r="AZ511">
            <v>0</v>
          </cell>
          <cell r="BA511">
            <v>0</v>
          </cell>
          <cell r="BB511">
            <v>0</v>
          </cell>
          <cell r="BC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</row>
        <row r="512">
          <cell r="B512" t="str">
            <v>S531010</v>
          </cell>
          <cell r="C512" t="str">
            <v>上海钢联电子商务股份有限公司</v>
          </cell>
          <cell r="D512">
            <v>0</v>
          </cell>
          <cell r="E512">
            <v>0</v>
          </cell>
          <cell r="H512">
            <v>0</v>
          </cell>
          <cell r="I512" t="str">
            <v>否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C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J512">
            <v>0</v>
          </cell>
          <cell r="AM512">
            <v>0</v>
          </cell>
          <cell r="AN512">
            <v>0</v>
          </cell>
          <cell r="AO512">
            <v>0</v>
          </cell>
          <cell r="AP512">
            <v>0</v>
          </cell>
          <cell r="AQ512">
            <v>0</v>
          </cell>
          <cell r="AR512">
            <v>0</v>
          </cell>
          <cell r="AS512">
            <v>0</v>
          </cell>
          <cell r="AT512">
            <v>0</v>
          </cell>
          <cell r="AU512">
            <v>0</v>
          </cell>
          <cell r="AV512">
            <v>0</v>
          </cell>
          <cell r="AW512">
            <v>0</v>
          </cell>
          <cell r="AY512">
            <v>0</v>
          </cell>
          <cell r="AZ512">
            <v>0</v>
          </cell>
          <cell r="BA512">
            <v>0</v>
          </cell>
          <cell r="BB512">
            <v>0</v>
          </cell>
          <cell r="BC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</row>
        <row r="513">
          <cell r="B513" t="str">
            <v>S532006</v>
          </cell>
          <cell r="C513" t="str">
            <v>唐兴压缩技术(昆山)有限公司</v>
          </cell>
          <cell r="D513">
            <v>0</v>
          </cell>
          <cell r="E513">
            <v>0</v>
          </cell>
          <cell r="G513" t="str">
            <v>老账</v>
          </cell>
          <cell r="H513">
            <v>0</v>
          </cell>
          <cell r="I513" t="str">
            <v>是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F513">
            <v>0</v>
          </cell>
          <cell r="AG513">
            <v>0</v>
          </cell>
          <cell r="AH513">
            <v>0</v>
          </cell>
          <cell r="AI513">
            <v>13980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0</v>
          </cell>
          <cell r="AS513">
            <v>0</v>
          </cell>
          <cell r="AT513">
            <v>0</v>
          </cell>
          <cell r="AU513">
            <v>0</v>
          </cell>
          <cell r="AV513">
            <v>0</v>
          </cell>
          <cell r="AW513">
            <v>0</v>
          </cell>
          <cell r="AY513">
            <v>0</v>
          </cell>
          <cell r="AZ513">
            <v>13980</v>
          </cell>
          <cell r="BA513">
            <v>13980</v>
          </cell>
          <cell r="BB513">
            <v>0</v>
          </cell>
          <cell r="BC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</row>
        <row r="514">
          <cell r="B514" t="str">
            <v>S532014</v>
          </cell>
          <cell r="C514" t="str">
            <v>扬州顺汇机械有限公司</v>
          </cell>
          <cell r="D514">
            <v>0</v>
          </cell>
          <cell r="E514">
            <v>0</v>
          </cell>
          <cell r="H514">
            <v>0</v>
          </cell>
          <cell r="I514" t="str">
            <v>否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M514">
            <v>0</v>
          </cell>
          <cell r="AN514">
            <v>0</v>
          </cell>
          <cell r="AO514">
            <v>0</v>
          </cell>
          <cell r="AP514">
            <v>0</v>
          </cell>
          <cell r="AQ514">
            <v>0</v>
          </cell>
          <cell r="AR514">
            <v>0</v>
          </cell>
          <cell r="AS514">
            <v>0</v>
          </cell>
          <cell r="AT514">
            <v>0</v>
          </cell>
          <cell r="AU514">
            <v>0</v>
          </cell>
          <cell r="AV514">
            <v>0</v>
          </cell>
          <cell r="AW514">
            <v>0</v>
          </cell>
          <cell r="AY514">
            <v>0</v>
          </cell>
          <cell r="AZ514">
            <v>0</v>
          </cell>
          <cell r="BA514">
            <v>0</v>
          </cell>
          <cell r="BB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</row>
        <row r="515">
          <cell r="B515" t="str">
            <v>S532016</v>
          </cell>
          <cell r="C515" t="str">
            <v>宁波奥启精密温控技术有限公司</v>
          </cell>
          <cell r="D515">
            <v>0</v>
          </cell>
          <cell r="E515" t="str">
            <v>座椅</v>
          </cell>
          <cell r="F515" t="e">
            <v>#REF!</v>
          </cell>
          <cell r="H515">
            <v>0</v>
          </cell>
          <cell r="I515" t="str">
            <v>否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N515">
            <v>0</v>
          </cell>
          <cell r="AO515">
            <v>0</v>
          </cell>
          <cell r="AP515">
            <v>0</v>
          </cell>
          <cell r="AQ515">
            <v>0</v>
          </cell>
          <cell r="AR515">
            <v>0</v>
          </cell>
          <cell r="AS515">
            <v>0</v>
          </cell>
          <cell r="AT515">
            <v>0</v>
          </cell>
          <cell r="AU515">
            <v>0</v>
          </cell>
          <cell r="AV515">
            <v>0</v>
          </cell>
          <cell r="AW515">
            <v>0</v>
          </cell>
          <cell r="AY515">
            <v>0</v>
          </cell>
          <cell r="AZ515">
            <v>0</v>
          </cell>
          <cell r="BA515">
            <v>0</v>
          </cell>
          <cell r="BB515">
            <v>0</v>
          </cell>
          <cell r="BC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</row>
        <row r="516">
          <cell r="B516" t="str">
            <v>S532017</v>
          </cell>
          <cell r="C516" t="str">
            <v>苏州尚氏数控科技有限公司</v>
          </cell>
          <cell r="D516">
            <v>0</v>
          </cell>
          <cell r="E516">
            <v>0</v>
          </cell>
          <cell r="H516">
            <v>0</v>
          </cell>
          <cell r="I516" t="str">
            <v>否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Y516">
            <v>0</v>
          </cell>
          <cell r="AZ516">
            <v>0</v>
          </cell>
          <cell r="BA516">
            <v>0</v>
          </cell>
          <cell r="BB516">
            <v>0</v>
          </cell>
          <cell r="BC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</row>
        <row r="517">
          <cell r="B517" t="str">
            <v>S534002</v>
          </cell>
          <cell r="C517" t="str">
            <v>凤阳县金鹰汽车修理有限公司</v>
          </cell>
          <cell r="D517">
            <v>0</v>
          </cell>
          <cell r="E517">
            <v>0</v>
          </cell>
          <cell r="H517">
            <v>0</v>
          </cell>
          <cell r="I517" t="str">
            <v>否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M517">
            <v>0</v>
          </cell>
          <cell r="AN517">
            <v>0</v>
          </cell>
          <cell r="AO517">
            <v>0</v>
          </cell>
          <cell r="AP517">
            <v>0</v>
          </cell>
          <cell r="AQ517">
            <v>0</v>
          </cell>
          <cell r="AR517">
            <v>0</v>
          </cell>
          <cell r="AS517">
            <v>0</v>
          </cell>
          <cell r="AT517">
            <v>0</v>
          </cell>
          <cell r="AU517">
            <v>0</v>
          </cell>
          <cell r="AV517">
            <v>0</v>
          </cell>
          <cell r="AW517">
            <v>0</v>
          </cell>
          <cell r="AY517">
            <v>0</v>
          </cell>
          <cell r="AZ517">
            <v>0</v>
          </cell>
          <cell r="BA517">
            <v>0</v>
          </cell>
          <cell r="BB517">
            <v>0</v>
          </cell>
          <cell r="BC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</row>
        <row r="518">
          <cell r="B518" t="str">
            <v>S537015</v>
          </cell>
          <cell r="C518" t="str">
            <v>潍坊光升人力资源有限公司</v>
          </cell>
          <cell r="D518">
            <v>0</v>
          </cell>
          <cell r="E518">
            <v>0</v>
          </cell>
          <cell r="H518">
            <v>0</v>
          </cell>
          <cell r="I518" t="str">
            <v>否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M518">
            <v>0</v>
          </cell>
          <cell r="AN518">
            <v>0</v>
          </cell>
          <cell r="AO518">
            <v>0</v>
          </cell>
          <cell r="AP518">
            <v>0</v>
          </cell>
          <cell r="AQ518">
            <v>0</v>
          </cell>
          <cell r="AR518">
            <v>0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</v>
          </cell>
          <cell r="AY518">
            <v>0</v>
          </cell>
          <cell r="AZ518">
            <v>0</v>
          </cell>
          <cell r="BA518">
            <v>0</v>
          </cell>
          <cell r="BB518">
            <v>0</v>
          </cell>
          <cell r="BC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</row>
        <row r="519">
          <cell r="B519" t="str">
            <v>S537022</v>
          </cell>
          <cell r="C519" t="str">
            <v>山东亿豪汽车销售服务有限公司</v>
          </cell>
          <cell r="D519">
            <v>0</v>
          </cell>
          <cell r="E519">
            <v>0</v>
          </cell>
          <cell r="H519">
            <v>0</v>
          </cell>
          <cell r="I519" t="str">
            <v>否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  <cell r="AM519">
            <v>0</v>
          </cell>
          <cell r="AN519">
            <v>0</v>
          </cell>
          <cell r="AO519">
            <v>0</v>
          </cell>
          <cell r="AP519">
            <v>0</v>
          </cell>
          <cell r="AQ519">
            <v>0</v>
          </cell>
          <cell r="AR519">
            <v>0</v>
          </cell>
          <cell r="AS519">
            <v>0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Y519">
            <v>0</v>
          </cell>
          <cell r="AZ519">
            <v>0</v>
          </cell>
          <cell r="BA519">
            <v>0</v>
          </cell>
          <cell r="BB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</row>
        <row r="520">
          <cell r="B520" t="str">
            <v>S537024</v>
          </cell>
          <cell r="C520" t="str">
            <v>枣庄同鑫源汽车销售有限公司</v>
          </cell>
          <cell r="D520">
            <v>0</v>
          </cell>
          <cell r="E520">
            <v>0</v>
          </cell>
          <cell r="H520">
            <v>0</v>
          </cell>
          <cell r="I520" t="str">
            <v>否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  <cell r="AM520">
            <v>0</v>
          </cell>
          <cell r="AN520">
            <v>0</v>
          </cell>
          <cell r="AO520">
            <v>0</v>
          </cell>
          <cell r="AP520">
            <v>0</v>
          </cell>
          <cell r="AQ520">
            <v>0</v>
          </cell>
          <cell r="AR520">
            <v>0</v>
          </cell>
          <cell r="AS520">
            <v>0</v>
          </cell>
          <cell r="AT520">
            <v>0</v>
          </cell>
          <cell r="AU520">
            <v>0</v>
          </cell>
          <cell r="AV520">
            <v>0</v>
          </cell>
          <cell r="AW520">
            <v>0</v>
          </cell>
          <cell r="AY520">
            <v>0</v>
          </cell>
          <cell r="AZ520">
            <v>0</v>
          </cell>
          <cell r="BA520">
            <v>0</v>
          </cell>
          <cell r="BB520">
            <v>0</v>
          </cell>
          <cell r="BC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</row>
        <row r="521">
          <cell r="B521" t="str">
            <v>S537025</v>
          </cell>
          <cell r="C521" t="str">
            <v>山东捷曼机械贸易有限公司</v>
          </cell>
          <cell r="D521">
            <v>0</v>
          </cell>
          <cell r="E521">
            <v>0</v>
          </cell>
          <cell r="H521">
            <v>0</v>
          </cell>
          <cell r="I521" t="str">
            <v>否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M521">
            <v>0</v>
          </cell>
          <cell r="AN521">
            <v>0</v>
          </cell>
          <cell r="AO521">
            <v>0</v>
          </cell>
          <cell r="AP521">
            <v>0</v>
          </cell>
          <cell r="AQ521">
            <v>0</v>
          </cell>
          <cell r="AR521">
            <v>0</v>
          </cell>
          <cell r="AS521">
            <v>0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Y521">
            <v>0</v>
          </cell>
          <cell r="AZ521">
            <v>0</v>
          </cell>
          <cell r="BA521">
            <v>0</v>
          </cell>
          <cell r="BB521">
            <v>0</v>
          </cell>
          <cell r="BC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</row>
        <row r="522">
          <cell r="B522" t="str">
            <v>S537027</v>
          </cell>
          <cell r="C522" t="str">
            <v>山东隆众信息技术有限公司</v>
          </cell>
          <cell r="D522">
            <v>0</v>
          </cell>
          <cell r="E522">
            <v>0</v>
          </cell>
          <cell r="H522">
            <v>0</v>
          </cell>
          <cell r="I522" t="str">
            <v>否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M522">
            <v>0</v>
          </cell>
          <cell r="AN522">
            <v>0</v>
          </cell>
          <cell r="AO522">
            <v>0</v>
          </cell>
          <cell r="AP522">
            <v>0</v>
          </cell>
          <cell r="AQ522">
            <v>0</v>
          </cell>
          <cell r="AR522">
            <v>0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</v>
          </cell>
          <cell r="AY522">
            <v>0</v>
          </cell>
          <cell r="AZ522">
            <v>0</v>
          </cell>
          <cell r="BA522">
            <v>0</v>
          </cell>
          <cell r="BB522">
            <v>0</v>
          </cell>
          <cell r="BC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</row>
        <row r="523">
          <cell r="B523" t="str">
            <v>S541002</v>
          </cell>
          <cell r="C523" t="str">
            <v>林州市万通汽车贸易有限责任公司</v>
          </cell>
          <cell r="D523">
            <v>0</v>
          </cell>
          <cell r="E523">
            <v>0</v>
          </cell>
          <cell r="H523">
            <v>0</v>
          </cell>
          <cell r="I523" t="str">
            <v>否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  <cell r="AJ523">
            <v>0</v>
          </cell>
          <cell r="AM523">
            <v>0</v>
          </cell>
          <cell r="AN523">
            <v>0</v>
          </cell>
          <cell r="AO523">
            <v>0</v>
          </cell>
          <cell r="AP523">
            <v>0</v>
          </cell>
          <cell r="AQ523">
            <v>0</v>
          </cell>
          <cell r="AR523">
            <v>0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Y523">
            <v>0</v>
          </cell>
          <cell r="AZ523">
            <v>0</v>
          </cell>
          <cell r="BA523">
            <v>0</v>
          </cell>
          <cell r="BB523">
            <v>0</v>
          </cell>
          <cell r="BC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</row>
        <row r="524">
          <cell r="B524" t="str">
            <v>S541007</v>
          </cell>
          <cell r="C524" t="str">
            <v>博爱县凯达汽车修理厂</v>
          </cell>
          <cell r="D524">
            <v>0</v>
          </cell>
          <cell r="E524">
            <v>0</v>
          </cell>
          <cell r="H524">
            <v>0</v>
          </cell>
          <cell r="I524" t="str">
            <v>否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J524">
            <v>0</v>
          </cell>
          <cell r="AM524">
            <v>0</v>
          </cell>
          <cell r="AN524">
            <v>0</v>
          </cell>
          <cell r="AO524">
            <v>0</v>
          </cell>
          <cell r="AP524">
            <v>0</v>
          </cell>
          <cell r="AQ524">
            <v>0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Y524">
            <v>0</v>
          </cell>
          <cell r="AZ524">
            <v>0</v>
          </cell>
          <cell r="BA524">
            <v>0</v>
          </cell>
          <cell r="BB524">
            <v>0</v>
          </cell>
          <cell r="BC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</row>
        <row r="525">
          <cell r="B525" t="str">
            <v>S541012</v>
          </cell>
          <cell r="C525" t="str">
            <v>开封市南关区凯伟汽车特约维修站</v>
          </cell>
          <cell r="D525">
            <v>0</v>
          </cell>
          <cell r="E525">
            <v>0</v>
          </cell>
          <cell r="H525">
            <v>0</v>
          </cell>
          <cell r="I525" t="str">
            <v>否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J525">
            <v>0</v>
          </cell>
          <cell r="AM525">
            <v>0</v>
          </cell>
          <cell r="AN525">
            <v>0</v>
          </cell>
          <cell r="AO525">
            <v>0</v>
          </cell>
          <cell r="AP525">
            <v>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Y525">
            <v>0</v>
          </cell>
          <cell r="AZ525">
            <v>0</v>
          </cell>
          <cell r="BA525">
            <v>0</v>
          </cell>
          <cell r="BB525">
            <v>0</v>
          </cell>
          <cell r="BC525">
            <v>0</v>
          </cell>
          <cell r="BD525">
            <v>0</v>
          </cell>
          <cell r="BE525">
            <v>0</v>
          </cell>
          <cell r="BF525">
            <v>0</v>
          </cell>
          <cell r="BG525">
            <v>0</v>
          </cell>
          <cell r="BH525">
            <v>0</v>
          </cell>
        </row>
        <row r="526">
          <cell r="B526" t="str">
            <v>S544008</v>
          </cell>
          <cell r="C526" t="str">
            <v>广州四达电气科技有限公司</v>
          </cell>
          <cell r="D526">
            <v>0</v>
          </cell>
          <cell r="E526">
            <v>0</v>
          </cell>
          <cell r="H526">
            <v>0</v>
          </cell>
          <cell r="I526" t="str">
            <v>否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M526">
            <v>0</v>
          </cell>
          <cell r="AN526">
            <v>0</v>
          </cell>
          <cell r="AO526">
            <v>0</v>
          </cell>
          <cell r="AP526">
            <v>0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Y526">
            <v>0</v>
          </cell>
          <cell r="AZ526">
            <v>0</v>
          </cell>
          <cell r="BA526">
            <v>0</v>
          </cell>
          <cell r="BB526">
            <v>0</v>
          </cell>
          <cell r="BC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</row>
        <row r="527">
          <cell r="B527" t="str">
            <v>S552001</v>
          </cell>
          <cell r="C527" t="str">
            <v>贵州亿福汽车销售服务有限公司</v>
          </cell>
          <cell r="D527">
            <v>0</v>
          </cell>
          <cell r="E527">
            <v>0</v>
          </cell>
          <cell r="H527">
            <v>0</v>
          </cell>
          <cell r="I527" t="str">
            <v>否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0</v>
          </cell>
          <cell r="AC527">
            <v>0</v>
          </cell>
          <cell r="AF527">
            <v>0</v>
          </cell>
          <cell r="AG527">
            <v>0</v>
          </cell>
          <cell r="AH527">
            <v>0</v>
          </cell>
          <cell r="AI527">
            <v>0</v>
          </cell>
          <cell r="AJ527">
            <v>0</v>
          </cell>
          <cell r="AM527">
            <v>0</v>
          </cell>
          <cell r="AN527">
            <v>0</v>
          </cell>
          <cell r="AO527">
            <v>0</v>
          </cell>
          <cell r="AP527">
            <v>0</v>
          </cell>
          <cell r="AQ527">
            <v>0</v>
          </cell>
          <cell r="AR527">
            <v>0</v>
          </cell>
          <cell r="AS527">
            <v>0</v>
          </cell>
          <cell r="AT527">
            <v>0</v>
          </cell>
          <cell r="AU527">
            <v>0</v>
          </cell>
          <cell r="AV527">
            <v>0</v>
          </cell>
          <cell r="AW527">
            <v>0</v>
          </cell>
          <cell r="AY527">
            <v>0</v>
          </cell>
          <cell r="AZ527">
            <v>0</v>
          </cell>
          <cell r="BA527">
            <v>0</v>
          </cell>
          <cell r="BB527">
            <v>0</v>
          </cell>
          <cell r="BC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</row>
        <row r="528">
          <cell r="B528" t="str">
            <v>S553002</v>
          </cell>
          <cell r="C528" t="str">
            <v>昆明博海汽车服务有限公司</v>
          </cell>
          <cell r="D528">
            <v>0</v>
          </cell>
          <cell r="E528">
            <v>0</v>
          </cell>
          <cell r="H528">
            <v>0</v>
          </cell>
          <cell r="I528" t="str">
            <v>否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  <cell r="AJ528">
            <v>0</v>
          </cell>
          <cell r="AM528">
            <v>0</v>
          </cell>
          <cell r="AN528">
            <v>0</v>
          </cell>
          <cell r="AO528">
            <v>0</v>
          </cell>
          <cell r="AP528">
            <v>0</v>
          </cell>
          <cell r="AQ528">
            <v>0</v>
          </cell>
          <cell r="AR528">
            <v>0</v>
          </cell>
          <cell r="AS528">
            <v>0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Y528">
            <v>0</v>
          </cell>
          <cell r="AZ528">
            <v>0</v>
          </cell>
          <cell r="BA528">
            <v>0</v>
          </cell>
          <cell r="BB528">
            <v>0</v>
          </cell>
          <cell r="BC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</row>
        <row r="529">
          <cell r="B529" t="str">
            <v>S565001</v>
          </cell>
          <cell r="C529" t="str">
            <v>新疆德聚欣汽车服务有限公司</v>
          </cell>
          <cell r="D529">
            <v>0</v>
          </cell>
          <cell r="E529">
            <v>0</v>
          </cell>
          <cell r="H529">
            <v>0</v>
          </cell>
          <cell r="I529" t="str">
            <v>否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F529">
            <v>0</v>
          </cell>
          <cell r="AG529">
            <v>0</v>
          </cell>
          <cell r="AI529">
            <v>0</v>
          </cell>
          <cell r="AJ529">
            <v>0</v>
          </cell>
          <cell r="AM529">
            <v>0</v>
          </cell>
          <cell r="AN529">
            <v>0</v>
          </cell>
          <cell r="AO529">
            <v>0</v>
          </cell>
          <cell r="AP529">
            <v>0</v>
          </cell>
          <cell r="AQ529">
            <v>0</v>
          </cell>
          <cell r="AR529">
            <v>0</v>
          </cell>
          <cell r="AS529">
            <v>0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Y529">
            <v>0</v>
          </cell>
          <cell r="AZ529">
            <v>0</v>
          </cell>
          <cell r="BA529">
            <v>0</v>
          </cell>
          <cell r="BB529">
            <v>0</v>
          </cell>
          <cell r="BC529">
            <v>0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</row>
        <row r="530">
          <cell r="B530" t="str">
            <v>S512014</v>
          </cell>
          <cell r="C530" t="str">
            <v>天津市勃辉模具有限公司</v>
          </cell>
          <cell r="D530">
            <v>0</v>
          </cell>
          <cell r="E530">
            <v>0</v>
          </cell>
          <cell r="G530" t="str">
            <v>固定资产</v>
          </cell>
          <cell r="H530">
            <v>0</v>
          </cell>
          <cell r="I530" t="str">
            <v>否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J530">
            <v>0</v>
          </cell>
          <cell r="AK530">
            <v>0</v>
          </cell>
          <cell r="AL530">
            <v>0</v>
          </cell>
          <cell r="AM530">
            <v>0</v>
          </cell>
          <cell r="AN530">
            <v>0</v>
          </cell>
          <cell r="AO530">
            <v>0</v>
          </cell>
          <cell r="AP530">
            <v>0</v>
          </cell>
          <cell r="AQ530">
            <v>0</v>
          </cell>
          <cell r="AR530">
            <v>0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Y530">
            <v>0</v>
          </cell>
          <cell r="AZ530">
            <v>0</v>
          </cell>
          <cell r="BA530">
            <v>0</v>
          </cell>
          <cell r="BB530">
            <v>0</v>
          </cell>
          <cell r="BC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</row>
        <row r="531">
          <cell r="B531" t="str">
            <v>S544010</v>
          </cell>
          <cell r="C531" t="str">
            <v>深圳市速杰精密模型有限公司</v>
          </cell>
          <cell r="D531">
            <v>0</v>
          </cell>
          <cell r="E531">
            <v>0</v>
          </cell>
          <cell r="H531">
            <v>0</v>
          </cell>
          <cell r="I531" t="str">
            <v>否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J531">
            <v>0</v>
          </cell>
          <cell r="AM531">
            <v>0</v>
          </cell>
          <cell r="AN531">
            <v>0</v>
          </cell>
          <cell r="AO531">
            <v>0</v>
          </cell>
          <cell r="AP531">
            <v>0</v>
          </cell>
          <cell r="AQ531">
            <v>0</v>
          </cell>
          <cell r="AR531">
            <v>0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Y531">
            <v>0</v>
          </cell>
          <cell r="AZ531">
            <v>0</v>
          </cell>
          <cell r="BA531">
            <v>0</v>
          </cell>
          <cell r="BB531">
            <v>0</v>
          </cell>
          <cell r="BC531">
            <v>0</v>
          </cell>
          <cell r="BD531">
            <v>0</v>
          </cell>
          <cell r="BE531">
            <v>0</v>
          </cell>
          <cell r="BF531">
            <v>0</v>
          </cell>
          <cell r="BG531">
            <v>0</v>
          </cell>
          <cell r="BH531">
            <v>0</v>
          </cell>
        </row>
        <row r="532">
          <cell r="B532" t="str">
            <v>S513161</v>
          </cell>
          <cell r="C532" t="str">
            <v>黄骅市优农麦品商贸有限公司</v>
          </cell>
          <cell r="D532">
            <v>0</v>
          </cell>
          <cell r="E532">
            <v>0</v>
          </cell>
          <cell r="H532">
            <v>0</v>
          </cell>
          <cell r="I532" t="str">
            <v>否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J532">
            <v>0</v>
          </cell>
          <cell r="AN532">
            <v>0</v>
          </cell>
          <cell r="AO532">
            <v>0</v>
          </cell>
          <cell r="AP532">
            <v>0</v>
          </cell>
          <cell r="AQ532">
            <v>0</v>
          </cell>
          <cell r="AR532">
            <v>0</v>
          </cell>
          <cell r="AS532">
            <v>0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Y532">
            <v>0</v>
          </cell>
          <cell r="AZ532">
            <v>0</v>
          </cell>
          <cell r="BA532">
            <v>0</v>
          </cell>
          <cell r="BB532">
            <v>0</v>
          </cell>
          <cell r="BC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0</v>
          </cell>
        </row>
        <row r="533">
          <cell r="B533" t="str">
            <v>S413176</v>
          </cell>
          <cell r="C533" t="str">
            <v>黄骅市华盛五金机电有限公司</v>
          </cell>
          <cell r="D533" t="str">
            <v>金属件</v>
          </cell>
          <cell r="E533" t="str">
            <v>金属件</v>
          </cell>
          <cell r="F533" t="e">
            <v>#REF!</v>
          </cell>
          <cell r="H533">
            <v>0</v>
          </cell>
          <cell r="I533" t="str">
            <v>否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Y533">
            <v>0</v>
          </cell>
          <cell r="AZ533">
            <v>0</v>
          </cell>
          <cell r="BA533">
            <v>0</v>
          </cell>
          <cell r="BB533">
            <v>1</v>
          </cell>
          <cell r="BC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</row>
        <row r="534">
          <cell r="B534" t="str">
            <v>S432039</v>
          </cell>
          <cell r="C534" t="str">
            <v>吴江市拓研电子材料有限公司</v>
          </cell>
          <cell r="D534" t="str">
            <v>金属件/座椅</v>
          </cell>
          <cell r="E534" t="str">
            <v>金属件/座椅</v>
          </cell>
          <cell r="F534" t="e">
            <v>#REF!</v>
          </cell>
          <cell r="G534" t="str">
            <v>正常供货</v>
          </cell>
          <cell r="H534">
            <v>0</v>
          </cell>
          <cell r="I534" t="str">
            <v>否</v>
          </cell>
          <cell r="AJ534">
            <v>0</v>
          </cell>
          <cell r="AM534">
            <v>0</v>
          </cell>
          <cell r="AN534">
            <v>0</v>
          </cell>
          <cell r="AO534">
            <v>0</v>
          </cell>
          <cell r="AP534">
            <v>0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Y534">
            <v>0</v>
          </cell>
          <cell r="AZ534">
            <v>0</v>
          </cell>
          <cell r="BA534">
            <v>0</v>
          </cell>
          <cell r="BB534">
            <v>1</v>
          </cell>
          <cell r="BC534">
            <v>0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</row>
        <row r="535">
          <cell r="B535" t="str">
            <v>S461001</v>
          </cell>
          <cell r="C535" t="str">
            <v>西安海容塑料制品有限责任公司</v>
          </cell>
          <cell r="D535" t="str">
            <v>金属件/座椅</v>
          </cell>
          <cell r="E535" t="str">
            <v>金属件/座椅</v>
          </cell>
          <cell r="F535" t="e">
            <v>#REF!</v>
          </cell>
          <cell r="H535">
            <v>0</v>
          </cell>
          <cell r="I535" t="str">
            <v>否</v>
          </cell>
          <cell r="AJ535">
            <v>0</v>
          </cell>
          <cell r="AN535">
            <v>0</v>
          </cell>
          <cell r="AO535">
            <v>0</v>
          </cell>
          <cell r="AP535">
            <v>0</v>
          </cell>
          <cell r="AQ535">
            <v>0</v>
          </cell>
          <cell r="AR535">
            <v>0</v>
          </cell>
          <cell r="AS535">
            <v>0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Y535">
            <v>0</v>
          </cell>
          <cell r="AZ535">
            <v>0</v>
          </cell>
          <cell r="BA535">
            <v>0</v>
          </cell>
          <cell r="BB535">
            <v>1</v>
          </cell>
          <cell r="BC535">
            <v>0</v>
          </cell>
          <cell r="BD535">
            <v>0</v>
          </cell>
          <cell r="BE535">
            <v>0</v>
          </cell>
          <cell r="BF535">
            <v>0</v>
          </cell>
          <cell r="BG535">
            <v>0</v>
          </cell>
          <cell r="BH535">
            <v>0</v>
          </cell>
        </row>
        <row r="536">
          <cell r="B536" t="str">
            <v>S513151</v>
          </cell>
          <cell r="C536" t="str">
            <v>沧州啸宇模具科技有限公司</v>
          </cell>
          <cell r="D536">
            <v>0</v>
          </cell>
          <cell r="E536" t="str">
            <v>金属件</v>
          </cell>
          <cell r="F536" t="e">
            <v>#REF!</v>
          </cell>
          <cell r="H536">
            <v>0</v>
          </cell>
          <cell r="I536" t="str">
            <v>否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J536">
            <v>0</v>
          </cell>
          <cell r="AK536">
            <v>0</v>
          </cell>
          <cell r="AN536">
            <v>0</v>
          </cell>
          <cell r="AO536">
            <v>0</v>
          </cell>
          <cell r="AP536">
            <v>0</v>
          </cell>
          <cell r="AQ536">
            <v>0</v>
          </cell>
          <cell r="AR536">
            <v>0</v>
          </cell>
          <cell r="AS536">
            <v>0</v>
          </cell>
          <cell r="AT536">
            <v>0</v>
          </cell>
          <cell r="AU536">
            <v>0</v>
          </cell>
          <cell r="AV536">
            <v>140700</v>
          </cell>
          <cell r="AW536">
            <v>0</v>
          </cell>
          <cell r="AY536">
            <v>0</v>
          </cell>
          <cell r="AZ536">
            <v>140700</v>
          </cell>
          <cell r="BA536">
            <v>140700</v>
          </cell>
          <cell r="BB536">
            <v>0</v>
          </cell>
          <cell r="BC536">
            <v>0</v>
          </cell>
          <cell r="BD536">
            <v>0</v>
          </cell>
          <cell r="BE536">
            <v>23450</v>
          </cell>
          <cell r="BF536">
            <v>23450</v>
          </cell>
          <cell r="BG536">
            <v>23450</v>
          </cell>
          <cell r="BH536">
            <v>23450</v>
          </cell>
        </row>
        <row r="537">
          <cell r="B537" t="str">
            <v>S511030</v>
          </cell>
          <cell r="C537" t="str">
            <v>中汽认证中心有限公司</v>
          </cell>
          <cell r="D537">
            <v>0</v>
          </cell>
          <cell r="E537">
            <v>0</v>
          </cell>
          <cell r="H537">
            <v>0</v>
          </cell>
          <cell r="I537" t="str">
            <v>否</v>
          </cell>
          <cell r="AJ537">
            <v>0</v>
          </cell>
          <cell r="AM537">
            <v>0</v>
          </cell>
          <cell r="AN537">
            <v>0</v>
          </cell>
          <cell r="AO537">
            <v>0</v>
          </cell>
          <cell r="AP537">
            <v>0</v>
          </cell>
          <cell r="AQ537">
            <v>0</v>
          </cell>
          <cell r="AR537">
            <v>0</v>
          </cell>
          <cell r="AS537">
            <v>0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Y537">
            <v>0</v>
          </cell>
          <cell r="AZ537">
            <v>0</v>
          </cell>
          <cell r="BA537">
            <v>0</v>
          </cell>
          <cell r="BB537">
            <v>0</v>
          </cell>
          <cell r="BC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</row>
        <row r="538">
          <cell r="B538" t="str">
            <v>S513003</v>
          </cell>
          <cell r="C538" t="str">
            <v>沧州市鑫发缝纫机有限公司</v>
          </cell>
          <cell r="D538">
            <v>0</v>
          </cell>
          <cell r="E538" t="str">
            <v>座椅</v>
          </cell>
          <cell r="F538" t="e">
            <v>#REF!</v>
          </cell>
          <cell r="G538" t="str">
            <v>零采</v>
          </cell>
          <cell r="H538">
            <v>0</v>
          </cell>
          <cell r="I538" t="str">
            <v>是</v>
          </cell>
          <cell r="AJ538">
            <v>0</v>
          </cell>
          <cell r="AL538">
            <v>18873</v>
          </cell>
          <cell r="AM538">
            <v>0</v>
          </cell>
          <cell r="AN538">
            <v>0</v>
          </cell>
          <cell r="AO538">
            <v>0</v>
          </cell>
          <cell r="AP538">
            <v>0</v>
          </cell>
          <cell r="AQ538">
            <v>0</v>
          </cell>
          <cell r="AR538">
            <v>0</v>
          </cell>
          <cell r="AS538">
            <v>0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Y538">
            <v>0</v>
          </cell>
          <cell r="AZ538">
            <v>18873</v>
          </cell>
          <cell r="BA538">
            <v>18873</v>
          </cell>
          <cell r="BB538">
            <v>0</v>
          </cell>
          <cell r="BC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</row>
        <row r="539">
          <cell r="B539" t="str">
            <v>S513182</v>
          </cell>
          <cell r="C539" t="str">
            <v>沧州渤海新区南大港升宏建筑工程队</v>
          </cell>
          <cell r="D539">
            <v>0</v>
          </cell>
          <cell r="E539">
            <v>0</v>
          </cell>
          <cell r="H539">
            <v>0</v>
          </cell>
          <cell r="I539" t="str">
            <v>否</v>
          </cell>
          <cell r="AJ539">
            <v>0</v>
          </cell>
          <cell r="AM539">
            <v>0</v>
          </cell>
          <cell r="AN539">
            <v>0</v>
          </cell>
          <cell r="AO539">
            <v>0</v>
          </cell>
          <cell r="AP539">
            <v>0</v>
          </cell>
          <cell r="AQ539">
            <v>0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Y539">
            <v>0</v>
          </cell>
          <cell r="AZ539">
            <v>0</v>
          </cell>
          <cell r="BA539">
            <v>0</v>
          </cell>
          <cell r="BB539">
            <v>0</v>
          </cell>
          <cell r="BC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</row>
        <row r="540">
          <cell r="B540" t="str">
            <v>S413178</v>
          </cell>
          <cell r="C540" t="str">
            <v>廊坊市东平汽车零配件有限公司</v>
          </cell>
          <cell r="D540" t="str">
            <v>座椅</v>
          </cell>
          <cell r="E540" t="str">
            <v>座椅</v>
          </cell>
          <cell r="F540" t="e">
            <v>#REF!</v>
          </cell>
          <cell r="G540" t="str">
            <v>正常供货</v>
          </cell>
          <cell r="H540">
            <v>90</v>
          </cell>
          <cell r="I540" t="str">
            <v>是</v>
          </cell>
          <cell r="AI540">
            <v>0</v>
          </cell>
          <cell r="AJ540">
            <v>0</v>
          </cell>
          <cell r="AK540">
            <v>0</v>
          </cell>
          <cell r="AL540">
            <v>400647.39</v>
          </cell>
          <cell r="AM540">
            <v>54782.400000000001</v>
          </cell>
          <cell r="AN540">
            <v>28826.16</v>
          </cell>
          <cell r="AO540">
            <v>0</v>
          </cell>
          <cell r="AP540">
            <v>209083.57</v>
          </cell>
          <cell r="AQ540">
            <v>75000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Y540">
            <v>0</v>
          </cell>
          <cell r="AZ540">
            <v>768339.52</v>
          </cell>
          <cell r="BA540">
            <v>768339.52</v>
          </cell>
          <cell r="BB540">
            <v>1</v>
          </cell>
          <cell r="BC540">
            <v>47347.261666666702</v>
          </cell>
          <cell r="BD540">
            <v>47347.261666666702</v>
          </cell>
          <cell r="BE540">
            <v>12500</v>
          </cell>
          <cell r="BF540">
            <v>0</v>
          </cell>
          <cell r="BG540">
            <v>0</v>
          </cell>
          <cell r="BH540">
            <v>0</v>
          </cell>
        </row>
        <row r="541">
          <cell r="B541" t="str">
            <v>S431029</v>
          </cell>
          <cell r="C541" t="str">
            <v>上海永协机械配件有限公司</v>
          </cell>
          <cell r="D541" t="str">
            <v>后视镜</v>
          </cell>
          <cell r="E541" t="str">
            <v>后视镜</v>
          </cell>
          <cell r="G541" t="str">
            <v>正常供货</v>
          </cell>
          <cell r="H541">
            <v>0</v>
          </cell>
          <cell r="I541" t="str">
            <v>是</v>
          </cell>
          <cell r="J541">
            <v>90</v>
          </cell>
          <cell r="AI541">
            <v>137946.29999999999</v>
          </cell>
          <cell r="AJ541">
            <v>0</v>
          </cell>
          <cell r="AK541">
            <v>0</v>
          </cell>
          <cell r="AL541">
            <v>0</v>
          </cell>
          <cell r="AM541">
            <v>0</v>
          </cell>
          <cell r="AN541">
            <v>0</v>
          </cell>
          <cell r="AO541">
            <v>0</v>
          </cell>
          <cell r="AP541">
            <v>0</v>
          </cell>
          <cell r="AQ541">
            <v>0</v>
          </cell>
          <cell r="AR541">
            <v>0</v>
          </cell>
          <cell r="AS541">
            <v>0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Y541">
            <v>0</v>
          </cell>
          <cell r="AZ541">
            <v>137946.29999999999</v>
          </cell>
          <cell r="BA541">
            <v>137946.29999999999</v>
          </cell>
          <cell r="BB541">
            <v>0</v>
          </cell>
          <cell r="BC541">
            <v>0</v>
          </cell>
          <cell r="BD541">
            <v>0</v>
          </cell>
          <cell r="BE541">
            <v>0</v>
          </cell>
          <cell r="BF541">
            <v>0</v>
          </cell>
          <cell r="BG541">
            <v>0</v>
          </cell>
          <cell r="BH541">
            <v>0</v>
          </cell>
        </row>
        <row r="542">
          <cell r="B542" t="str">
            <v>S432001</v>
          </cell>
          <cell r="C542" t="str">
            <v>南京奥托立夫汽车安全系统有限公司</v>
          </cell>
          <cell r="D542" t="str">
            <v>座椅</v>
          </cell>
          <cell r="E542" t="str">
            <v>座椅</v>
          </cell>
          <cell r="F542" t="e">
            <v>#REF!</v>
          </cell>
          <cell r="G542" t="str">
            <v>正常供货</v>
          </cell>
          <cell r="H542">
            <v>60</v>
          </cell>
          <cell r="I542" t="str">
            <v>否</v>
          </cell>
          <cell r="J542">
            <v>60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P542">
            <v>0</v>
          </cell>
          <cell r="AQ542">
            <v>0</v>
          </cell>
          <cell r="AR542">
            <v>0</v>
          </cell>
          <cell r="AS542">
            <v>116875.45</v>
          </cell>
          <cell r="AT542">
            <v>257452.98</v>
          </cell>
          <cell r="AU542">
            <v>311568.13</v>
          </cell>
          <cell r="AV542">
            <v>226607.23</v>
          </cell>
          <cell r="AW542">
            <v>0</v>
          </cell>
          <cell r="AY542">
            <v>0</v>
          </cell>
          <cell r="AZ542">
            <v>912503.79</v>
          </cell>
          <cell r="BA542">
            <v>912503.79</v>
          </cell>
          <cell r="BB542">
            <v>1</v>
          </cell>
          <cell r="BC542">
            <v>62388.071666666699</v>
          </cell>
          <cell r="BD542">
            <v>114316.093333333</v>
          </cell>
          <cell r="BE542">
            <v>152083.965</v>
          </cell>
          <cell r="BF542">
            <v>152083.965</v>
          </cell>
          <cell r="BG542">
            <v>152083.965</v>
          </cell>
          <cell r="BH542">
            <v>132604.72333333301</v>
          </cell>
        </row>
        <row r="543">
          <cell r="B543" t="str">
            <v>S513174</v>
          </cell>
          <cell r="C543" t="str">
            <v>黄骅市杭合叉车配件经营部</v>
          </cell>
          <cell r="D543">
            <v>0</v>
          </cell>
          <cell r="E543">
            <v>0</v>
          </cell>
          <cell r="H543">
            <v>0</v>
          </cell>
          <cell r="I543" t="str">
            <v>否</v>
          </cell>
          <cell r="AJ543">
            <v>0</v>
          </cell>
          <cell r="AM543">
            <v>0</v>
          </cell>
          <cell r="AN543">
            <v>0</v>
          </cell>
          <cell r="AO543">
            <v>0</v>
          </cell>
          <cell r="AP543">
            <v>0</v>
          </cell>
          <cell r="AQ543">
            <v>0</v>
          </cell>
          <cell r="AR543">
            <v>0</v>
          </cell>
          <cell r="AS543">
            <v>0</v>
          </cell>
          <cell r="AT543">
            <v>17870</v>
          </cell>
          <cell r="AU543">
            <v>0</v>
          </cell>
          <cell r="AV543">
            <v>0</v>
          </cell>
          <cell r="AW543">
            <v>0</v>
          </cell>
          <cell r="AX543">
            <v>22370</v>
          </cell>
          <cell r="AY543">
            <v>0</v>
          </cell>
          <cell r="AZ543">
            <v>40240</v>
          </cell>
          <cell r="BA543">
            <v>40240</v>
          </cell>
          <cell r="BB543">
            <v>0</v>
          </cell>
          <cell r="BC543">
            <v>2978.3333333333298</v>
          </cell>
          <cell r="BD543">
            <v>2978.3333333333298</v>
          </cell>
          <cell r="BE543">
            <v>2978.3333333333298</v>
          </cell>
          <cell r="BF543">
            <v>2978.3333333333298</v>
          </cell>
          <cell r="BG543">
            <v>6706.6666666666697</v>
          </cell>
          <cell r="BH543">
            <v>6706.6666666666697</v>
          </cell>
        </row>
        <row r="544">
          <cell r="B544" t="str">
            <v>S413076</v>
          </cell>
          <cell r="C544" t="str">
            <v>埃意(廊坊)电子工程有限公司</v>
          </cell>
          <cell r="D544" t="str">
            <v>座椅</v>
          </cell>
          <cell r="E544" t="str">
            <v>座椅</v>
          </cell>
          <cell r="F544" t="e">
            <v>#REF!</v>
          </cell>
          <cell r="G544" t="str">
            <v>正常供货</v>
          </cell>
          <cell r="H544">
            <v>60</v>
          </cell>
          <cell r="I544" t="str">
            <v>否</v>
          </cell>
          <cell r="J544">
            <v>60</v>
          </cell>
          <cell r="AK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169.6</v>
          </cell>
          <cell r="AT544">
            <v>0</v>
          </cell>
          <cell r="AU544">
            <v>0</v>
          </cell>
          <cell r="AV544">
            <v>0</v>
          </cell>
          <cell r="AW544">
            <v>50765.91</v>
          </cell>
          <cell r="AY544">
            <v>0</v>
          </cell>
          <cell r="AZ544">
            <v>50935.51</v>
          </cell>
          <cell r="BA544">
            <v>50935.51</v>
          </cell>
          <cell r="BB544">
            <v>1</v>
          </cell>
          <cell r="BC544">
            <v>28.266666666666701</v>
          </cell>
          <cell r="BD544">
            <v>28.266666666666701</v>
          </cell>
          <cell r="BE544">
            <v>28.266666666666701</v>
          </cell>
          <cell r="BF544">
            <v>8489.2516666666706</v>
          </cell>
          <cell r="BG544">
            <v>8489.2516666666706</v>
          </cell>
          <cell r="BH544">
            <v>8460.9850000000006</v>
          </cell>
        </row>
        <row r="545">
          <cell r="B545" t="str">
            <v>S413182</v>
          </cell>
          <cell r="C545" t="str">
            <v>黄骅市盈辉汽车配件有限公司</v>
          </cell>
          <cell r="D545" t="str">
            <v>后视镜</v>
          </cell>
          <cell r="E545" t="str">
            <v>后视镜</v>
          </cell>
          <cell r="G545" t="str">
            <v>正常供货</v>
          </cell>
          <cell r="H545">
            <v>0</v>
          </cell>
          <cell r="I545" t="str">
            <v>是</v>
          </cell>
          <cell r="J545">
            <v>90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19675.150000000001</v>
          </cell>
          <cell r="AC545">
            <v>0</v>
          </cell>
          <cell r="AD545">
            <v>36271.449999999997</v>
          </cell>
          <cell r="AE545">
            <v>56016.21</v>
          </cell>
          <cell r="AF545">
            <v>24203.919999999998</v>
          </cell>
          <cell r="AG545">
            <v>13100.64</v>
          </cell>
          <cell r="AH545">
            <v>0</v>
          </cell>
          <cell r="AI545">
            <v>14583.61</v>
          </cell>
          <cell r="AJ545">
            <v>16503.87</v>
          </cell>
          <cell r="AK545">
            <v>25047.34</v>
          </cell>
          <cell r="AL545">
            <v>0</v>
          </cell>
          <cell r="AM545">
            <v>36858.269999999997</v>
          </cell>
          <cell r="AN545">
            <v>5425.88</v>
          </cell>
          <cell r="AO545">
            <v>7573.38</v>
          </cell>
          <cell r="AP545">
            <v>8853.4599999999991</v>
          </cell>
          <cell r="AQ545">
            <v>0</v>
          </cell>
          <cell r="AR545">
            <v>10300</v>
          </cell>
          <cell r="AS545">
            <v>9447.58</v>
          </cell>
          <cell r="AT545">
            <v>10052.76</v>
          </cell>
          <cell r="AU545">
            <v>6630.91</v>
          </cell>
          <cell r="AV545">
            <v>13566.77</v>
          </cell>
          <cell r="AW545">
            <v>3522.21</v>
          </cell>
          <cell r="AX545">
            <v>12236.2</v>
          </cell>
          <cell r="AY545">
            <v>0</v>
          </cell>
          <cell r="AZ545">
            <v>329869.61</v>
          </cell>
          <cell r="BA545">
            <v>329869.61</v>
          </cell>
          <cell r="BB545">
            <v>0</v>
          </cell>
          <cell r="BC545">
            <v>7704.53</v>
          </cell>
          <cell r="BD545">
            <v>7547.4516666666696</v>
          </cell>
          <cell r="BE545">
            <v>8333.0033333333304</v>
          </cell>
          <cell r="BF545">
            <v>8920.0383333333302</v>
          </cell>
          <cell r="BG545">
            <v>9242.7383333333291</v>
          </cell>
          <cell r="BH545">
            <v>7668.1416666666701</v>
          </cell>
        </row>
        <row r="546">
          <cell r="B546" t="str">
            <v>S421001</v>
          </cell>
          <cell r="C546" t="str">
            <v>沈阳金杯锦恒汽车安全系统有限公司</v>
          </cell>
          <cell r="D546" t="str">
            <v>座椅</v>
          </cell>
          <cell r="E546" t="str">
            <v>座椅</v>
          </cell>
          <cell r="F546" t="e">
            <v>#REF!</v>
          </cell>
          <cell r="G546" t="str">
            <v>正常供货</v>
          </cell>
          <cell r="H546">
            <v>90</v>
          </cell>
          <cell r="I546" t="str">
            <v>否</v>
          </cell>
          <cell r="J546">
            <v>90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60107.89</v>
          </cell>
          <cell r="AY546">
            <v>0</v>
          </cell>
          <cell r="AZ546">
            <v>60107.89</v>
          </cell>
          <cell r="BA546">
            <v>0</v>
          </cell>
          <cell r="BB546">
            <v>0.8</v>
          </cell>
          <cell r="BC546">
            <v>0</v>
          </cell>
          <cell r="BD546">
            <v>0</v>
          </cell>
          <cell r="BE546">
            <v>0</v>
          </cell>
          <cell r="BF546">
            <v>10017.981666666699</v>
          </cell>
          <cell r="BG546">
            <v>10017.981666666699</v>
          </cell>
          <cell r="BH546">
            <v>10017.981666666699</v>
          </cell>
        </row>
        <row r="547">
          <cell r="B547" t="str">
            <v>S411041</v>
          </cell>
          <cell r="C547" t="str">
            <v>北京嘉度科贸有限公司</v>
          </cell>
          <cell r="D547" t="str">
            <v>金属件/座椅</v>
          </cell>
          <cell r="E547" t="str">
            <v>金属件/座椅</v>
          </cell>
          <cell r="F547" t="e">
            <v>#REF!</v>
          </cell>
          <cell r="G547" t="str">
            <v>正常供货</v>
          </cell>
          <cell r="H547">
            <v>90</v>
          </cell>
          <cell r="I547" t="str">
            <v>否</v>
          </cell>
          <cell r="J547">
            <v>90</v>
          </cell>
          <cell r="AI547">
            <v>0</v>
          </cell>
          <cell r="AJ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O547">
            <v>0</v>
          </cell>
          <cell r="AP547">
            <v>0</v>
          </cell>
          <cell r="AQ547">
            <v>0</v>
          </cell>
          <cell r="AR547">
            <v>0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Y547">
            <v>0</v>
          </cell>
          <cell r="AZ547">
            <v>0</v>
          </cell>
          <cell r="BA547">
            <v>0</v>
          </cell>
          <cell r="BB547">
            <v>1</v>
          </cell>
          <cell r="BC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</row>
        <row r="548">
          <cell r="B548" t="str">
            <v>S413156</v>
          </cell>
          <cell r="C548" t="str">
            <v>黄骅市天硕汽车部件有限公司</v>
          </cell>
          <cell r="D548" t="str">
            <v>座椅</v>
          </cell>
          <cell r="E548" t="str">
            <v>座椅</v>
          </cell>
          <cell r="F548" t="e">
            <v>#REF!</v>
          </cell>
          <cell r="G548" t="str">
            <v>正常供货</v>
          </cell>
          <cell r="H548">
            <v>30</v>
          </cell>
          <cell r="I548" t="str">
            <v>否</v>
          </cell>
          <cell r="J548">
            <v>30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O548">
            <v>0</v>
          </cell>
          <cell r="AP548">
            <v>0</v>
          </cell>
          <cell r="AQ548">
            <v>0</v>
          </cell>
          <cell r="AR548">
            <v>0</v>
          </cell>
          <cell r="AS548">
            <v>0</v>
          </cell>
          <cell r="AT548">
            <v>40239.08</v>
          </cell>
          <cell r="AU548">
            <v>0</v>
          </cell>
          <cell r="AV548">
            <v>0</v>
          </cell>
          <cell r="AW548">
            <v>0</v>
          </cell>
          <cell r="AY548">
            <v>0</v>
          </cell>
          <cell r="AZ548">
            <v>40239.08</v>
          </cell>
          <cell r="BA548">
            <v>40239.08</v>
          </cell>
          <cell r="BB548">
            <v>0.8</v>
          </cell>
          <cell r="BC548">
            <v>6706.5133333333297</v>
          </cell>
          <cell r="BD548">
            <v>6706.5133333333297</v>
          </cell>
          <cell r="BE548">
            <v>6706.5133333333297</v>
          </cell>
          <cell r="BF548">
            <v>6706.5133333333297</v>
          </cell>
          <cell r="BG548">
            <v>6706.5133333333297</v>
          </cell>
          <cell r="BH548">
            <v>6706.5133333333297</v>
          </cell>
        </row>
        <row r="549">
          <cell r="B549" t="str">
            <v>S413175</v>
          </cell>
          <cell r="C549" t="str">
            <v>河北莫特美橡塑科技有限公司</v>
          </cell>
          <cell r="D549" t="str">
            <v>座椅/后视镜</v>
          </cell>
          <cell r="E549" t="str">
            <v>座椅/后视镜</v>
          </cell>
          <cell r="F549" t="e">
            <v>#REF!</v>
          </cell>
          <cell r="G549" t="str">
            <v>正常供货</v>
          </cell>
          <cell r="H549">
            <v>90</v>
          </cell>
          <cell r="I549" t="str">
            <v>否</v>
          </cell>
          <cell r="J549">
            <v>90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O549">
            <v>0</v>
          </cell>
          <cell r="AP549">
            <v>0</v>
          </cell>
          <cell r="AQ549">
            <v>4446</v>
          </cell>
          <cell r="AR549">
            <v>0</v>
          </cell>
          <cell r="AS549">
            <v>0</v>
          </cell>
          <cell r="AT549">
            <v>216290.58</v>
          </cell>
          <cell r="AU549">
            <v>50133.7</v>
          </cell>
          <cell r="AV549">
            <v>215688.75</v>
          </cell>
          <cell r="AW549">
            <v>0</v>
          </cell>
          <cell r="AX549">
            <v>71489.45</v>
          </cell>
          <cell r="AY549">
            <v>0</v>
          </cell>
          <cell r="AZ549">
            <v>558048.48</v>
          </cell>
          <cell r="BA549">
            <v>486559.03</v>
          </cell>
          <cell r="BB549">
            <v>0.8</v>
          </cell>
          <cell r="BC549">
            <v>36789.43</v>
          </cell>
          <cell r="BD549">
            <v>45145.046666666698</v>
          </cell>
          <cell r="BE549">
            <v>81093.171666666705</v>
          </cell>
          <cell r="BF549">
            <v>80352.171666666705</v>
          </cell>
          <cell r="BG549">
            <v>92267.08</v>
          </cell>
          <cell r="BH549">
            <v>92267.08</v>
          </cell>
        </row>
        <row r="550">
          <cell r="B550" t="str">
            <v>S411046</v>
          </cell>
          <cell r="C550" t="str">
            <v>北京宇喆科技有限公司</v>
          </cell>
          <cell r="D550" t="str">
            <v>座椅</v>
          </cell>
          <cell r="E550" t="str">
            <v>座椅</v>
          </cell>
          <cell r="F550" t="e">
            <v>#REF!</v>
          </cell>
          <cell r="G550" t="str">
            <v>正常供货</v>
          </cell>
          <cell r="H550">
            <v>60</v>
          </cell>
          <cell r="I550" t="str">
            <v>否</v>
          </cell>
          <cell r="J550">
            <v>60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31488.22</v>
          </cell>
          <cell r="AV550">
            <v>206015.95</v>
          </cell>
          <cell r="AW550">
            <v>92519.32</v>
          </cell>
          <cell r="AX550">
            <v>183851.58</v>
          </cell>
          <cell r="AY550">
            <v>194850.16</v>
          </cell>
          <cell r="AZ550">
            <v>708725.23</v>
          </cell>
          <cell r="BA550">
            <v>330023.49</v>
          </cell>
          <cell r="BB550">
            <v>0.8</v>
          </cell>
          <cell r="BC550">
            <v>0</v>
          </cell>
          <cell r="BD550">
            <v>5248.0366666666696</v>
          </cell>
          <cell r="BE550">
            <v>39584.028333333299</v>
          </cell>
          <cell r="BF550">
            <v>55003.915000000001</v>
          </cell>
          <cell r="BG550">
            <v>85645.845000000001</v>
          </cell>
          <cell r="BH550">
            <v>118120.87166666699</v>
          </cell>
        </row>
        <row r="551">
          <cell r="B551" t="str">
            <v>S412041</v>
          </cell>
          <cell r="C551" t="str">
            <v>天津力登维汽车部件有限公司</v>
          </cell>
          <cell r="E551" t="str">
            <v>座椅</v>
          </cell>
          <cell r="F551" t="e">
            <v>#REF!</v>
          </cell>
          <cell r="G551" t="str">
            <v>正常供货（李尔）</v>
          </cell>
          <cell r="H551">
            <v>30</v>
          </cell>
          <cell r="I551" t="str">
            <v>否</v>
          </cell>
          <cell r="J551">
            <v>30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Y551">
            <v>0</v>
          </cell>
          <cell r="AZ551">
            <v>0</v>
          </cell>
          <cell r="BA551">
            <v>0</v>
          </cell>
          <cell r="BB551">
            <v>0</v>
          </cell>
          <cell r="BC551">
            <v>0</v>
          </cell>
          <cell r="BD551">
            <v>0</v>
          </cell>
          <cell r="BE551">
            <v>0</v>
          </cell>
          <cell r="BF551">
            <v>0</v>
          </cell>
          <cell r="BG551">
            <v>0</v>
          </cell>
          <cell r="BH551">
            <v>0</v>
          </cell>
        </row>
        <row r="552">
          <cell r="B552" t="str">
            <v>S412042</v>
          </cell>
          <cell r="C552" t="str">
            <v>天津锦程新材料科技有限公司</v>
          </cell>
          <cell r="E552" t="str">
            <v>座椅</v>
          </cell>
          <cell r="F552" t="e">
            <v>#REF!</v>
          </cell>
          <cell r="H552">
            <v>30</v>
          </cell>
          <cell r="I552" t="str">
            <v>否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0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18604.32</v>
          </cell>
          <cell r="AZ552">
            <v>18604.32</v>
          </cell>
          <cell r="BA552">
            <v>0</v>
          </cell>
          <cell r="BB552">
            <v>0.8</v>
          </cell>
          <cell r="BC552">
            <v>0</v>
          </cell>
          <cell r="BD552">
            <v>0</v>
          </cell>
          <cell r="BE552">
            <v>0</v>
          </cell>
          <cell r="BF552">
            <v>0</v>
          </cell>
          <cell r="BG552">
            <v>0</v>
          </cell>
          <cell r="BH552">
            <v>3100.72</v>
          </cell>
        </row>
        <row r="553">
          <cell r="B553" t="str">
            <v>S413183</v>
          </cell>
          <cell r="C553" t="str">
            <v>河北方基恒达汽车部件有限公司</v>
          </cell>
          <cell r="E553" t="str">
            <v>座椅</v>
          </cell>
          <cell r="F553" t="e">
            <v>#REF!</v>
          </cell>
          <cell r="G553" t="str">
            <v>正常供货（李尔）</v>
          </cell>
          <cell r="H553">
            <v>90</v>
          </cell>
          <cell r="I553" t="str">
            <v>是</v>
          </cell>
          <cell r="J553">
            <v>90</v>
          </cell>
          <cell r="AL553">
            <v>83950.98</v>
          </cell>
          <cell r="AM553">
            <v>0</v>
          </cell>
          <cell r="AN553">
            <v>66514.740000000005</v>
          </cell>
          <cell r="AO553">
            <v>0</v>
          </cell>
          <cell r="AP553">
            <v>369701.79</v>
          </cell>
          <cell r="AQ553">
            <v>232200</v>
          </cell>
          <cell r="AR553">
            <v>156400</v>
          </cell>
          <cell r="AS553">
            <v>191406.93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Y553">
            <v>0</v>
          </cell>
          <cell r="AZ553">
            <v>1100174.44</v>
          </cell>
          <cell r="BA553">
            <v>1100174.44</v>
          </cell>
          <cell r="BB553">
            <v>0</v>
          </cell>
          <cell r="BC553">
            <v>158284.786666667</v>
          </cell>
          <cell r="BD553">
            <v>158284.786666667</v>
          </cell>
          <cell r="BE553">
            <v>96667.821666666699</v>
          </cell>
          <cell r="BF553">
            <v>57967.821666666699</v>
          </cell>
          <cell r="BG553">
            <v>31901.154999999999</v>
          </cell>
          <cell r="BH553">
            <v>0</v>
          </cell>
        </row>
        <row r="554">
          <cell r="B554" t="str">
            <v>S413185</v>
          </cell>
          <cell r="C554" t="str">
            <v>海兴县越达弹簧制造有限公司</v>
          </cell>
          <cell r="E554" t="str">
            <v>座椅</v>
          </cell>
          <cell r="F554" t="e">
            <v>#REF!</v>
          </cell>
          <cell r="G554" t="str">
            <v>正常供货（李尔）</v>
          </cell>
          <cell r="H554">
            <v>60</v>
          </cell>
          <cell r="I554" t="str">
            <v>否</v>
          </cell>
          <cell r="J554">
            <v>60</v>
          </cell>
          <cell r="AL554">
            <v>0</v>
          </cell>
          <cell r="AM554">
            <v>0</v>
          </cell>
          <cell r="AO554">
            <v>0</v>
          </cell>
          <cell r="AP554">
            <v>0</v>
          </cell>
          <cell r="AQ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107302.99</v>
          </cell>
          <cell r="AY554">
            <v>52306.79</v>
          </cell>
          <cell r="AZ554">
            <v>159609.78</v>
          </cell>
          <cell r="BA554">
            <v>0</v>
          </cell>
          <cell r="BB554">
            <v>0</v>
          </cell>
          <cell r="BC554">
            <v>0</v>
          </cell>
          <cell r="BD554">
            <v>0</v>
          </cell>
          <cell r="BE554">
            <v>0</v>
          </cell>
          <cell r="BF554">
            <v>0</v>
          </cell>
          <cell r="BG554">
            <v>17883.831666666701</v>
          </cell>
          <cell r="BH554">
            <v>26601.63</v>
          </cell>
        </row>
        <row r="555">
          <cell r="B555" t="str">
            <v>S413197</v>
          </cell>
          <cell r="C555" t="str">
            <v>保定市宏腾科技有限公司</v>
          </cell>
          <cell r="E555">
            <v>0</v>
          </cell>
          <cell r="G555" t="str">
            <v>零采</v>
          </cell>
          <cell r="H555">
            <v>30</v>
          </cell>
          <cell r="I555" t="str">
            <v>否</v>
          </cell>
          <cell r="J555">
            <v>30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Y555">
            <v>0</v>
          </cell>
          <cell r="AZ555">
            <v>0</v>
          </cell>
          <cell r="BA555">
            <v>0</v>
          </cell>
          <cell r="BB555">
            <v>0</v>
          </cell>
          <cell r="BC555">
            <v>0</v>
          </cell>
          <cell r="BD555">
            <v>0</v>
          </cell>
          <cell r="BE555">
            <v>0</v>
          </cell>
          <cell r="BF555">
            <v>0</v>
          </cell>
          <cell r="BG555">
            <v>0</v>
          </cell>
          <cell r="BH555">
            <v>0</v>
          </cell>
        </row>
        <row r="556">
          <cell r="B556" t="str">
            <v>S437053</v>
          </cell>
          <cell r="C556" t="str">
            <v>临沂方中新材料科技有限公司</v>
          </cell>
          <cell r="E556">
            <v>0</v>
          </cell>
          <cell r="G556" t="str">
            <v>大宗物料</v>
          </cell>
          <cell r="H556">
            <v>30</v>
          </cell>
          <cell r="I556" t="str">
            <v>否</v>
          </cell>
          <cell r="J556">
            <v>30</v>
          </cell>
          <cell r="AL556">
            <v>0</v>
          </cell>
          <cell r="AM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W556">
            <v>100000</v>
          </cell>
          <cell r="AX556">
            <v>97000</v>
          </cell>
          <cell r="AY556">
            <v>0</v>
          </cell>
          <cell r="AZ556">
            <v>197000</v>
          </cell>
          <cell r="BA556">
            <v>197000</v>
          </cell>
          <cell r="BB556">
            <v>0</v>
          </cell>
          <cell r="BC556">
            <v>0</v>
          </cell>
          <cell r="BD556">
            <v>0</v>
          </cell>
          <cell r="BE556">
            <v>0</v>
          </cell>
          <cell r="BF556">
            <v>16666.666666666701</v>
          </cell>
          <cell r="BG556">
            <v>32833.333333333299</v>
          </cell>
          <cell r="BH556">
            <v>32833.333333333299</v>
          </cell>
        </row>
        <row r="557">
          <cell r="B557" t="str">
            <v>S444015</v>
          </cell>
          <cell r="C557" t="str">
            <v>欣瑞联电子（肇庆）有限公司</v>
          </cell>
          <cell r="E557">
            <v>0</v>
          </cell>
          <cell r="G557" t="str">
            <v>正常供货</v>
          </cell>
          <cell r="H557">
            <v>90</v>
          </cell>
          <cell r="I557" t="str">
            <v>否</v>
          </cell>
          <cell r="J557">
            <v>90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Y557">
            <v>0</v>
          </cell>
          <cell r="AZ557">
            <v>0</v>
          </cell>
          <cell r="BA557">
            <v>0</v>
          </cell>
          <cell r="BB557">
            <v>0</v>
          </cell>
          <cell r="BC557">
            <v>0</v>
          </cell>
          <cell r="BD557">
            <v>0</v>
          </cell>
          <cell r="BE557">
            <v>0</v>
          </cell>
          <cell r="BF557">
            <v>0</v>
          </cell>
          <cell r="BG557">
            <v>0</v>
          </cell>
          <cell r="BH557">
            <v>0</v>
          </cell>
        </row>
        <row r="558">
          <cell r="B558" t="str">
            <v>S511013</v>
          </cell>
          <cell r="C558" t="str">
            <v>北京场景智能科技有限公司</v>
          </cell>
          <cell r="E558">
            <v>0</v>
          </cell>
          <cell r="H558">
            <v>60</v>
          </cell>
          <cell r="I558" t="str">
            <v>是</v>
          </cell>
          <cell r="AN558">
            <v>0</v>
          </cell>
          <cell r="AO558">
            <v>0</v>
          </cell>
          <cell r="AP558">
            <v>6000</v>
          </cell>
          <cell r="AQ558">
            <v>0</v>
          </cell>
          <cell r="AR558">
            <v>0</v>
          </cell>
          <cell r="AS558">
            <v>0</v>
          </cell>
          <cell r="AT558">
            <v>0</v>
          </cell>
          <cell r="AU558">
            <v>0</v>
          </cell>
          <cell r="AV558">
            <v>0</v>
          </cell>
          <cell r="AW558">
            <v>0</v>
          </cell>
          <cell r="AY558">
            <v>0</v>
          </cell>
          <cell r="AZ558">
            <v>6000</v>
          </cell>
          <cell r="BA558">
            <v>6000</v>
          </cell>
          <cell r="BB558">
            <v>0</v>
          </cell>
          <cell r="BC558">
            <v>1000</v>
          </cell>
          <cell r="BD558">
            <v>1000</v>
          </cell>
          <cell r="BE558">
            <v>0</v>
          </cell>
          <cell r="BF558">
            <v>0</v>
          </cell>
          <cell r="BG558">
            <v>0</v>
          </cell>
          <cell r="BH558">
            <v>0</v>
          </cell>
        </row>
        <row r="559">
          <cell r="B559" t="str">
            <v>S512028</v>
          </cell>
          <cell r="C559" t="str">
            <v>天津林宇机械制造有限公司</v>
          </cell>
          <cell r="E559">
            <v>0</v>
          </cell>
          <cell r="G559" t="str">
            <v>零采</v>
          </cell>
          <cell r="H559" t="str">
            <v>预付</v>
          </cell>
          <cell r="I559" t="str">
            <v>是</v>
          </cell>
          <cell r="AL559">
            <v>0</v>
          </cell>
          <cell r="AM559">
            <v>0</v>
          </cell>
          <cell r="AN559">
            <v>0</v>
          </cell>
          <cell r="AO559">
            <v>1750</v>
          </cell>
          <cell r="AP559">
            <v>0</v>
          </cell>
          <cell r="AQ559">
            <v>0</v>
          </cell>
          <cell r="AR559">
            <v>0</v>
          </cell>
          <cell r="AS559">
            <v>0</v>
          </cell>
          <cell r="AT559">
            <v>0</v>
          </cell>
          <cell r="AU559">
            <v>0</v>
          </cell>
          <cell r="AV559">
            <v>0</v>
          </cell>
          <cell r="AW559">
            <v>0</v>
          </cell>
          <cell r="AY559">
            <v>0</v>
          </cell>
          <cell r="AZ559">
            <v>1750</v>
          </cell>
          <cell r="BA559">
            <v>1750</v>
          </cell>
          <cell r="BB559">
            <v>0</v>
          </cell>
          <cell r="BC559">
            <v>291.66666666666703</v>
          </cell>
          <cell r="BD559">
            <v>0</v>
          </cell>
          <cell r="BE559">
            <v>0</v>
          </cell>
          <cell r="BF559">
            <v>0</v>
          </cell>
          <cell r="BG559">
            <v>0</v>
          </cell>
          <cell r="BH559">
            <v>0</v>
          </cell>
        </row>
        <row r="560">
          <cell r="B560" t="str">
            <v>S512031</v>
          </cell>
          <cell r="C560" t="str">
            <v>天津合心亿商贸有限公司</v>
          </cell>
          <cell r="E560">
            <v>0</v>
          </cell>
          <cell r="G560" t="str">
            <v>固定资产-要诉讼</v>
          </cell>
          <cell r="H560" t="str">
            <v>预付</v>
          </cell>
          <cell r="I560" t="str">
            <v>否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Y560">
            <v>0</v>
          </cell>
          <cell r="AZ560">
            <v>0</v>
          </cell>
          <cell r="BA560">
            <v>0</v>
          </cell>
          <cell r="BB560">
            <v>0</v>
          </cell>
          <cell r="BC560">
            <v>0</v>
          </cell>
          <cell r="BD560">
            <v>0</v>
          </cell>
          <cell r="BE560">
            <v>0</v>
          </cell>
          <cell r="BF560">
            <v>0</v>
          </cell>
          <cell r="BG560">
            <v>0</v>
          </cell>
          <cell r="BH560">
            <v>0</v>
          </cell>
        </row>
        <row r="561">
          <cell r="B561" t="str">
            <v>S513164</v>
          </cell>
          <cell r="C561" t="str">
            <v>沧州圣玺装饰装修工程有限公司</v>
          </cell>
          <cell r="E561">
            <v>0</v>
          </cell>
          <cell r="G561" t="str">
            <v>管理</v>
          </cell>
          <cell r="H561">
            <v>0</v>
          </cell>
          <cell r="I561" t="str">
            <v>是</v>
          </cell>
          <cell r="AK561">
            <v>1663.7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Y561">
            <v>0</v>
          </cell>
          <cell r="AZ561">
            <v>1663.7</v>
          </cell>
          <cell r="BA561">
            <v>1663.7</v>
          </cell>
          <cell r="BB561">
            <v>0</v>
          </cell>
          <cell r="BC561">
            <v>0</v>
          </cell>
          <cell r="BD561">
            <v>0</v>
          </cell>
          <cell r="BE561">
            <v>0</v>
          </cell>
          <cell r="BF561">
            <v>0</v>
          </cell>
          <cell r="BG561">
            <v>0</v>
          </cell>
          <cell r="BH561">
            <v>0</v>
          </cell>
        </row>
        <row r="562">
          <cell r="B562" t="str">
            <v>S513168</v>
          </cell>
          <cell r="C562" t="str">
            <v>河北嘉雄建筑安装工程有限公司</v>
          </cell>
          <cell r="E562">
            <v>0</v>
          </cell>
          <cell r="G562" t="str">
            <v>管理</v>
          </cell>
          <cell r="H562">
            <v>0</v>
          </cell>
          <cell r="I562" t="str">
            <v>否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Y562">
            <v>0</v>
          </cell>
          <cell r="AZ562">
            <v>0</v>
          </cell>
          <cell r="BA562">
            <v>0</v>
          </cell>
          <cell r="BB562">
            <v>0</v>
          </cell>
          <cell r="BC562">
            <v>0</v>
          </cell>
          <cell r="BD562">
            <v>0</v>
          </cell>
          <cell r="BE562">
            <v>0</v>
          </cell>
          <cell r="BF562">
            <v>0</v>
          </cell>
          <cell r="BG562">
            <v>0</v>
          </cell>
          <cell r="BH562">
            <v>0</v>
          </cell>
        </row>
        <row r="563">
          <cell r="B563" t="str">
            <v>S513189</v>
          </cell>
          <cell r="C563" t="str">
            <v>黄骅市嘉哲电脑经营部</v>
          </cell>
          <cell r="E563">
            <v>0</v>
          </cell>
          <cell r="H563">
            <v>0</v>
          </cell>
          <cell r="I563" t="str">
            <v>否</v>
          </cell>
          <cell r="AI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Y563">
            <v>0</v>
          </cell>
          <cell r="AZ563">
            <v>0</v>
          </cell>
          <cell r="BA563">
            <v>0</v>
          </cell>
          <cell r="BB563">
            <v>0</v>
          </cell>
          <cell r="BC563">
            <v>0</v>
          </cell>
          <cell r="BD563">
            <v>0</v>
          </cell>
          <cell r="BE563">
            <v>0</v>
          </cell>
          <cell r="BF563">
            <v>0</v>
          </cell>
          <cell r="BG563">
            <v>0</v>
          </cell>
          <cell r="BH563">
            <v>0</v>
          </cell>
        </row>
        <row r="564">
          <cell r="B564" t="str">
            <v>S513199</v>
          </cell>
          <cell r="C564" t="str">
            <v>黄骅市翼华工程机械租赁有限公司</v>
          </cell>
          <cell r="E564">
            <v>0</v>
          </cell>
          <cell r="G564" t="str">
            <v>管理</v>
          </cell>
          <cell r="H564">
            <v>0</v>
          </cell>
          <cell r="I564" t="str">
            <v>否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Y564">
            <v>0</v>
          </cell>
          <cell r="AZ564">
            <v>0</v>
          </cell>
          <cell r="BA564">
            <v>0</v>
          </cell>
          <cell r="BB564">
            <v>0</v>
          </cell>
          <cell r="BC564">
            <v>0</v>
          </cell>
          <cell r="BD564">
            <v>0</v>
          </cell>
          <cell r="BE564">
            <v>0</v>
          </cell>
          <cell r="BF564">
            <v>0</v>
          </cell>
          <cell r="BG564">
            <v>0</v>
          </cell>
          <cell r="BH564">
            <v>0</v>
          </cell>
        </row>
        <row r="565">
          <cell r="B565" t="str">
            <v>S513200</v>
          </cell>
          <cell r="C565" t="str">
            <v>沧州烽源人力资源服务有限公司</v>
          </cell>
          <cell r="E565">
            <v>0</v>
          </cell>
          <cell r="H565">
            <v>0</v>
          </cell>
          <cell r="I565" t="str">
            <v>否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Y565">
            <v>0</v>
          </cell>
          <cell r="AZ565">
            <v>0</v>
          </cell>
          <cell r="BA565">
            <v>0</v>
          </cell>
          <cell r="BB565">
            <v>0</v>
          </cell>
          <cell r="BC565">
            <v>0</v>
          </cell>
          <cell r="BD565">
            <v>0</v>
          </cell>
          <cell r="BE565">
            <v>0</v>
          </cell>
          <cell r="BF565">
            <v>0</v>
          </cell>
          <cell r="BG565">
            <v>0</v>
          </cell>
          <cell r="BH565">
            <v>0</v>
          </cell>
        </row>
        <row r="566">
          <cell r="B566" t="str">
            <v>S411049</v>
          </cell>
          <cell r="C566" t="str">
            <v>北京来一桶金科技有限公司</v>
          </cell>
          <cell r="E566">
            <v>0</v>
          </cell>
          <cell r="G566" t="str">
            <v>大宗物料</v>
          </cell>
          <cell r="H566">
            <v>30</v>
          </cell>
          <cell r="I566" t="str">
            <v>否</v>
          </cell>
          <cell r="J566">
            <v>30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36233.1</v>
          </cell>
          <cell r="AW566">
            <v>0</v>
          </cell>
          <cell r="AY566">
            <v>0</v>
          </cell>
          <cell r="AZ566">
            <v>36233.1</v>
          </cell>
          <cell r="BA566">
            <v>36233.1</v>
          </cell>
          <cell r="BB566">
            <v>0</v>
          </cell>
          <cell r="BC566">
            <v>0</v>
          </cell>
          <cell r="BD566">
            <v>0</v>
          </cell>
          <cell r="BE566">
            <v>6038.85</v>
          </cell>
          <cell r="BF566">
            <v>6038.85</v>
          </cell>
          <cell r="BG566">
            <v>6038.85</v>
          </cell>
          <cell r="BH566">
            <v>6038.85</v>
          </cell>
        </row>
        <row r="567">
          <cell r="B567" t="str">
            <v>S412044</v>
          </cell>
          <cell r="C567" t="str">
            <v>天津沛衡五金弹簧有限公司</v>
          </cell>
          <cell r="E567" t="str">
            <v>座椅</v>
          </cell>
          <cell r="F567" t="e">
            <v>#REF!</v>
          </cell>
          <cell r="G567" t="str">
            <v>正常供货</v>
          </cell>
          <cell r="H567">
            <v>90</v>
          </cell>
          <cell r="I567" t="str">
            <v>否</v>
          </cell>
          <cell r="J567">
            <v>90</v>
          </cell>
          <cell r="AN567">
            <v>0</v>
          </cell>
          <cell r="AO567">
            <v>0</v>
          </cell>
          <cell r="AP567">
            <v>0</v>
          </cell>
          <cell r="AQ567">
            <v>22012.28</v>
          </cell>
          <cell r="AR567">
            <v>19900</v>
          </cell>
          <cell r="AS567">
            <v>0</v>
          </cell>
          <cell r="AT567">
            <v>0</v>
          </cell>
          <cell r="AU567">
            <v>39233.599999999999</v>
          </cell>
          <cell r="AV567">
            <v>22068.9</v>
          </cell>
          <cell r="AW567">
            <v>13609.16</v>
          </cell>
          <cell r="AY567">
            <v>0</v>
          </cell>
          <cell r="AZ567">
            <v>116823.94</v>
          </cell>
          <cell r="BA567">
            <v>103214.78</v>
          </cell>
          <cell r="BB567">
            <v>0.8</v>
          </cell>
          <cell r="BC567">
            <v>6985.38</v>
          </cell>
          <cell r="BD567">
            <v>13524.313333333301</v>
          </cell>
          <cell r="BE567">
            <v>17202.4633333333</v>
          </cell>
          <cell r="BF567">
            <v>15801.9433333333</v>
          </cell>
          <cell r="BG567">
            <v>12485.276666666699</v>
          </cell>
          <cell r="BH567">
            <v>12485.276666666699</v>
          </cell>
        </row>
        <row r="568">
          <cell r="B568" t="str">
            <v>S413139</v>
          </cell>
          <cell r="C568" t="str">
            <v>河北定国紧固件制造有限公司</v>
          </cell>
          <cell r="E568">
            <v>0</v>
          </cell>
          <cell r="G568" t="str">
            <v>正常供货</v>
          </cell>
          <cell r="H568">
            <v>90</v>
          </cell>
          <cell r="I568" t="str">
            <v>否</v>
          </cell>
          <cell r="J568">
            <v>90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Y568">
            <v>0</v>
          </cell>
          <cell r="AZ568">
            <v>0</v>
          </cell>
          <cell r="BA568">
            <v>0</v>
          </cell>
          <cell r="BB568">
            <v>0</v>
          </cell>
          <cell r="BC568">
            <v>0</v>
          </cell>
          <cell r="BD568">
            <v>0</v>
          </cell>
          <cell r="BE568">
            <v>0</v>
          </cell>
          <cell r="BF568">
            <v>0</v>
          </cell>
          <cell r="BG568">
            <v>0</v>
          </cell>
          <cell r="BH568">
            <v>0</v>
          </cell>
        </row>
        <row r="569">
          <cell r="B569" t="str">
            <v>S431032</v>
          </cell>
          <cell r="C569" t="str">
            <v>上海商发金属材料有限公司</v>
          </cell>
          <cell r="E569" t="str">
            <v>金属件</v>
          </cell>
          <cell r="F569" t="e">
            <v>#REF!</v>
          </cell>
          <cell r="G569" t="str">
            <v>大宗物料</v>
          </cell>
          <cell r="H569">
            <v>0</v>
          </cell>
          <cell r="I569" t="str">
            <v>否</v>
          </cell>
          <cell r="J569">
            <v>30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Y569">
            <v>0</v>
          </cell>
          <cell r="AZ569">
            <v>0</v>
          </cell>
          <cell r="BA569">
            <v>0</v>
          </cell>
          <cell r="BB569">
            <v>1</v>
          </cell>
          <cell r="BC569">
            <v>0</v>
          </cell>
          <cell r="BD569">
            <v>0</v>
          </cell>
          <cell r="BE569">
            <v>0</v>
          </cell>
          <cell r="BF569">
            <v>0</v>
          </cell>
          <cell r="BG569">
            <v>0</v>
          </cell>
          <cell r="BH569">
            <v>0</v>
          </cell>
        </row>
        <row r="570">
          <cell r="B570" t="str">
            <v>S431034</v>
          </cell>
          <cell r="C570" t="str">
            <v>雅柏利（上海）粘扣带有限公司</v>
          </cell>
          <cell r="E570" t="str">
            <v>座椅</v>
          </cell>
          <cell r="F570" t="e">
            <v>#REF!</v>
          </cell>
          <cell r="G570" t="str">
            <v>正常供货（李尔）</v>
          </cell>
          <cell r="H570">
            <v>60</v>
          </cell>
          <cell r="I570" t="str">
            <v>否</v>
          </cell>
          <cell r="J570">
            <v>60</v>
          </cell>
          <cell r="AM570">
            <v>0</v>
          </cell>
          <cell r="AN570">
            <v>0</v>
          </cell>
          <cell r="AQ570">
            <v>0</v>
          </cell>
          <cell r="AS570">
            <v>59180.25</v>
          </cell>
          <cell r="AT570">
            <v>33075.550000000003</v>
          </cell>
          <cell r="AU570">
            <v>0</v>
          </cell>
          <cell r="AV570">
            <v>77603.199999999997</v>
          </cell>
          <cell r="AW570">
            <v>40457.279999999999</v>
          </cell>
          <cell r="AY570">
            <v>0</v>
          </cell>
          <cell r="AZ570">
            <v>210316.28</v>
          </cell>
          <cell r="BA570">
            <v>210316.28</v>
          </cell>
          <cell r="BB570">
            <v>0</v>
          </cell>
          <cell r="BC570">
            <v>15375.9666666667</v>
          </cell>
          <cell r="BD570">
            <v>15375.9666666667</v>
          </cell>
          <cell r="BE570">
            <v>28309.833333333299</v>
          </cell>
          <cell r="BF570">
            <v>35052.713333333297</v>
          </cell>
          <cell r="BG570">
            <v>35052.713333333297</v>
          </cell>
          <cell r="BH570">
            <v>25189.3383333333</v>
          </cell>
        </row>
        <row r="571">
          <cell r="B571" t="str">
            <v>S432002</v>
          </cell>
          <cell r="C571" t="str">
            <v>江苏全盛座舱技术股份有限公司</v>
          </cell>
          <cell r="E571" t="str">
            <v>金属件</v>
          </cell>
          <cell r="F571" t="e">
            <v>#REF!</v>
          </cell>
          <cell r="G571" t="str">
            <v>正常供货</v>
          </cell>
          <cell r="H571">
            <v>90</v>
          </cell>
          <cell r="I571" t="str">
            <v>否</v>
          </cell>
          <cell r="J571">
            <v>90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T571">
            <v>20525.91</v>
          </cell>
          <cell r="AU571">
            <v>248116.29</v>
          </cell>
          <cell r="AV571">
            <v>0</v>
          </cell>
          <cell r="AW571">
            <v>1082349.1399999999</v>
          </cell>
          <cell r="AX571">
            <v>957756.32</v>
          </cell>
          <cell r="AY571">
            <v>78457.03</v>
          </cell>
          <cell r="AZ571">
            <v>2387204.69</v>
          </cell>
          <cell r="BA571">
            <v>268642.2</v>
          </cell>
          <cell r="BB571">
            <v>0</v>
          </cell>
          <cell r="BC571">
            <v>3420.9850000000001</v>
          </cell>
          <cell r="BD571">
            <v>44773.7</v>
          </cell>
          <cell r="BE571">
            <v>44773.7</v>
          </cell>
          <cell r="BF571">
            <v>225165.22333333301</v>
          </cell>
          <cell r="BG571">
            <v>384791.27666666702</v>
          </cell>
          <cell r="BH571">
            <v>397867.44833333301</v>
          </cell>
        </row>
        <row r="572">
          <cell r="B572" t="str">
            <v>S437051</v>
          </cell>
          <cell r="C572" t="str">
            <v>诸城恒信新材料科技有限公司</v>
          </cell>
          <cell r="E572" t="str">
            <v>座椅</v>
          </cell>
          <cell r="F572" t="e">
            <v>#REF!</v>
          </cell>
          <cell r="G572" t="str">
            <v>正常供货</v>
          </cell>
          <cell r="H572">
            <v>30</v>
          </cell>
          <cell r="I572" t="str">
            <v>否</v>
          </cell>
          <cell r="J572">
            <v>30</v>
          </cell>
          <cell r="AM572">
            <v>0</v>
          </cell>
          <cell r="AN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71354.42</v>
          </cell>
          <cell r="AY572">
            <v>0</v>
          </cell>
          <cell r="AZ572">
            <v>71354.42</v>
          </cell>
          <cell r="BA572">
            <v>71354.42</v>
          </cell>
          <cell r="BB572">
            <v>0</v>
          </cell>
          <cell r="BC572">
            <v>0</v>
          </cell>
          <cell r="BD572">
            <v>0</v>
          </cell>
          <cell r="BE572">
            <v>0</v>
          </cell>
          <cell r="BF572">
            <v>0</v>
          </cell>
          <cell r="BG572">
            <v>11892.403333333301</v>
          </cell>
          <cell r="BH572">
            <v>11892.403333333301</v>
          </cell>
        </row>
        <row r="573">
          <cell r="B573" t="str">
            <v>S511037</v>
          </cell>
          <cell r="C573" t="str">
            <v>北京友联物流有限公司</v>
          </cell>
          <cell r="E573" t="str">
            <v>销售</v>
          </cell>
          <cell r="F573" t="e">
            <v>#REF!</v>
          </cell>
          <cell r="G573" t="str">
            <v>销售（三方库）</v>
          </cell>
          <cell r="H573">
            <v>0</v>
          </cell>
          <cell r="I573" t="str">
            <v>是</v>
          </cell>
          <cell r="AM573">
            <v>0</v>
          </cell>
          <cell r="AN573">
            <v>0</v>
          </cell>
          <cell r="AO573">
            <v>0</v>
          </cell>
          <cell r="AP573">
            <v>65660.55</v>
          </cell>
          <cell r="AQ573">
            <v>45000</v>
          </cell>
          <cell r="AR573">
            <v>49600</v>
          </cell>
          <cell r="AS573">
            <v>55732.5</v>
          </cell>
          <cell r="AT573">
            <v>77666.92</v>
          </cell>
          <cell r="AU573">
            <v>47524.57</v>
          </cell>
          <cell r="AV573">
            <v>53552.79</v>
          </cell>
          <cell r="AW573">
            <v>2398.73</v>
          </cell>
          <cell r="AX573">
            <v>59659.45</v>
          </cell>
          <cell r="AY573">
            <v>55798.93</v>
          </cell>
          <cell r="AZ573">
            <v>512594.44</v>
          </cell>
          <cell r="BA573">
            <v>512594.44</v>
          </cell>
          <cell r="BB573">
            <v>0</v>
          </cell>
          <cell r="BC573">
            <v>48943.328333333302</v>
          </cell>
          <cell r="BD573">
            <v>56864.09</v>
          </cell>
          <cell r="BE573">
            <v>54846.13</v>
          </cell>
          <cell r="BF573">
            <v>47745.918333333299</v>
          </cell>
          <cell r="BG573">
            <v>49422.493333333303</v>
          </cell>
          <cell r="BH573">
            <v>49433.565000000002</v>
          </cell>
        </row>
        <row r="574">
          <cell r="B574" t="str">
            <v>S512020</v>
          </cell>
          <cell r="C574" t="str">
            <v>天津中骏机械技术有限公司</v>
          </cell>
          <cell r="E574">
            <v>0</v>
          </cell>
          <cell r="G574" t="str">
            <v>老账</v>
          </cell>
          <cell r="H574">
            <v>0</v>
          </cell>
          <cell r="I574" t="str">
            <v>否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Y574">
            <v>0</v>
          </cell>
          <cell r="AZ574">
            <v>0</v>
          </cell>
          <cell r="BA574">
            <v>0</v>
          </cell>
          <cell r="BB574">
            <v>0</v>
          </cell>
          <cell r="BC574">
            <v>0</v>
          </cell>
          <cell r="BD574">
            <v>0</v>
          </cell>
          <cell r="BE574">
            <v>0</v>
          </cell>
          <cell r="BF574">
            <v>0</v>
          </cell>
          <cell r="BG574">
            <v>0</v>
          </cell>
          <cell r="BH574">
            <v>0</v>
          </cell>
        </row>
        <row r="575">
          <cell r="B575" t="str">
            <v>S512030</v>
          </cell>
          <cell r="C575" t="str">
            <v>天津德润达金属材料销售有限公司</v>
          </cell>
          <cell r="E575" t="str">
            <v>金属件</v>
          </cell>
          <cell r="F575" t="e">
            <v>#REF!</v>
          </cell>
          <cell r="H575">
            <v>0</v>
          </cell>
          <cell r="I575" t="str">
            <v>否</v>
          </cell>
          <cell r="J575">
            <v>30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676359.4</v>
          </cell>
          <cell r="AX575">
            <v>81205.679999999993</v>
          </cell>
          <cell r="AY575">
            <v>0</v>
          </cell>
          <cell r="AZ575">
            <v>757565.08</v>
          </cell>
          <cell r="BA575">
            <v>757565.08</v>
          </cell>
          <cell r="BB575">
            <v>1</v>
          </cell>
          <cell r="BC575">
            <v>0</v>
          </cell>
          <cell r="BD575">
            <v>0</v>
          </cell>
          <cell r="BE575">
            <v>0</v>
          </cell>
          <cell r="BF575">
            <v>112726.566666667</v>
          </cell>
          <cell r="BG575">
            <v>126260.846666667</v>
          </cell>
          <cell r="BH575">
            <v>126260.846666667</v>
          </cell>
        </row>
        <row r="576">
          <cell r="B576" t="str">
            <v>S412045</v>
          </cell>
          <cell r="C576" t="str">
            <v>大悍（天津）汽车零部件有限公司</v>
          </cell>
          <cell r="E576">
            <v>0</v>
          </cell>
          <cell r="G576" t="str">
            <v>正常供货</v>
          </cell>
          <cell r="H576">
            <v>45</v>
          </cell>
          <cell r="I576" t="str">
            <v>否</v>
          </cell>
          <cell r="J576">
            <v>45</v>
          </cell>
          <cell r="AN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105069.77</v>
          </cell>
          <cell r="AV576">
            <v>73519.5</v>
          </cell>
          <cell r="AW576">
            <v>0</v>
          </cell>
          <cell r="AX576">
            <v>235386.92</v>
          </cell>
          <cell r="AY576">
            <v>367656.8</v>
          </cell>
          <cell r="AZ576">
            <v>781632.99</v>
          </cell>
          <cell r="BA576">
            <v>178589.27</v>
          </cell>
          <cell r="BB576">
            <v>0</v>
          </cell>
          <cell r="BC576">
            <v>0</v>
          </cell>
          <cell r="BD576">
            <v>17511.628333333301</v>
          </cell>
          <cell r="BE576">
            <v>29764.878333333301</v>
          </cell>
          <cell r="BF576">
            <v>29764.878333333301</v>
          </cell>
          <cell r="BG576">
            <v>68996.031666666706</v>
          </cell>
          <cell r="BH576">
            <v>130272.16499999999</v>
          </cell>
        </row>
        <row r="577">
          <cell r="B577" t="str">
            <v>S413011</v>
          </cell>
          <cell r="C577" t="str">
            <v>沧州梦依恋商贸有限公司</v>
          </cell>
          <cell r="E577" t="str">
            <v>座椅</v>
          </cell>
          <cell r="F577" t="e">
            <v>#REF!</v>
          </cell>
          <cell r="H577">
            <v>0</v>
          </cell>
          <cell r="I577" t="str">
            <v>否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1274</v>
          </cell>
          <cell r="AY577">
            <v>0</v>
          </cell>
          <cell r="AZ577">
            <v>1274</v>
          </cell>
          <cell r="BA577">
            <v>1274</v>
          </cell>
          <cell r="BB577">
            <v>0.8</v>
          </cell>
          <cell r="BC577">
            <v>0</v>
          </cell>
          <cell r="BD577">
            <v>0</v>
          </cell>
          <cell r="BE577">
            <v>0</v>
          </cell>
          <cell r="BF577">
            <v>0</v>
          </cell>
          <cell r="BG577">
            <v>212.333333333333</v>
          </cell>
          <cell r="BH577">
            <v>212.333333333333</v>
          </cell>
        </row>
        <row r="578">
          <cell r="B578" t="str">
            <v>S413122</v>
          </cell>
          <cell r="C578" t="str">
            <v>河北亿泽汽车零部件科技有限公司</v>
          </cell>
          <cell r="E578" t="str">
            <v>金属件</v>
          </cell>
          <cell r="F578" t="e">
            <v>#REF!</v>
          </cell>
          <cell r="G578" t="str">
            <v>正常供货</v>
          </cell>
          <cell r="H578">
            <v>90</v>
          </cell>
          <cell r="I578" t="str">
            <v>否</v>
          </cell>
          <cell r="J578">
            <v>90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9241.48</v>
          </cell>
          <cell r="AV578">
            <v>0</v>
          </cell>
          <cell r="AW578">
            <v>0</v>
          </cell>
          <cell r="AY578">
            <v>0</v>
          </cell>
          <cell r="AZ578">
            <v>9241.48</v>
          </cell>
          <cell r="BA578">
            <v>9241.48</v>
          </cell>
          <cell r="BB578">
            <v>1</v>
          </cell>
          <cell r="BC578">
            <v>0</v>
          </cell>
          <cell r="BD578">
            <v>1540.2466666666701</v>
          </cell>
          <cell r="BE578">
            <v>1540.2466666666701</v>
          </cell>
          <cell r="BF578">
            <v>1540.2466666666701</v>
          </cell>
          <cell r="BG578">
            <v>1540.2466666666701</v>
          </cell>
          <cell r="BH578">
            <v>1540.2466666666701</v>
          </cell>
        </row>
        <row r="579">
          <cell r="B579" t="str">
            <v>S413196</v>
          </cell>
          <cell r="C579" t="str">
            <v>北汽岱摩斯（沧州）汽车系统有限公司</v>
          </cell>
          <cell r="E579">
            <v>0</v>
          </cell>
          <cell r="G579" t="str">
            <v>李尔转移物料</v>
          </cell>
          <cell r="H579">
            <v>30</v>
          </cell>
          <cell r="I579" t="str">
            <v>否</v>
          </cell>
          <cell r="J579">
            <v>30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Y579">
            <v>0</v>
          </cell>
          <cell r="AZ579">
            <v>0</v>
          </cell>
          <cell r="BA579">
            <v>0</v>
          </cell>
          <cell r="BB579">
            <v>0</v>
          </cell>
          <cell r="BC579">
            <v>0</v>
          </cell>
          <cell r="BD579">
            <v>0</v>
          </cell>
          <cell r="BE579">
            <v>0</v>
          </cell>
          <cell r="BF579">
            <v>0</v>
          </cell>
          <cell r="BG579">
            <v>0</v>
          </cell>
          <cell r="BH579">
            <v>0</v>
          </cell>
        </row>
        <row r="580">
          <cell r="B580" t="str">
            <v>S433028</v>
          </cell>
          <cell r="C580" t="str">
            <v>温州鑫锐电器有限公司</v>
          </cell>
          <cell r="E580" t="str">
            <v>座椅</v>
          </cell>
          <cell r="F580" t="e">
            <v>#REF!</v>
          </cell>
          <cell r="G580" t="str">
            <v>老账</v>
          </cell>
          <cell r="H580">
            <v>90</v>
          </cell>
          <cell r="I580" t="str">
            <v>否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T580">
            <v>16697.330000000002</v>
          </cell>
          <cell r="AU580">
            <v>4949.3999999999996</v>
          </cell>
          <cell r="AV580">
            <v>59313.7</v>
          </cell>
          <cell r="AW580">
            <v>24865.65</v>
          </cell>
          <cell r="AX580">
            <v>26396.799999999999</v>
          </cell>
          <cell r="AY580">
            <v>0</v>
          </cell>
          <cell r="AZ580">
            <v>132222.88</v>
          </cell>
          <cell r="BA580">
            <v>80960.429999999993</v>
          </cell>
          <cell r="BB580">
            <v>0.8</v>
          </cell>
          <cell r="BC580">
            <v>2782.8883333333301</v>
          </cell>
          <cell r="BD580">
            <v>3607.7883333333298</v>
          </cell>
          <cell r="BE580">
            <v>13493.405000000001</v>
          </cell>
          <cell r="BF580">
            <v>17637.68</v>
          </cell>
          <cell r="BG580">
            <v>22037.1466666667</v>
          </cell>
          <cell r="BH580">
            <v>22037.1466666667</v>
          </cell>
        </row>
        <row r="581">
          <cell r="B581" t="str">
            <v>S511036</v>
          </cell>
          <cell r="C581" t="str">
            <v>北京恒世通物流有限公司</v>
          </cell>
          <cell r="E581" t="str">
            <v>销售</v>
          </cell>
          <cell r="F581" t="e">
            <v>#REF!</v>
          </cell>
          <cell r="G581" t="str">
            <v>销售（三方库）</v>
          </cell>
          <cell r="H581">
            <v>0</v>
          </cell>
          <cell r="I581" t="str">
            <v>否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64724</v>
          </cell>
          <cell r="AT581">
            <v>326896</v>
          </cell>
          <cell r="AU581">
            <v>173806.4</v>
          </cell>
          <cell r="AV581">
            <v>338859.2</v>
          </cell>
          <cell r="AW581">
            <v>179776</v>
          </cell>
          <cell r="AX581">
            <v>296086.8</v>
          </cell>
          <cell r="AY581">
            <v>201513.2</v>
          </cell>
          <cell r="AZ581">
            <v>1581661.6</v>
          </cell>
          <cell r="BA581">
            <v>1581661.6</v>
          </cell>
          <cell r="BB581">
            <v>0</v>
          </cell>
          <cell r="BC581">
            <v>65270</v>
          </cell>
          <cell r="BD581">
            <v>94237.733333333294</v>
          </cell>
          <cell r="BE581">
            <v>150714.26666666701</v>
          </cell>
          <cell r="BF581">
            <v>180676.933333333</v>
          </cell>
          <cell r="BG581">
            <v>230024.73333333299</v>
          </cell>
          <cell r="BH581">
            <v>252822.933333333</v>
          </cell>
        </row>
        <row r="582">
          <cell r="B582" t="str">
            <v>S411047</v>
          </cell>
          <cell r="C582" t="str">
            <v>大连吉田拉链有限公司北京分公司</v>
          </cell>
          <cell r="E582" t="str">
            <v>座椅</v>
          </cell>
          <cell r="F582" t="e">
            <v>#REF!</v>
          </cell>
          <cell r="H582">
            <v>60</v>
          </cell>
          <cell r="I582" t="str">
            <v>否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Y582">
            <v>0</v>
          </cell>
          <cell r="AZ582">
            <v>0</v>
          </cell>
          <cell r="BA582">
            <v>0</v>
          </cell>
          <cell r="BB582">
            <v>1</v>
          </cell>
          <cell r="BC582">
            <v>0</v>
          </cell>
          <cell r="BD582">
            <v>0</v>
          </cell>
          <cell r="BE582">
            <v>0</v>
          </cell>
          <cell r="BF582">
            <v>0</v>
          </cell>
          <cell r="BG582">
            <v>0</v>
          </cell>
          <cell r="BH582">
            <v>0</v>
          </cell>
        </row>
        <row r="583">
          <cell r="B583" t="str">
            <v>S411048</v>
          </cell>
          <cell r="C583" t="str">
            <v>致冠沧州汽车部件有限公司</v>
          </cell>
          <cell r="E583" t="str">
            <v>座椅</v>
          </cell>
          <cell r="F583" t="e">
            <v>#REF!</v>
          </cell>
          <cell r="H583">
            <v>60</v>
          </cell>
          <cell r="I583" t="str">
            <v>否</v>
          </cell>
          <cell r="AO583">
            <v>0</v>
          </cell>
          <cell r="AP583">
            <v>0</v>
          </cell>
          <cell r="AQ583">
            <v>0</v>
          </cell>
          <cell r="AR583">
            <v>46511.12</v>
          </cell>
          <cell r="AS583">
            <v>140346</v>
          </cell>
          <cell r="AT583">
            <v>0</v>
          </cell>
          <cell r="AU583">
            <v>243474.32</v>
          </cell>
          <cell r="AV583">
            <v>205476.94</v>
          </cell>
          <cell r="AW583">
            <v>37425.599999999999</v>
          </cell>
          <cell r="AX583">
            <v>105883.26</v>
          </cell>
          <cell r="AY583">
            <v>81868.5</v>
          </cell>
          <cell r="AZ583">
            <v>860985.74</v>
          </cell>
          <cell r="BA583">
            <v>673233.98</v>
          </cell>
          <cell r="BB583">
            <v>1</v>
          </cell>
          <cell r="BC583">
            <v>31142.8533333333</v>
          </cell>
          <cell r="BD583">
            <v>71721.906666666706</v>
          </cell>
          <cell r="BE583">
            <v>105968.063333333</v>
          </cell>
          <cell r="BF583">
            <v>112205.663333333</v>
          </cell>
          <cell r="BG583">
            <v>122101.02</v>
          </cell>
          <cell r="BH583">
            <v>112354.77</v>
          </cell>
        </row>
        <row r="584">
          <cell r="B584" t="str">
            <v>S431012</v>
          </cell>
          <cell r="C584" t="str">
            <v>上海明芳汽车零件有限公司</v>
          </cell>
          <cell r="E584" t="str">
            <v>金属件</v>
          </cell>
          <cell r="F584" t="e">
            <v>#REF!</v>
          </cell>
          <cell r="H584">
            <v>90</v>
          </cell>
          <cell r="I584" t="str">
            <v>否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Y584">
            <v>0</v>
          </cell>
          <cell r="AZ584">
            <v>0</v>
          </cell>
          <cell r="BA584">
            <v>0</v>
          </cell>
          <cell r="BB584">
            <v>1</v>
          </cell>
          <cell r="BC584">
            <v>0</v>
          </cell>
          <cell r="BD584">
            <v>0</v>
          </cell>
          <cell r="BE584">
            <v>0</v>
          </cell>
          <cell r="BF584">
            <v>0</v>
          </cell>
          <cell r="BG584">
            <v>0</v>
          </cell>
          <cell r="BH584">
            <v>0</v>
          </cell>
        </row>
        <row r="585">
          <cell r="B585" t="str">
            <v>S431033</v>
          </cell>
          <cell r="C585" t="str">
            <v>上海纳特汽车标准件有限公司</v>
          </cell>
          <cell r="E585" t="str">
            <v>金属件</v>
          </cell>
          <cell r="F585" t="e">
            <v>#REF!</v>
          </cell>
          <cell r="H585">
            <v>90</v>
          </cell>
          <cell r="I585" t="str">
            <v>是</v>
          </cell>
          <cell r="AO585">
            <v>1626.28</v>
          </cell>
          <cell r="AP585">
            <v>1068.98</v>
          </cell>
          <cell r="AQ585">
            <v>2000</v>
          </cell>
          <cell r="AR585">
            <v>0</v>
          </cell>
          <cell r="AS585">
            <v>4822.6099999999997</v>
          </cell>
          <cell r="AT585">
            <v>2142.48</v>
          </cell>
          <cell r="AU585">
            <v>0</v>
          </cell>
          <cell r="AV585">
            <v>0</v>
          </cell>
          <cell r="AW585">
            <v>0</v>
          </cell>
          <cell r="AY585">
            <v>0</v>
          </cell>
          <cell r="AZ585">
            <v>11660.35</v>
          </cell>
          <cell r="BA585">
            <v>11660.35</v>
          </cell>
          <cell r="BB585">
            <v>1</v>
          </cell>
          <cell r="BC585">
            <v>1943.3916666666701</v>
          </cell>
          <cell r="BD585">
            <v>1672.345</v>
          </cell>
          <cell r="BE585">
            <v>1494.18166666667</v>
          </cell>
          <cell r="BF585">
            <v>1160.8483333333299</v>
          </cell>
          <cell r="BG585">
            <v>1160.8483333333299</v>
          </cell>
          <cell r="BH585">
            <v>357.08</v>
          </cell>
        </row>
        <row r="586">
          <cell r="B586" t="str">
            <v>S431198</v>
          </cell>
          <cell r="C586" t="str">
            <v>霸州市鑫锐亿科金属制品有限公司</v>
          </cell>
          <cell r="E586">
            <v>0</v>
          </cell>
          <cell r="H586">
            <v>90</v>
          </cell>
          <cell r="I586" t="str">
            <v>否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Y586">
            <v>0</v>
          </cell>
          <cell r="AZ586">
            <v>0</v>
          </cell>
          <cell r="BA586">
            <v>0</v>
          </cell>
          <cell r="BB586">
            <v>0</v>
          </cell>
          <cell r="BC586">
            <v>0</v>
          </cell>
          <cell r="BD586">
            <v>0</v>
          </cell>
          <cell r="BE586">
            <v>0</v>
          </cell>
          <cell r="BF586">
            <v>0</v>
          </cell>
          <cell r="BG586">
            <v>0</v>
          </cell>
          <cell r="BH586">
            <v>0</v>
          </cell>
        </row>
        <row r="587">
          <cell r="B587" t="str">
            <v>s513206</v>
          </cell>
          <cell r="C587" t="str">
            <v>中贵天建（北京）建设集团有限公司黄骅分公司</v>
          </cell>
          <cell r="E587">
            <v>0</v>
          </cell>
          <cell r="H587">
            <v>0</v>
          </cell>
          <cell r="I587" t="str">
            <v>是</v>
          </cell>
          <cell r="AO587">
            <v>7730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Y587">
            <v>0</v>
          </cell>
          <cell r="AZ587">
            <v>7730</v>
          </cell>
          <cell r="BA587">
            <v>7730</v>
          </cell>
          <cell r="BB587">
            <v>0</v>
          </cell>
          <cell r="BC587">
            <v>1288.3333333333301</v>
          </cell>
          <cell r="BD587">
            <v>0</v>
          </cell>
          <cell r="BE587">
            <v>0</v>
          </cell>
          <cell r="BF587">
            <v>0</v>
          </cell>
          <cell r="BG587">
            <v>0</v>
          </cell>
          <cell r="BH587">
            <v>0</v>
          </cell>
        </row>
        <row r="588">
          <cell r="B588" t="str">
            <v>S513214</v>
          </cell>
          <cell r="C588" t="str">
            <v>黄骅市渤海路绿林园艺工程部</v>
          </cell>
          <cell r="E588">
            <v>0</v>
          </cell>
          <cell r="H588">
            <v>0</v>
          </cell>
          <cell r="I588" t="str">
            <v>是</v>
          </cell>
          <cell r="AO588">
            <v>732.5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Y588">
            <v>0</v>
          </cell>
          <cell r="AZ588">
            <v>732.5</v>
          </cell>
          <cell r="BA588">
            <v>732.5</v>
          </cell>
          <cell r="BB588">
            <v>0</v>
          </cell>
          <cell r="BC588">
            <v>122.083333333333</v>
          </cell>
          <cell r="BD588">
            <v>0</v>
          </cell>
          <cell r="BE588">
            <v>0</v>
          </cell>
          <cell r="BF588">
            <v>0</v>
          </cell>
          <cell r="BG588">
            <v>0</v>
          </cell>
          <cell r="BH588">
            <v>0</v>
          </cell>
        </row>
        <row r="589">
          <cell r="B589" t="str">
            <v>S413201</v>
          </cell>
          <cell r="C589" t="str">
            <v>清河县沁园汽车零部件有限公司</v>
          </cell>
          <cell r="E589" t="str">
            <v>座椅/金属件</v>
          </cell>
          <cell r="F589" t="e">
            <v>#REF!</v>
          </cell>
          <cell r="H589">
            <v>90</v>
          </cell>
          <cell r="I589" t="str">
            <v>否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W589">
            <v>323.26999999999902</v>
          </cell>
          <cell r="AX589">
            <v>98886.3</v>
          </cell>
          <cell r="AY589">
            <v>113070.74</v>
          </cell>
          <cell r="AZ589">
            <v>212280.31</v>
          </cell>
          <cell r="BA589">
            <v>99209.57</v>
          </cell>
          <cell r="BB589">
            <v>1</v>
          </cell>
          <cell r="BC589">
            <v>0</v>
          </cell>
          <cell r="BD589">
            <v>0</v>
          </cell>
          <cell r="BE589">
            <v>0</v>
          </cell>
          <cell r="BF589">
            <v>53.878333333333202</v>
          </cell>
          <cell r="BG589">
            <v>16534.928333333301</v>
          </cell>
          <cell r="BH589">
            <v>35380.051666666703</v>
          </cell>
        </row>
        <row r="590">
          <cell r="B590" t="str">
            <v>S431036</v>
          </cell>
          <cell r="C590" t="str">
            <v>上海尖美贸易发展有限公司</v>
          </cell>
          <cell r="E590">
            <v>0</v>
          </cell>
          <cell r="H590">
            <v>0</v>
          </cell>
          <cell r="I590" t="str">
            <v>否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19237.12</v>
          </cell>
          <cell r="AU590">
            <v>58920.91</v>
          </cell>
          <cell r="AV590">
            <v>68555.75</v>
          </cell>
          <cell r="AW590">
            <v>0</v>
          </cell>
          <cell r="AX590">
            <v>42374.2</v>
          </cell>
          <cell r="AY590">
            <v>19635.78</v>
          </cell>
          <cell r="AZ590">
            <v>208723.76</v>
          </cell>
          <cell r="BA590">
            <v>208723.76</v>
          </cell>
          <cell r="BB590">
            <v>0</v>
          </cell>
          <cell r="BC590">
            <v>3206.1866666666701</v>
          </cell>
          <cell r="BD590">
            <v>13026.3383333333</v>
          </cell>
          <cell r="BE590">
            <v>24452.296666666702</v>
          </cell>
          <cell r="BF590">
            <v>24452.296666666702</v>
          </cell>
          <cell r="BG590">
            <v>31514.663333333301</v>
          </cell>
          <cell r="BH590">
            <v>34787.293333333299</v>
          </cell>
        </row>
        <row r="591">
          <cell r="B591" t="str">
            <v>S433030</v>
          </cell>
          <cell r="C591" t="str">
            <v>宁波华腾首研新材料有限公司</v>
          </cell>
          <cell r="E591">
            <v>0</v>
          </cell>
          <cell r="H591">
            <v>0</v>
          </cell>
          <cell r="I591" t="str">
            <v>否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Y591">
            <v>16000</v>
          </cell>
          <cell r="AZ591">
            <v>16000</v>
          </cell>
          <cell r="BA591">
            <v>16000</v>
          </cell>
          <cell r="BB591">
            <v>0</v>
          </cell>
          <cell r="BC591">
            <v>0</v>
          </cell>
          <cell r="BD591">
            <v>0</v>
          </cell>
          <cell r="BE591">
            <v>0</v>
          </cell>
          <cell r="BF591">
            <v>0</v>
          </cell>
          <cell r="BG591">
            <v>0</v>
          </cell>
          <cell r="BH591">
            <v>2666.6666666666702</v>
          </cell>
        </row>
        <row r="592">
          <cell r="B592" t="str">
            <v>S437057</v>
          </cell>
          <cell r="C592" t="str">
            <v>青岛柏利美新材料有限公司</v>
          </cell>
          <cell r="E592">
            <v>0</v>
          </cell>
          <cell r="H592">
            <v>0</v>
          </cell>
          <cell r="I592" t="str">
            <v>否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119630</v>
          </cell>
          <cell r="AY592">
            <v>46500</v>
          </cell>
          <cell r="AZ592">
            <v>166130</v>
          </cell>
          <cell r="BA592">
            <v>166130</v>
          </cell>
          <cell r="BB592">
            <v>0</v>
          </cell>
          <cell r="BC592">
            <v>0</v>
          </cell>
          <cell r="BD592">
            <v>0</v>
          </cell>
          <cell r="BE592">
            <v>0</v>
          </cell>
          <cell r="BF592">
            <v>0</v>
          </cell>
          <cell r="BG592">
            <v>19938.333333333299</v>
          </cell>
          <cell r="BH592">
            <v>27688.333333333299</v>
          </cell>
        </row>
        <row r="593">
          <cell r="B593" t="str">
            <v>S437058</v>
          </cell>
          <cell r="C593" t="str">
            <v>济南方正物流有限公司</v>
          </cell>
          <cell r="E593">
            <v>0</v>
          </cell>
          <cell r="H593">
            <v>30</v>
          </cell>
          <cell r="I593" t="str">
            <v>否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Y593">
            <v>0</v>
          </cell>
          <cell r="AZ593">
            <v>0</v>
          </cell>
          <cell r="BA593">
            <v>0</v>
          </cell>
          <cell r="BB593">
            <v>0</v>
          </cell>
          <cell r="BC593">
            <v>0</v>
          </cell>
          <cell r="BD593">
            <v>0</v>
          </cell>
          <cell r="BE593">
            <v>0</v>
          </cell>
          <cell r="BF593">
            <v>0</v>
          </cell>
          <cell r="BG593">
            <v>0</v>
          </cell>
          <cell r="BH593">
            <v>0</v>
          </cell>
        </row>
        <row r="594">
          <cell r="B594" t="str">
            <v>S513037</v>
          </cell>
          <cell r="C594" t="str">
            <v>沧州金桥环保科技发展有限公司</v>
          </cell>
          <cell r="E594">
            <v>0</v>
          </cell>
          <cell r="H594">
            <v>60</v>
          </cell>
          <cell r="I594" t="str">
            <v>否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Y594">
            <v>0</v>
          </cell>
          <cell r="AZ594">
            <v>0</v>
          </cell>
          <cell r="BA594">
            <v>0</v>
          </cell>
          <cell r="BB594">
            <v>0</v>
          </cell>
          <cell r="BC594">
            <v>0</v>
          </cell>
          <cell r="BD594">
            <v>0</v>
          </cell>
          <cell r="BE594">
            <v>0</v>
          </cell>
          <cell r="BF594">
            <v>0</v>
          </cell>
          <cell r="BG594">
            <v>0</v>
          </cell>
          <cell r="BH594">
            <v>0</v>
          </cell>
        </row>
        <row r="595">
          <cell r="B595" t="str">
            <v>S513215</v>
          </cell>
          <cell r="C595" t="str">
            <v>黄骅市金诚模具厂</v>
          </cell>
          <cell r="E595">
            <v>0</v>
          </cell>
          <cell r="H595">
            <v>0</v>
          </cell>
          <cell r="I595" t="str">
            <v>否</v>
          </cell>
          <cell r="AP595">
            <v>0</v>
          </cell>
          <cell r="AQ595">
            <v>0</v>
          </cell>
          <cell r="AR595">
            <v>0</v>
          </cell>
          <cell r="AS595">
            <v>0</v>
          </cell>
          <cell r="AT595">
            <v>0</v>
          </cell>
          <cell r="AU595">
            <v>0</v>
          </cell>
          <cell r="AV595">
            <v>0</v>
          </cell>
          <cell r="AW595">
            <v>0</v>
          </cell>
          <cell r="AX595">
            <v>0</v>
          </cell>
          <cell r="AY595">
            <v>0</v>
          </cell>
          <cell r="AZ595">
            <v>0</v>
          </cell>
          <cell r="BA595">
            <v>0</v>
          </cell>
          <cell r="BB595">
            <v>0</v>
          </cell>
          <cell r="BC595">
            <v>0</v>
          </cell>
          <cell r="BD595">
            <v>0</v>
          </cell>
          <cell r="BE595">
            <v>0</v>
          </cell>
          <cell r="BF595">
            <v>0</v>
          </cell>
          <cell r="BG595">
            <v>0</v>
          </cell>
          <cell r="BH595">
            <v>0</v>
          </cell>
        </row>
        <row r="596">
          <cell r="B596" t="str">
            <v>S432044</v>
          </cell>
          <cell r="C596" t="str">
            <v>常州市鹏逸汽车附件有限公司</v>
          </cell>
          <cell r="E596" t="str">
            <v>金属件</v>
          </cell>
          <cell r="F596" t="e">
            <v>#REF!</v>
          </cell>
          <cell r="H596">
            <v>90</v>
          </cell>
          <cell r="I596" t="str">
            <v>否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11610.75</v>
          </cell>
          <cell r="AY596">
            <v>0</v>
          </cell>
          <cell r="AZ596">
            <v>11610.75</v>
          </cell>
          <cell r="BA596">
            <v>0</v>
          </cell>
          <cell r="BB596">
            <v>1</v>
          </cell>
          <cell r="BC596">
            <v>0</v>
          </cell>
          <cell r="BD596">
            <v>0</v>
          </cell>
          <cell r="BE596">
            <v>0</v>
          </cell>
          <cell r="BF596">
            <v>1935.125</v>
          </cell>
          <cell r="BG596">
            <v>1935.125</v>
          </cell>
          <cell r="BH596">
            <v>1935.125</v>
          </cell>
        </row>
        <row r="597">
          <cell r="B597" t="str">
            <v>S413203</v>
          </cell>
          <cell r="C597" t="str">
            <v>黄骅市沃孚源包装制品有限公司</v>
          </cell>
          <cell r="E597" t="str">
            <v>金属件</v>
          </cell>
          <cell r="F597" t="e">
            <v>#REF!</v>
          </cell>
          <cell r="H597">
            <v>90</v>
          </cell>
          <cell r="I597" t="str">
            <v>否</v>
          </cell>
          <cell r="AP597">
            <v>0</v>
          </cell>
          <cell r="AQ597">
            <v>7280</v>
          </cell>
          <cell r="AR597">
            <v>0</v>
          </cell>
          <cell r="AS597">
            <v>0</v>
          </cell>
          <cell r="AT597">
            <v>0</v>
          </cell>
          <cell r="AU597">
            <v>17400</v>
          </cell>
          <cell r="AV597">
            <v>0</v>
          </cell>
          <cell r="AW597">
            <v>23200</v>
          </cell>
          <cell r="AY597">
            <v>0</v>
          </cell>
          <cell r="AZ597">
            <v>47880</v>
          </cell>
          <cell r="BA597">
            <v>24680</v>
          </cell>
          <cell r="BB597">
            <v>1</v>
          </cell>
          <cell r="BC597">
            <v>1213.3333333333301</v>
          </cell>
          <cell r="BD597">
            <v>4113.3333333333303</v>
          </cell>
          <cell r="BE597">
            <v>4113.3333333333303</v>
          </cell>
          <cell r="BF597">
            <v>6766.6666666666697</v>
          </cell>
          <cell r="BG597">
            <v>6766.6666666666697</v>
          </cell>
          <cell r="BH597">
            <v>6766.6666666666697</v>
          </cell>
        </row>
        <row r="598">
          <cell r="B598" t="str">
            <v>S411044</v>
          </cell>
          <cell r="C598" t="str">
            <v>北京兴盛华丰包装制品有限公司</v>
          </cell>
          <cell r="E598">
            <v>0</v>
          </cell>
          <cell r="H598">
            <v>30</v>
          </cell>
          <cell r="I598" t="str">
            <v>是</v>
          </cell>
          <cell r="AP598">
            <v>20100</v>
          </cell>
          <cell r="AQ598">
            <v>0</v>
          </cell>
          <cell r="AR598">
            <v>0</v>
          </cell>
          <cell r="AS598">
            <v>5360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Y598">
            <v>0</v>
          </cell>
          <cell r="AZ598">
            <v>25460</v>
          </cell>
          <cell r="BA598">
            <v>25460</v>
          </cell>
          <cell r="BB598">
            <v>0</v>
          </cell>
          <cell r="BC598">
            <v>4243.3333333333303</v>
          </cell>
          <cell r="BD598">
            <v>4243.3333333333303</v>
          </cell>
          <cell r="BE598">
            <v>893.33333333333303</v>
          </cell>
          <cell r="BF598">
            <v>893.33333333333303</v>
          </cell>
          <cell r="BG598">
            <v>893.33333333333303</v>
          </cell>
          <cell r="BH598">
            <v>0</v>
          </cell>
        </row>
        <row r="599">
          <cell r="B599" t="str">
            <v>S531007</v>
          </cell>
          <cell r="C599" t="str">
            <v>米思米（中国）精密机械贸易有限公司</v>
          </cell>
          <cell r="E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  <cell r="BA599">
            <v>0</v>
          </cell>
          <cell r="BB599">
            <v>0</v>
          </cell>
          <cell r="BC599">
            <v>0</v>
          </cell>
          <cell r="BD599">
            <v>0</v>
          </cell>
          <cell r="BE599">
            <v>0</v>
          </cell>
          <cell r="BF599">
            <v>0</v>
          </cell>
          <cell r="BG599">
            <v>0</v>
          </cell>
          <cell r="BH599">
            <v>0</v>
          </cell>
        </row>
        <row r="600">
          <cell r="B600" t="str">
            <v>S513082</v>
          </cell>
          <cell r="C600" t="str">
            <v>中国人民健康保险股份有限公司沧州中心支公司</v>
          </cell>
          <cell r="E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  <cell r="BA600">
            <v>0</v>
          </cell>
          <cell r="BB600">
            <v>0</v>
          </cell>
          <cell r="BC600">
            <v>0</v>
          </cell>
          <cell r="BD600">
            <v>0</v>
          </cell>
          <cell r="BE600">
            <v>0</v>
          </cell>
          <cell r="BF600">
            <v>0</v>
          </cell>
          <cell r="BG600">
            <v>0</v>
          </cell>
          <cell r="BH600">
            <v>0</v>
          </cell>
        </row>
        <row r="601">
          <cell r="B601" t="str">
            <v>S437045</v>
          </cell>
          <cell r="C601" t="str">
            <v>曹县亿昌木制品有限公司</v>
          </cell>
          <cell r="E601">
            <v>0</v>
          </cell>
          <cell r="H601" t="str">
            <v>预付</v>
          </cell>
          <cell r="AQ601">
            <v>0</v>
          </cell>
          <cell r="AR601">
            <v>0</v>
          </cell>
          <cell r="AS601">
            <v>0</v>
          </cell>
          <cell r="AT601">
            <v>0</v>
          </cell>
          <cell r="AU601">
            <v>0</v>
          </cell>
          <cell r="AV601">
            <v>0</v>
          </cell>
          <cell r="AW601">
            <v>0</v>
          </cell>
          <cell r="AX601">
            <v>0</v>
          </cell>
          <cell r="AY601">
            <v>0</v>
          </cell>
          <cell r="AZ601">
            <v>0</v>
          </cell>
          <cell r="BA601">
            <v>0</v>
          </cell>
          <cell r="BB601">
            <v>0</v>
          </cell>
          <cell r="BC601">
            <v>0</v>
          </cell>
          <cell r="BD601">
            <v>0</v>
          </cell>
          <cell r="BE601">
            <v>0</v>
          </cell>
          <cell r="BF601">
            <v>0</v>
          </cell>
          <cell r="BG601">
            <v>0</v>
          </cell>
          <cell r="BH601">
            <v>0</v>
          </cell>
        </row>
        <row r="602">
          <cell r="B602" t="str">
            <v>S513155</v>
          </cell>
          <cell r="C602" t="str">
            <v>黄骅市兴华石油有限责任公司宏坤加油站</v>
          </cell>
          <cell r="E602">
            <v>0</v>
          </cell>
          <cell r="AQ602">
            <v>0</v>
          </cell>
          <cell r="AR602">
            <v>0</v>
          </cell>
          <cell r="AS602">
            <v>0</v>
          </cell>
          <cell r="AT602">
            <v>0</v>
          </cell>
          <cell r="AU602">
            <v>0</v>
          </cell>
          <cell r="AV602">
            <v>0</v>
          </cell>
          <cell r="AW602">
            <v>0</v>
          </cell>
          <cell r="AX602">
            <v>0</v>
          </cell>
          <cell r="AY602">
            <v>0</v>
          </cell>
          <cell r="AZ602">
            <v>0</v>
          </cell>
          <cell r="BA602">
            <v>0</v>
          </cell>
          <cell r="BB602">
            <v>0</v>
          </cell>
          <cell r="BC602">
            <v>0</v>
          </cell>
          <cell r="BD602">
            <v>0</v>
          </cell>
          <cell r="BE602">
            <v>0</v>
          </cell>
          <cell r="BF602">
            <v>0</v>
          </cell>
          <cell r="BG602">
            <v>0</v>
          </cell>
          <cell r="BH602">
            <v>0</v>
          </cell>
        </row>
        <row r="603">
          <cell r="B603" t="str">
            <v>S412039</v>
          </cell>
          <cell r="C603" t="str">
            <v>天津又进精密部品有限公司</v>
          </cell>
          <cell r="E603">
            <v>0</v>
          </cell>
          <cell r="H603">
            <v>60</v>
          </cell>
          <cell r="AQ603">
            <v>0</v>
          </cell>
          <cell r="AR603">
            <v>0</v>
          </cell>
          <cell r="AS603">
            <v>0</v>
          </cell>
          <cell r="AT603">
            <v>131875.01999999999</v>
          </cell>
          <cell r="AU603">
            <v>95087.99</v>
          </cell>
          <cell r="AV603">
            <v>100270.38</v>
          </cell>
          <cell r="AW603">
            <v>60975.79</v>
          </cell>
          <cell r="AX603">
            <v>118932.63</v>
          </cell>
          <cell r="AY603">
            <v>63445.8</v>
          </cell>
          <cell r="AZ603">
            <v>570587.61</v>
          </cell>
          <cell r="BA603">
            <v>388209.18</v>
          </cell>
          <cell r="BB603">
            <v>0</v>
          </cell>
          <cell r="BC603">
            <v>21979.17</v>
          </cell>
          <cell r="BD603">
            <v>37827.168333333299</v>
          </cell>
          <cell r="BE603">
            <v>54538.898333333302</v>
          </cell>
          <cell r="BF603">
            <v>64701.53</v>
          </cell>
          <cell r="BG603">
            <v>84523.634999999995</v>
          </cell>
          <cell r="BH603">
            <v>95097.934999999998</v>
          </cell>
        </row>
        <row r="604">
          <cell r="B604" t="str">
            <v>S444016</v>
          </cell>
          <cell r="C604" t="str">
            <v>东莞市元将五金有限公司</v>
          </cell>
          <cell r="E604" t="str">
            <v>座椅</v>
          </cell>
          <cell r="F604" t="e">
            <v>#REF!</v>
          </cell>
          <cell r="H604">
            <v>90</v>
          </cell>
          <cell r="AQ604">
            <v>0</v>
          </cell>
          <cell r="AR604">
            <v>0</v>
          </cell>
          <cell r="AS604">
            <v>0</v>
          </cell>
          <cell r="AT604">
            <v>0</v>
          </cell>
          <cell r="AU604">
            <v>0</v>
          </cell>
          <cell r="AV604">
            <v>94072.5</v>
          </cell>
          <cell r="AW604">
            <v>244588.5</v>
          </cell>
          <cell r="AY604">
            <v>0</v>
          </cell>
          <cell r="AZ604">
            <v>338661</v>
          </cell>
          <cell r="BA604">
            <v>94072.5</v>
          </cell>
          <cell r="BB604">
            <v>0.8</v>
          </cell>
          <cell r="BC604">
            <v>0</v>
          </cell>
          <cell r="BD604">
            <v>0</v>
          </cell>
          <cell r="BE604">
            <v>15678.75</v>
          </cell>
          <cell r="BF604">
            <v>56443.5</v>
          </cell>
          <cell r="BG604">
            <v>56443.5</v>
          </cell>
          <cell r="BH604">
            <v>56443.5</v>
          </cell>
        </row>
        <row r="605">
          <cell r="B605" t="str">
            <v>s544021</v>
          </cell>
          <cell r="C605" t="str">
            <v>佛山市顺德区菲斯卡特五金电器有限公司</v>
          </cell>
          <cell r="E605">
            <v>0</v>
          </cell>
          <cell r="AQ605">
            <v>0</v>
          </cell>
          <cell r="AR605">
            <v>0</v>
          </cell>
          <cell r="AS605">
            <v>8500</v>
          </cell>
          <cell r="AT605">
            <v>0</v>
          </cell>
          <cell r="AU605">
            <v>0</v>
          </cell>
          <cell r="AV605">
            <v>0</v>
          </cell>
          <cell r="AW605">
            <v>0</v>
          </cell>
          <cell r="AY605">
            <v>0</v>
          </cell>
          <cell r="AZ605">
            <v>8500</v>
          </cell>
          <cell r="BA605">
            <v>8500</v>
          </cell>
          <cell r="BB605">
            <v>0</v>
          </cell>
          <cell r="BC605">
            <v>1416.6666666666699</v>
          </cell>
          <cell r="BD605">
            <v>1416.6666666666699</v>
          </cell>
          <cell r="BE605">
            <v>1416.6666666666699</v>
          </cell>
          <cell r="BF605">
            <v>1416.6666666666699</v>
          </cell>
          <cell r="BG605">
            <v>1416.6666666666699</v>
          </cell>
          <cell r="BH605">
            <v>0</v>
          </cell>
        </row>
        <row r="606">
          <cell r="B606" t="str">
            <v>S412043</v>
          </cell>
          <cell r="C606" t="str">
            <v>天津新起点模具有限公司</v>
          </cell>
          <cell r="E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</v>
          </cell>
          <cell r="AU606">
            <v>0</v>
          </cell>
          <cell r="AV606">
            <v>0</v>
          </cell>
          <cell r="AW606">
            <v>0</v>
          </cell>
          <cell r="AX606">
            <v>0</v>
          </cell>
          <cell r="AY606">
            <v>0</v>
          </cell>
          <cell r="AZ606">
            <v>0</v>
          </cell>
          <cell r="BA606">
            <v>0</v>
          </cell>
          <cell r="BB606">
            <v>0</v>
          </cell>
          <cell r="BC606">
            <v>0</v>
          </cell>
          <cell r="BD606">
            <v>0</v>
          </cell>
          <cell r="BE606">
            <v>0</v>
          </cell>
          <cell r="BF606">
            <v>0</v>
          </cell>
          <cell r="BG606">
            <v>0</v>
          </cell>
          <cell r="BH606">
            <v>0</v>
          </cell>
        </row>
        <row r="607">
          <cell r="B607" t="str">
            <v>S413199</v>
          </cell>
          <cell r="C607" t="str">
            <v>廊坊冀杰塑料制品有限公司</v>
          </cell>
          <cell r="E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Y607">
            <v>0</v>
          </cell>
          <cell r="AZ607">
            <v>0</v>
          </cell>
          <cell r="BA607">
            <v>0</v>
          </cell>
          <cell r="BB607">
            <v>0</v>
          </cell>
          <cell r="BC607">
            <v>0</v>
          </cell>
          <cell r="BD607">
            <v>0</v>
          </cell>
          <cell r="BE607">
            <v>0</v>
          </cell>
          <cell r="BF607">
            <v>0</v>
          </cell>
          <cell r="BG607">
            <v>0</v>
          </cell>
          <cell r="BH607">
            <v>0</v>
          </cell>
        </row>
        <row r="608">
          <cell r="B608" t="str">
            <v>S511035</v>
          </cell>
          <cell r="C608" t="str">
            <v>北京格兰力士机电技术有限责任公司</v>
          </cell>
          <cell r="E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Y608">
            <v>0</v>
          </cell>
          <cell r="AZ608">
            <v>0</v>
          </cell>
          <cell r="BA608">
            <v>0</v>
          </cell>
          <cell r="BB608">
            <v>0</v>
          </cell>
          <cell r="BC608">
            <v>0</v>
          </cell>
          <cell r="BD608">
            <v>0</v>
          </cell>
          <cell r="BE608">
            <v>0</v>
          </cell>
          <cell r="BF608">
            <v>0</v>
          </cell>
          <cell r="BG608">
            <v>0</v>
          </cell>
          <cell r="BH608">
            <v>0</v>
          </cell>
        </row>
        <row r="609">
          <cell r="B609" t="str">
            <v>S413174</v>
          </cell>
          <cell r="C609" t="str">
            <v>沧州美凯精冲产品有限公司</v>
          </cell>
          <cell r="E609" t="str">
            <v>金属件</v>
          </cell>
          <cell r="F609" t="e">
            <v>#REF!</v>
          </cell>
          <cell r="H609">
            <v>90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4641.96</v>
          </cell>
          <cell r="AW609">
            <v>0</v>
          </cell>
          <cell r="AY609">
            <v>4576.5</v>
          </cell>
          <cell r="AZ609">
            <v>9218.4599999999991</v>
          </cell>
          <cell r="BA609">
            <v>4641.96</v>
          </cell>
          <cell r="BB609">
            <v>0.8</v>
          </cell>
          <cell r="BC609">
            <v>0</v>
          </cell>
          <cell r="BD609">
            <v>0</v>
          </cell>
          <cell r="BE609">
            <v>773.66</v>
          </cell>
          <cell r="BF609">
            <v>773.66</v>
          </cell>
          <cell r="BG609">
            <v>773.66</v>
          </cell>
          <cell r="BH609">
            <v>1536.41</v>
          </cell>
        </row>
        <row r="610">
          <cell r="B610" t="str">
            <v>S433029</v>
          </cell>
          <cell r="C610" t="str">
            <v>温州华创汽车电器有限公司</v>
          </cell>
          <cell r="E610" t="str">
            <v>座椅</v>
          </cell>
          <cell r="F610" t="e">
            <v>#REF!</v>
          </cell>
          <cell r="H610">
            <v>90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Y610">
            <v>0</v>
          </cell>
          <cell r="AZ610">
            <v>0</v>
          </cell>
          <cell r="BA610">
            <v>0</v>
          </cell>
          <cell r="BB610">
            <v>1</v>
          </cell>
          <cell r="BC610">
            <v>0</v>
          </cell>
          <cell r="BD610">
            <v>0</v>
          </cell>
          <cell r="BE610">
            <v>0</v>
          </cell>
          <cell r="BF610">
            <v>0</v>
          </cell>
          <cell r="BG610">
            <v>0</v>
          </cell>
          <cell r="BH610">
            <v>0</v>
          </cell>
        </row>
        <row r="611">
          <cell r="B611" t="str">
            <v>S541018</v>
          </cell>
          <cell r="C611" t="str">
            <v>河南九途道路材料科技有限公司</v>
          </cell>
          <cell r="E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Y611">
            <v>0</v>
          </cell>
          <cell r="AZ611">
            <v>0</v>
          </cell>
          <cell r="BA611">
            <v>0</v>
          </cell>
          <cell r="BB611">
            <v>0</v>
          </cell>
          <cell r="BC611">
            <v>0</v>
          </cell>
          <cell r="BD611">
            <v>0</v>
          </cell>
          <cell r="BE611">
            <v>0</v>
          </cell>
          <cell r="BF611">
            <v>0</v>
          </cell>
          <cell r="BG611">
            <v>0</v>
          </cell>
          <cell r="BH611">
            <v>0</v>
          </cell>
        </row>
        <row r="612">
          <cell r="B612" t="str">
            <v>S442005</v>
          </cell>
          <cell r="C612" t="str">
            <v>谷城益合泡沫塑胶有限公司</v>
          </cell>
          <cell r="E612">
            <v>0</v>
          </cell>
          <cell r="H612" t="str">
            <v>预付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34977.599999999999</v>
          </cell>
          <cell r="AW612">
            <v>0</v>
          </cell>
          <cell r="AX612">
            <v>38400</v>
          </cell>
          <cell r="AY612">
            <v>0</v>
          </cell>
          <cell r="AZ612">
            <v>73377.600000000006</v>
          </cell>
          <cell r="BA612">
            <v>73377.600000000006</v>
          </cell>
          <cell r="BB612">
            <v>0</v>
          </cell>
          <cell r="BC612">
            <v>0</v>
          </cell>
          <cell r="BD612">
            <v>0</v>
          </cell>
          <cell r="BE612">
            <v>5829.6</v>
          </cell>
          <cell r="BF612">
            <v>5829.6</v>
          </cell>
          <cell r="BG612">
            <v>12229.6</v>
          </cell>
          <cell r="BH612">
            <v>12229.6</v>
          </cell>
        </row>
        <row r="613">
          <cell r="B613" t="str">
            <v>S513113</v>
          </cell>
          <cell r="C613" t="str">
            <v>沧州智联人力资源服务有限公司</v>
          </cell>
          <cell r="E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Y613">
            <v>0</v>
          </cell>
          <cell r="AZ613">
            <v>0</v>
          </cell>
          <cell r="BA613">
            <v>0</v>
          </cell>
          <cell r="BB613">
            <v>0</v>
          </cell>
          <cell r="BC613">
            <v>0</v>
          </cell>
          <cell r="BD613">
            <v>0</v>
          </cell>
          <cell r="BE613">
            <v>0</v>
          </cell>
          <cell r="BF613">
            <v>0</v>
          </cell>
          <cell r="BG613">
            <v>0</v>
          </cell>
          <cell r="BH613">
            <v>0</v>
          </cell>
        </row>
        <row r="614">
          <cell r="B614" t="str">
            <v>S444013</v>
          </cell>
          <cell r="C614" t="str">
            <v>东莞市鑫宝塑胶原料有限公司</v>
          </cell>
          <cell r="E614">
            <v>0</v>
          </cell>
          <cell r="H614" t="str">
            <v>预付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Y614">
            <v>0</v>
          </cell>
          <cell r="AZ614">
            <v>0</v>
          </cell>
          <cell r="BA614">
            <v>0</v>
          </cell>
          <cell r="BB614">
            <v>0</v>
          </cell>
          <cell r="BC614">
            <v>0</v>
          </cell>
          <cell r="BD614">
            <v>0</v>
          </cell>
          <cell r="BE614">
            <v>0</v>
          </cell>
          <cell r="BF614">
            <v>0</v>
          </cell>
          <cell r="BG614">
            <v>0</v>
          </cell>
          <cell r="BH614">
            <v>0</v>
          </cell>
        </row>
        <row r="615">
          <cell r="B615" t="str">
            <v>S513209</v>
          </cell>
          <cell r="C615" t="str">
            <v>黄骅市盛腾广告有限公司</v>
          </cell>
          <cell r="E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Y615">
            <v>0</v>
          </cell>
          <cell r="AZ615">
            <v>0</v>
          </cell>
          <cell r="BA615">
            <v>0</v>
          </cell>
          <cell r="BB615">
            <v>0</v>
          </cell>
          <cell r="BC615">
            <v>0</v>
          </cell>
          <cell r="BD615">
            <v>0</v>
          </cell>
          <cell r="BE615">
            <v>0</v>
          </cell>
          <cell r="BF615">
            <v>0</v>
          </cell>
          <cell r="BG615">
            <v>0</v>
          </cell>
          <cell r="BH615">
            <v>0</v>
          </cell>
        </row>
        <row r="616">
          <cell r="B616" t="str">
            <v>S537033</v>
          </cell>
          <cell r="C616" t="str">
            <v>山东集合内建筑设计有限公司</v>
          </cell>
          <cell r="E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Y616">
            <v>0</v>
          </cell>
          <cell r="AZ616">
            <v>0</v>
          </cell>
          <cell r="BA616">
            <v>0</v>
          </cell>
          <cell r="BB616">
            <v>0</v>
          </cell>
          <cell r="BC616">
            <v>0</v>
          </cell>
          <cell r="BD616">
            <v>0</v>
          </cell>
          <cell r="BE616">
            <v>0</v>
          </cell>
          <cell r="BF616">
            <v>0</v>
          </cell>
          <cell r="BG616">
            <v>0</v>
          </cell>
          <cell r="BH616">
            <v>0</v>
          </cell>
        </row>
        <row r="617">
          <cell r="B617" t="str">
            <v>S412047</v>
          </cell>
          <cell r="C617" t="str">
            <v>PPG涂料（天津）有限公司</v>
          </cell>
          <cell r="E617">
            <v>0</v>
          </cell>
          <cell r="H617">
            <v>30</v>
          </cell>
          <cell r="AS617">
            <v>0</v>
          </cell>
          <cell r="AV617">
            <v>0</v>
          </cell>
          <cell r="AW617">
            <v>0</v>
          </cell>
          <cell r="AX617">
            <v>0</v>
          </cell>
          <cell r="AY617">
            <v>0</v>
          </cell>
          <cell r="AZ617">
            <v>0</v>
          </cell>
          <cell r="BA617">
            <v>0</v>
          </cell>
          <cell r="BB617">
            <v>0</v>
          </cell>
          <cell r="BC617">
            <v>0</v>
          </cell>
          <cell r="BD617">
            <v>0</v>
          </cell>
          <cell r="BE617">
            <v>0</v>
          </cell>
          <cell r="BF617">
            <v>0</v>
          </cell>
          <cell r="BG617">
            <v>0</v>
          </cell>
          <cell r="BH617">
            <v>0</v>
          </cell>
        </row>
        <row r="618">
          <cell r="B618" t="str">
            <v>S412048</v>
          </cell>
          <cell r="C618" t="str">
            <v>天津艾尔特精密机械有限公司</v>
          </cell>
          <cell r="E618">
            <v>0</v>
          </cell>
          <cell r="AS618">
            <v>0</v>
          </cell>
          <cell r="AT618">
            <v>0</v>
          </cell>
          <cell r="AU618">
            <v>0</v>
          </cell>
          <cell r="AV618">
            <v>57100</v>
          </cell>
          <cell r="AW618">
            <v>0</v>
          </cell>
          <cell r="AY618">
            <v>0</v>
          </cell>
          <cell r="AZ618">
            <v>57100</v>
          </cell>
          <cell r="BA618">
            <v>57100</v>
          </cell>
          <cell r="BB618">
            <v>0</v>
          </cell>
          <cell r="BC618">
            <v>0</v>
          </cell>
          <cell r="BD618">
            <v>0</v>
          </cell>
          <cell r="BE618">
            <v>9516.6666666666697</v>
          </cell>
          <cell r="BF618">
            <v>9516.6666666666697</v>
          </cell>
          <cell r="BG618">
            <v>9516.6666666666697</v>
          </cell>
          <cell r="BH618">
            <v>9516.6666666666697</v>
          </cell>
        </row>
        <row r="619">
          <cell r="B619" t="str">
            <v>S413083</v>
          </cell>
          <cell r="C619" t="str">
            <v>深州市晶立泰(安广顺)机械配件有限公司</v>
          </cell>
          <cell r="E619">
            <v>0</v>
          </cell>
          <cell r="H619">
            <v>60</v>
          </cell>
          <cell r="AS619">
            <v>74777.38</v>
          </cell>
          <cell r="AT619">
            <v>6320.64</v>
          </cell>
          <cell r="AU619">
            <v>2810.48</v>
          </cell>
          <cell r="AV619">
            <v>0</v>
          </cell>
          <cell r="AW619">
            <v>13478.49</v>
          </cell>
          <cell r="AX619">
            <v>11663.25</v>
          </cell>
          <cell r="AY619">
            <v>23321.91</v>
          </cell>
          <cell r="AZ619">
            <v>132372.15</v>
          </cell>
          <cell r="BA619">
            <v>97386.99</v>
          </cell>
          <cell r="BB619">
            <v>0</v>
          </cell>
          <cell r="BC619">
            <v>13516.336666666701</v>
          </cell>
          <cell r="BD619">
            <v>13984.75</v>
          </cell>
          <cell r="BE619">
            <v>13984.75</v>
          </cell>
          <cell r="BF619">
            <v>16231.165000000001</v>
          </cell>
          <cell r="BG619">
            <v>18175.04</v>
          </cell>
          <cell r="BH619">
            <v>9599.1283333333304</v>
          </cell>
        </row>
        <row r="620">
          <cell r="B620" t="str">
            <v>S413184</v>
          </cell>
          <cell r="C620" t="str">
            <v>黄骅市宏达五金厂</v>
          </cell>
          <cell r="E620" t="str">
            <v>金属件</v>
          </cell>
          <cell r="F620" t="e">
            <v>#REF!</v>
          </cell>
          <cell r="H620">
            <v>90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Y620">
            <v>0</v>
          </cell>
          <cell r="AZ620">
            <v>0</v>
          </cell>
          <cell r="BA620">
            <v>0</v>
          </cell>
          <cell r="BB620">
            <v>0.8</v>
          </cell>
          <cell r="BC620">
            <v>0</v>
          </cell>
          <cell r="BD620">
            <v>0</v>
          </cell>
          <cell r="BE620">
            <v>0</v>
          </cell>
          <cell r="BF620">
            <v>0</v>
          </cell>
          <cell r="BG620">
            <v>0</v>
          </cell>
          <cell r="BH620">
            <v>0</v>
          </cell>
        </row>
        <row r="621">
          <cell r="B621" t="str">
            <v>S413186</v>
          </cell>
          <cell r="C621" t="str">
            <v>黄骅市富邑金属制品有限公司</v>
          </cell>
          <cell r="E621" t="str">
            <v>金属件</v>
          </cell>
          <cell r="F621" t="e">
            <v>#REF!</v>
          </cell>
          <cell r="H621">
            <v>90</v>
          </cell>
          <cell r="AS621">
            <v>0</v>
          </cell>
          <cell r="AT621">
            <v>0</v>
          </cell>
          <cell r="AU621">
            <v>0</v>
          </cell>
          <cell r="AV621">
            <v>20523.37</v>
          </cell>
          <cell r="AW621">
            <v>0</v>
          </cell>
          <cell r="AY621">
            <v>0</v>
          </cell>
          <cell r="AZ621">
            <v>20523.37</v>
          </cell>
          <cell r="BA621">
            <v>20523.37</v>
          </cell>
          <cell r="BB621">
            <v>0.8</v>
          </cell>
          <cell r="BC621">
            <v>0</v>
          </cell>
          <cell r="BD621">
            <v>0</v>
          </cell>
          <cell r="BE621">
            <v>3420.5616666666701</v>
          </cell>
          <cell r="BF621">
            <v>3420.5616666666701</v>
          </cell>
          <cell r="BG621">
            <v>3420.5616666666701</v>
          </cell>
          <cell r="BH621">
            <v>3420.5616666666701</v>
          </cell>
        </row>
        <row r="622">
          <cell r="B622" t="str">
            <v>S413202</v>
          </cell>
          <cell r="C622" t="str">
            <v>黄骅市荣昌祥纸制品有限公司</v>
          </cell>
          <cell r="E622" t="str">
            <v>座椅</v>
          </cell>
          <cell r="F622" t="e">
            <v>#REF!</v>
          </cell>
          <cell r="H622">
            <v>90</v>
          </cell>
          <cell r="AS622">
            <v>49282.46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14110.11</v>
          </cell>
          <cell r="AY622">
            <v>0</v>
          </cell>
          <cell r="AZ622">
            <v>63392.57</v>
          </cell>
          <cell r="BA622">
            <v>49282.46</v>
          </cell>
          <cell r="BB622">
            <v>1</v>
          </cell>
          <cell r="BC622">
            <v>8213.7433333333302</v>
          </cell>
          <cell r="BD622">
            <v>8213.7433333333302</v>
          </cell>
          <cell r="BE622">
            <v>8213.7433333333302</v>
          </cell>
          <cell r="BF622">
            <v>8213.7433333333302</v>
          </cell>
          <cell r="BG622">
            <v>10565.428333333301</v>
          </cell>
          <cell r="BH622">
            <v>2351.6849999999999</v>
          </cell>
        </row>
        <row r="623">
          <cell r="B623" t="str">
            <v>S413204</v>
          </cell>
          <cell r="C623" t="str">
            <v>永清永泰汽车部件有限公司</v>
          </cell>
          <cell r="E623" t="str">
            <v>金属件</v>
          </cell>
          <cell r="F623" t="e">
            <v>#REF!</v>
          </cell>
          <cell r="H623">
            <v>90</v>
          </cell>
          <cell r="AS623">
            <v>0</v>
          </cell>
          <cell r="AT623">
            <v>0</v>
          </cell>
          <cell r="AU623">
            <v>992.72</v>
          </cell>
          <cell r="AV623">
            <v>56255.85</v>
          </cell>
          <cell r="AW623">
            <v>25159.47</v>
          </cell>
          <cell r="AX623">
            <v>27150.51</v>
          </cell>
          <cell r="AY623">
            <v>0</v>
          </cell>
          <cell r="AZ623">
            <v>109558.55</v>
          </cell>
          <cell r="BA623">
            <v>57248.57</v>
          </cell>
          <cell r="BB623">
            <v>0.8</v>
          </cell>
          <cell r="BC623">
            <v>0</v>
          </cell>
          <cell r="BD623">
            <v>165.45333333333301</v>
          </cell>
          <cell r="BE623">
            <v>9541.4283333333296</v>
          </cell>
          <cell r="BF623">
            <v>13734.6733333333</v>
          </cell>
          <cell r="BG623">
            <v>18259.758333333299</v>
          </cell>
          <cell r="BH623">
            <v>18259.758333333299</v>
          </cell>
        </row>
        <row r="624">
          <cell r="B624" t="str">
            <v>S431035</v>
          </cell>
          <cell r="C624" t="str">
            <v>上海发之源电气有限公司</v>
          </cell>
          <cell r="E624">
            <v>0</v>
          </cell>
          <cell r="H624">
            <v>90</v>
          </cell>
          <cell r="AS624">
            <v>0</v>
          </cell>
          <cell r="AT624">
            <v>0</v>
          </cell>
          <cell r="AU624">
            <v>97920.6</v>
          </cell>
          <cell r="AV624">
            <v>100728.2</v>
          </cell>
          <cell r="AW624">
            <v>37493.4</v>
          </cell>
          <cell r="AY624">
            <v>0</v>
          </cell>
          <cell r="AZ624">
            <v>236142.2</v>
          </cell>
          <cell r="BA624">
            <v>198648.8</v>
          </cell>
          <cell r="BB624">
            <v>0</v>
          </cell>
          <cell r="BC624">
            <v>0</v>
          </cell>
          <cell r="BD624">
            <v>16320.1</v>
          </cell>
          <cell r="BE624">
            <v>33108.133333333302</v>
          </cell>
          <cell r="BF624">
            <v>39357.033333333296</v>
          </cell>
          <cell r="BG624">
            <v>39357.033333333296</v>
          </cell>
          <cell r="BH624">
            <v>39357.033333333296</v>
          </cell>
        </row>
        <row r="625">
          <cell r="B625" t="str">
            <v>S434011</v>
          </cell>
          <cell r="C625" t="str">
            <v>芜湖金安世腾汽车安全系统有限公司</v>
          </cell>
          <cell r="E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Y625">
            <v>0</v>
          </cell>
          <cell r="AZ625">
            <v>0</v>
          </cell>
          <cell r="BA625">
            <v>0</v>
          </cell>
          <cell r="BB625">
            <v>0</v>
          </cell>
          <cell r="BC625">
            <v>0</v>
          </cell>
          <cell r="BD625">
            <v>0</v>
          </cell>
          <cell r="BE625">
            <v>0</v>
          </cell>
          <cell r="BF625">
            <v>0</v>
          </cell>
          <cell r="BG625">
            <v>0</v>
          </cell>
          <cell r="BH625">
            <v>0</v>
          </cell>
        </row>
        <row r="626">
          <cell r="B626" t="str">
            <v>S437055</v>
          </cell>
          <cell r="C626" t="str">
            <v>烟台毓顺汽车零部件有限公司</v>
          </cell>
          <cell r="E626">
            <v>0</v>
          </cell>
          <cell r="H626">
            <v>60</v>
          </cell>
          <cell r="AS626">
            <v>126211.2</v>
          </cell>
          <cell r="AT626">
            <v>93306.36</v>
          </cell>
          <cell r="AU626">
            <v>76152.960000000006</v>
          </cell>
          <cell r="AV626">
            <v>82010.880000000005</v>
          </cell>
          <cell r="AW626">
            <v>26360.639999999999</v>
          </cell>
          <cell r="AX626">
            <v>86404.32</v>
          </cell>
          <cell r="AY626">
            <v>60043.68</v>
          </cell>
          <cell r="AZ626">
            <v>550490.04</v>
          </cell>
          <cell r="BA626">
            <v>404042.04</v>
          </cell>
          <cell r="BB626">
            <v>0</v>
          </cell>
          <cell r="BC626">
            <v>36586.26</v>
          </cell>
          <cell r="BD626">
            <v>49278.42</v>
          </cell>
          <cell r="BE626">
            <v>62946.9</v>
          </cell>
          <cell r="BF626">
            <v>67340.34</v>
          </cell>
          <cell r="BG626">
            <v>81741.06</v>
          </cell>
          <cell r="BH626">
            <v>70713.14</v>
          </cell>
        </row>
        <row r="627">
          <cell r="B627" t="str">
            <v>S437056</v>
          </cell>
          <cell r="C627" t="str">
            <v>日照兴伟橡塑有限公司</v>
          </cell>
          <cell r="E627" t="str">
            <v>座椅/金属件</v>
          </cell>
          <cell r="F627" t="e">
            <v>#REF!</v>
          </cell>
          <cell r="H627" t="str">
            <v>预付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Y627">
            <v>0</v>
          </cell>
          <cell r="AZ627">
            <v>0</v>
          </cell>
          <cell r="BA627">
            <v>0</v>
          </cell>
          <cell r="BB627">
            <v>1</v>
          </cell>
          <cell r="BC627">
            <v>0</v>
          </cell>
          <cell r="BD627">
            <v>0</v>
          </cell>
          <cell r="BE627">
            <v>0</v>
          </cell>
          <cell r="BF627">
            <v>0</v>
          </cell>
          <cell r="BG627">
            <v>0</v>
          </cell>
          <cell r="BH627">
            <v>0</v>
          </cell>
        </row>
        <row r="628">
          <cell r="B628" t="str">
            <v>S537036</v>
          </cell>
          <cell r="C628" t="str">
            <v>青岛亿嘉通物流有限公司</v>
          </cell>
          <cell r="E628" t="str">
            <v>销售</v>
          </cell>
          <cell r="F628" t="e">
            <v>#REF!</v>
          </cell>
          <cell r="AS628">
            <v>1797.76</v>
          </cell>
          <cell r="AT628">
            <v>27473.08</v>
          </cell>
          <cell r="AU628">
            <v>27785.67</v>
          </cell>
          <cell r="AV628">
            <v>44879.87</v>
          </cell>
          <cell r="AW628">
            <v>29881.29</v>
          </cell>
          <cell r="AX628">
            <v>41589.949999999997</v>
          </cell>
          <cell r="AY628">
            <v>35673.660000000003</v>
          </cell>
          <cell r="AZ628">
            <v>209081.28</v>
          </cell>
          <cell r="BA628">
            <v>209081.28</v>
          </cell>
          <cell r="BB628">
            <v>0</v>
          </cell>
          <cell r="BC628">
            <v>4878.4733333333297</v>
          </cell>
          <cell r="BD628">
            <v>9509.4183333333294</v>
          </cell>
          <cell r="BE628">
            <v>16989.3966666667</v>
          </cell>
          <cell r="BF628">
            <v>21969.6116666667</v>
          </cell>
          <cell r="BG628">
            <v>28901.27</v>
          </cell>
          <cell r="BH628">
            <v>34547.253333333298</v>
          </cell>
        </row>
        <row r="629">
          <cell r="B629" t="str">
            <v>S411042</v>
          </cell>
          <cell r="C629" t="str">
            <v>北京双海包装制品厂</v>
          </cell>
          <cell r="E629" t="str">
            <v>座椅</v>
          </cell>
          <cell r="F629" t="e">
            <v>#REF!</v>
          </cell>
          <cell r="H629">
            <v>90</v>
          </cell>
          <cell r="AT629">
            <v>6500</v>
          </cell>
          <cell r="AU629">
            <v>0</v>
          </cell>
          <cell r="AV629">
            <v>0</v>
          </cell>
          <cell r="AW629">
            <v>1170</v>
          </cell>
          <cell r="AY629">
            <v>0</v>
          </cell>
          <cell r="AZ629">
            <v>7670</v>
          </cell>
          <cell r="BA629">
            <v>6500</v>
          </cell>
          <cell r="BB629">
            <v>0</v>
          </cell>
          <cell r="BC629">
            <v>1083.3333333333301</v>
          </cell>
          <cell r="BD629">
            <v>1083.3333333333301</v>
          </cell>
          <cell r="BE629">
            <v>1083.3333333333301</v>
          </cell>
          <cell r="BF629">
            <v>1278.3333333333301</v>
          </cell>
          <cell r="BG629">
            <v>1278.3333333333301</v>
          </cell>
          <cell r="BH629">
            <v>1278.3333333333301</v>
          </cell>
        </row>
        <row r="630">
          <cell r="B630" t="str">
            <v>S411050</v>
          </cell>
          <cell r="C630" t="str">
            <v>北京寸金宏德科技发展有限公司</v>
          </cell>
          <cell r="E630">
            <v>0</v>
          </cell>
          <cell r="H630">
            <v>90</v>
          </cell>
          <cell r="AT630">
            <v>1361.25</v>
          </cell>
          <cell r="AU630">
            <v>7201.26</v>
          </cell>
          <cell r="AV630">
            <v>0</v>
          </cell>
          <cell r="AW630">
            <v>12529.44</v>
          </cell>
          <cell r="AX630">
            <v>7362.18</v>
          </cell>
          <cell r="AY630">
            <v>0</v>
          </cell>
          <cell r="AZ630">
            <v>28454.13</v>
          </cell>
          <cell r="BA630">
            <v>8562.51</v>
          </cell>
          <cell r="BB630">
            <v>0</v>
          </cell>
          <cell r="BC630">
            <v>226.875</v>
          </cell>
          <cell r="BD630">
            <v>1427.085</v>
          </cell>
          <cell r="BE630">
            <v>1427.085</v>
          </cell>
          <cell r="BF630">
            <v>3515.3249999999998</v>
          </cell>
          <cell r="BG630">
            <v>4742.3549999999996</v>
          </cell>
          <cell r="BH630">
            <v>4742.3549999999996</v>
          </cell>
        </row>
        <row r="631">
          <cell r="B631" t="str">
            <v>S412051</v>
          </cell>
          <cell r="C631" t="str">
            <v>天津东凯科技有限公司</v>
          </cell>
          <cell r="E631">
            <v>0</v>
          </cell>
          <cell r="H631">
            <v>90</v>
          </cell>
          <cell r="AT631">
            <v>11480.8</v>
          </cell>
          <cell r="AU631">
            <v>12023.2</v>
          </cell>
          <cell r="AV631">
            <v>9040</v>
          </cell>
          <cell r="AW631">
            <v>0</v>
          </cell>
          <cell r="AY631">
            <v>0</v>
          </cell>
          <cell r="AZ631">
            <v>32544</v>
          </cell>
          <cell r="BA631">
            <v>32544</v>
          </cell>
          <cell r="BB631">
            <v>0</v>
          </cell>
          <cell r="BC631">
            <v>1913.4666666666701</v>
          </cell>
          <cell r="BD631">
            <v>3917.3333333333298</v>
          </cell>
          <cell r="BE631">
            <v>5424</v>
          </cell>
          <cell r="BF631">
            <v>5424</v>
          </cell>
          <cell r="BG631">
            <v>5424</v>
          </cell>
          <cell r="BH631">
            <v>5424</v>
          </cell>
        </row>
        <row r="632">
          <cell r="B632" t="str">
            <v>S413172</v>
          </cell>
          <cell r="C632" t="str">
            <v>南宫市宏勇汽配塑料卡扣制造厂</v>
          </cell>
          <cell r="E632">
            <v>0</v>
          </cell>
          <cell r="H632" t="str">
            <v>现付</v>
          </cell>
          <cell r="AU632">
            <v>0</v>
          </cell>
          <cell r="AV632">
            <v>0</v>
          </cell>
          <cell r="AW632">
            <v>0</v>
          </cell>
          <cell r="AY632">
            <v>0</v>
          </cell>
          <cell r="AZ632">
            <v>0</v>
          </cell>
          <cell r="BA632">
            <v>0</v>
          </cell>
          <cell r="BB632">
            <v>0</v>
          </cell>
          <cell r="BC632">
            <v>0</v>
          </cell>
          <cell r="BD632">
            <v>0</v>
          </cell>
          <cell r="BE632">
            <v>0</v>
          </cell>
          <cell r="BF632">
            <v>0</v>
          </cell>
          <cell r="BG632">
            <v>0</v>
          </cell>
          <cell r="BH632">
            <v>0</v>
          </cell>
        </row>
        <row r="633">
          <cell r="B633" t="str">
            <v>S432042</v>
          </cell>
          <cell r="C633" t="str">
            <v>江苏凌派通信科技有限公司</v>
          </cell>
          <cell r="E633" t="str">
            <v>座椅/金属件</v>
          </cell>
          <cell r="F633" t="e">
            <v>#REF!</v>
          </cell>
          <cell r="H633">
            <v>60</v>
          </cell>
          <cell r="AT633">
            <v>17764.07</v>
          </cell>
          <cell r="AU633">
            <v>21679.119999999999</v>
          </cell>
          <cell r="AV633">
            <v>52799.74</v>
          </cell>
          <cell r="AW633">
            <v>15950.38</v>
          </cell>
          <cell r="AY633">
            <v>43280.08</v>
          </cell>
          <cell r="AZ633">
            <v>151473.39000000001</v>
          </cell>
          <cell r="BA633">
            <v>108193.31</v>
          </cell>
          <cell r="BB633">
            <v>0.8</v>
          </cell>
          <cell r="BC633">
            <v>2960.6783333333301</v>
          </cell>
          <cell r="BD633">
            <v>6573.8649999999998</v>
          </cell>
          <cell r="BE633">
            <v>15373.821666666699</v>
          </cell>
          <cell r="BF633">
            <v>18032.218333333301</v>
          </cell>
          <cell r="BG633">
            <v>18032.218333333301</v>
          </cell>
          <cell r="BH633">
            <v>25245.564999999999</v>
          </cell>
        </row>
        <row r="634">
          <cell r="B634" t="str">
            <v>S432045</v>
          </cell>
          <cell r="C634" t="str">
            <v>苏州宏逸汽车零部件有限公司</v>
          </cell>
          <cell r="E634" t="str">
            <v>座椅</v>
          </cell>
          <cell r="F634" t="e">
            <v>#REF!</v>
          </cell>
          <cell r="H634" t="str">
            <v>预付</v>
          </cell>
          <cell r="AT634">
            <v>1024</v>
          </cell>
          <cell r="AU634">
            <v>0</v>
          </cell>
          <cell r="AV634">
            <v>72096</v>
          </cell>
          <cell r="AW634">
            <v>50672</v>
          </cell>
          <cell r="AX634">
            <v>120552</v>
          </cell>
          <cell r="AY634">
            <v>59990</v>
          </cell>
          <cell r="AZ634">
            <v>304334</v>
          </cell>
          <cell r="BA634">
            <v>304334</v>
          </cell>
          <cell r="BB634">
            <v>1</v>
          </cell>
          <cell r="BC634">
            <v>170.666666666667</v>
          </cell>
          <cell r="BD634">
            <v>170.666666666667</v>
          </cell>
          <cell r="BE634">
            <v>12186.666666666701</v>
          </cell>
          <cell r="BF634">
            <v>20632</v>
          </cell>
          <cell r="BG634">
            <v>40724</v>
          </cell>
          <cell r="BH634">
            <v>50722.333333333299</v>
          </cell>
        </row>
        <row r="635">
          <cell r="B635" t="str">
            <v>S433031</v>
          </cell>
          <cell r="C635" t="str">
            <v>天台宏泰电子有限公司</v>
          </cell>
          <cell r="E635">
            <v>0</v>
          </cell>
          <cell r="H635">
            <v>60</v>
          </cell>
          <cell r="AT635">
            <v>0</v>
          </cell>
          <cell r="AU635">
            <v>0</v>
          </cell>
          <cell r="AV635">
            <v>18088.71</v>
          </cell>
          <cell r="AW635">
            <v>39652.120000000003</v>
          </cell>
          <cell r="AX635">
            <v>28894.91</v>
          </cell>
          <cell r="AY635">
            <v>22859.9</v>
          </cell>
          <cell r="AZ635">
            <v>109495.64</v>
          </cell>
          <cell r="BA635">
            <v>57740.83</v>
          </cell>
          <cell r="BB635">
            <v>0</v>
          </cell>
          <cell r="BC635">
            <v>0</v>
          </cell>
          <cell r="BD635">
            <v>0</v>
          </cell>
          <cell r="BE635">
            <v>3014.7849999999999</v>
          </cell>
          <cell r="BF635">
            <v>9623.47166666667</v>
          </cell>
          <cell r="BG635">
            <v>14439.29</v>
          </cell>
          <cell r="BH635">
            <v>18249.273333333302</v>
          </cell>
        </row>
        <row r="636">
          <cell r="B636" t="str">
            <v>S437060</v>
          </cell>
          <cell r="C636" t="str">
            <v>日照联成汽车部件有限公司</v>
          </cell>
          <cell r="D636" t="str">
            <v>座椅</v>
          </cell>
          <cell r="E636" t="str">
            <v>座椅</v>
          </cell>
          <cell r="F636" t="e">
            <v>#REF!</v>
          </cell>
          <cell r="G636" t="str">
            <v>正常供货</v>
          </cell>
          <cell r="H636">
            <v>60</v>
          </cell>
          <cell r="J636">
            <v>60</v>
          </cell>
          <cell r="AU636">
            <v>702371.17</v>
          </cell>
          <cell r="AV636">
            <v>160784.85</v>
          </cell>
          <cell r="AW636">
            <v>53842.29</v>
          </cell>
          <cell r="AX636">
            <v>152004.79</v>
          </cell>
          <cell r="AY636">
            <v>96650.66</v>
          </cell>
          <cell r="AZ636">
            <v>1165653.76</v>
          </cell>
          <cell r="BA636">
            <v>916998.31</v>
          </cell>
          <cell r="BB636">
            <v>0.8</v>
          </cell>
          <cell r="BC636">
            <v>0</v>
          </cell>
          <cell r="BD636">
            <v>117061.861666667</v>
          </cell>
          <cell r="BE636">
            <v>143859.33666666699</v>
          </cell>
          <cell r="BF636">
            <v>152833.05166666699</v>
          </cell>
          <cell r="BG636">
            <v>178167.183333333</v>
          </cell>
          <cell r="BH636">
            <v>194275.626666667</v>
          </cell>
        </row>
        <row r="637">
          <cell r="B637" t="str">
            <v>S450001</v>
          </cell>
          <cell r="C637" t="str">
            <v>重庆光大产业有限公司</v>
          </cell>
          <cell r="E637" t="str">
            <v>座椅</v>
          </cell>
          <cell r="F637" t="e">
            <v>#REF!</v>
          </cell>
          <cell r="H637">
            <v>60</v>
          </cell>
          <cell r="AT637">
            <v>12258.81</v>
          </cell>
          <cell r="AU637">
            <v>0</v>
          </cell>
          <cell r="AV637">
            <v>0</v>
          </cell>
          <cell r="AW637">
            <v>0</v>
          </cell>
          <cell r="AX637">
            <v>62218.15</v>
          </cell>
          <cell r="AY637">
            <v>0</v>
          </cell>
          <cell r="AZ637">
            <v>74476.960000000006</v>
          </cell>
          <cell r="BA637">
            <v>12258.81</v>
          </cell>
          <cell r="BB637">
            <v>0</v>
          </cell>
          <cell r="BC637">
            <v>2043.135</v>
          </cell>
          <cell r="BD637">
            <v>2043.135</v>
          </cell>
          <cell r="BE637">
            <v>2043.135</v>
          </cell>
          <cell r="BF637">
            <v>2043.135</v>
          </cell>
          <cell r="BG637">
            <v>12412.8266666667</v>
          </cell>
          <cell r="BH637">
            <v>12412.8266666667</v>
          </cell>
        </row>
        <row r="638">
          <cell r="B638" t="str">
            <v>S413095</v>
          </cell>
          <cell r="C638" t="str">
            <v>河北岳钢数控设备有限公司</v>
          </cell>
          <cell r="E638">
            <v>0</v>
          </cell>
          <cell r="W638">
            <v>0</v>
          </cell>
          <cell r="AV638">
            <v>0</v>
          </cell>
          <cell r="AW638">
            <v>0</v>
          </cell>
          <cell r="AY638">
            <v>0</v>
          </cell>
          <cell r="AZ638">
            <v>0</v>
          </cell>
          <cell r="BA638">
            <v>0</v>
          </cell>
          <cell r="BB638">
            <v>0</v>
          </cell>
          <cell r="BC638">
            <v>0</v>
          </cell>
          <cell r="BD638">
            <v>0</v>
          </cell>
          <cell r="BE638">
            <v>0</v>
          </cell>
          <cell r="BF638">
            <v>0</v>
          </cell>
          <cell r="BG638">
            <v>0</v>
          </cell>
          <cell r="BH638">
            <v>0</v>
          </cell>
        </row>
        <row r="639">
          <cell r="B639" t="str">
            <v>S413214</v>
          </cell>
          <cell r="C639" t="str">
            <v>河北讯飞起重设备安装有限公司</v>
          </cell>
          <cell r="E639">
            <v>0</v>
          </cell>
          <cell r="AT639">
            <v>30000</v>
          </cell>
          <cell r="AV639">
            <v>0</v>
          </cell>
          <cell r="AW639">
            <v>0</v>
          </cell>
          <cell r="AY639">
            <v>0</v>
          </cell>
          <cell r="AZ639">
            <v>30000</v>
          </cell>
          <cell r="BA639">
            <v>30000</v>
          </cell>
          <cell r="BB639">
            <v>0</v>
          </cell>
          <cell r="BC639">
            <v>5000</v>
          </cell>
          <cell r="BD639">
            <v>5000</v>
          </cell>
          <cell r="BE639">
            <v>5000</v>
          </cell>
          <cell r="BF639">
            <v>5000</v>
          </cell>
          <cell r="BG639">
            <v>5000</v>
          </cell>
          <cell r="BH639">
            <v>5000</v>
          </cell>
        </row>
        <row r="640">
          <cell r="B640" t="str">
            <v>S512036</v>
          </cell>
          <cell r="C640" t="str">
            <v>天津未来化学有限公司</v>
          </cell>
          <cell r="E640" t="str">
            <v>座椅</v>
          </cell>
          <cell r="F640" t="e">
            <v>#REF!</v>
          </cell>
          <cell r="AT640">
            <v>19500</v>
          </cell>
          <cell r="AV640">
            <v>0</v>
          </cell>
          <cell r="AW640">
            <v>0</v>
          </cell>
          <cell r="AY640">
            <v>0</v>
          </cell>
          <cell r="AZ640">
            <v>19500</v>
          </cell>
          <cell r="BA640">
            <v>19500</v>
          </cell>
          <cell r="BB640">
            <v>0</v>
          </cell>
          <cell r="BC640">
            <v>3250</v>
          </cell>
          <cell r="BD640">
            <v>3250</v>
          </cell>
          <cell r="BE640">
            <v>3250</v>
          </cell>
          <cell r="BF640">
            <v>3250</v>
          </cell>
          <cell r="BG640">
            <v>3250</v>
          </cell>
          <cell r="BH640">
            <v>3250</v>
          </cell>
        </row>
        <row r="641">
          <cell r="B641" t="str">
            <v>S513152</v>
          </cell>
          <cell r="C641" t="str">
            <v>黄骅市源宏模具厂</v>
          </cell>
          <cell r="E641" t="str">
            <v>金属件</v>
          </cell>
          <cell r="F641" t="e">
            <v>#REF!</v>
          </cell>
          <cell r="H641" t="str">
            <v>预付</v>
          </cell>
          <cell r="AH641">
            <v>0</v>
          </cell>
          <cell r="AV641">
            <v>0</v>
          </cell>
          <cell r="AW641">
            <v>0</v>
          </cell>
          <cell r="AY641">
            <v>0</v>
          </cell>
          <cell r="AZ641">
            <v>0</v>
          </cell>
          <cell r="BA641">
            <v>0</v>
          </cell>
          <cell r="BB641">
            <v>1</v>
          </cell>
          <cell r="BC641">
            <v>0</v>
          </cell>
          <cell r="BD641">
            <v>0</v>
          </cell>
          <cell r="BE641">
            <v>0</v>
          </cell>
          <cell r="BF641">
            <v>0</v>
          </cell>
          <cell r="BG641">
            <v>0</v>
          </cell>
          <cell r="BH641">
            <v>0</v>
          </cell>
        </row>
        <row r="642">
          <cell r="B642" t="str">
            <v>S513222</v>
          </cell>
          <cell r="C642" t="str">
            <v>沧州君泰包装制品有限公司</v>
          </cell>
          <cell r="E642" t="str">
            <v>座椅</v>
          </cell>
          <cell r="F642" t="e">
            <v>#REF!</v>
          </cell>
          <cell r="H642">
            <v>30</v>
          </cell>
          <cell r="AR642">
            <v>0</v>
          </cell>
          <cell r="AS642">
            <v>13115.38</v>
          </cell>
          <cell r="AV642">
            <v>0</v>
          </cell>
          <cell r="AW642">
            <v>108897.53</v>
          </cell>
          <cell r="AY642">
            <v>0</v>
          </cell>
          <cell r="AZ642">
            <v>122012.91</v>
          </cell>
          <cell r="BA642">
            <v>122012.91</v>
          </cell>
          <cell r="BB642">
            <v>0.8</v>
          </cell>
          <cell r="BC642">
            <v>2185.8966666666702</v>
          </cell>
          <cell r="BD642">
            <v>2185.8966666666702</v>
          </cell>
          <cell r="BE642">
            <v>2185.8966666666702</v>
          </cell>
          <cell r="BF642">
            <v>20335.485000000001</v>
          </cell>
          <cell r="BG642">
            <v>20335.485000000001</v>
          </cell>
          <cell r="BH642">
            <v>18149.5883333333</v>
          </cell>
        </row>
        <row r="643">
          <cell r="B643" t="str">
            <v>S513231</v>
          </cell>
          <cell r="C643" t="str">
            <v>沧州渤海新区欣智恒科技有限公司</v>
          </cell>
          <cell r="E643">
            <v>0</v>
          </cell>
          <cell r="AT643">
            <v>800</v>
          </cell>
          <cell r="AV643">
            <v>0</v>
          </cell>
          <cell r="AW643">
            <v>0</v>
          </cell>
          <cell r="AY643">
            <v>0</v>
          </cell>
          <cell r="AZ643">
            <v>800</v>
          </cell>
          <cell r="BA643">
            <v>800</v>
          </cell>
          <cell r="BB643">
            <v>0</v>
          </cell>
          <cell r="BC643">
            <v>133.333333333333</v>
          </cell>
          <cell r="BD643">
            <v>133.333333333333</v>
          </cell>
          <cell r="BE643">
            <v>133.333333333333</v>
          </cell>
          <cell r="BF643">
            <v>133.333333333333</v>
          </cell>
          <cell r="BG643">
            <v>133.333333333333</v>
          </cell>
          <cell r="BH643">
            <v>133.333333333333</v>
          </cell>
        </row>
        <row r="644">
          <cell r="B644" t="str">
            <v>S513233</v>
          </cell>
          <cell r="C644" t="str">
            <v>沧州辉骏建筑安装工程有限公司</v>
          </cell>
          <cell r="E644">
            <v>0</v>
          </cell>
          <cell r="AT644">
            <v>0</v>
          </cell>
          <cell r="AV644">
            <v>0</v>
          </cell>
          <cell r="AW644">
            <v>0</v>
          </cell>
          <cell r="AX644">
            <v>1095</v>
          </cell>
          <cell r="AY644">
            <v>0</v>
          </cell>
          <cell r="AZ644">
            <v>1095</v>
          </cell>
          <cell r="BA644">
            <v>1095</v>
          </cell>
          <cell r="BB644">
            <v>0</v>
          </cell>
          <cell r="BC644">
            <v>0</v>
          </cell>
          <cell r="BD644">
            <v>0</v>
          </cell>
          <cell r="BE644">
            <v>0</v>
          </cell>
          <cell r="BF644">
            <v>0</v>
          </cell>
          <cell r="BG644">
            <v>182.5</v>
          </cell>
          <cell r="BH644">
            <v>182.5</v>
          </cell>
        </row>
        <row r="645">
          <cell r="B645" t="str">
            <v>S513234</v>
          </cell>
          <cell r="C645" t="str">
            <v>黄骅市渤新环保科技有限公司</v>
          </cell>
          <cell r="E645">
            <v>0</v>
          </cell>
          <cell r="AT645">
            <v>35000</v>
          </cell>
          <cell r="AV645">
            <v>0</v>
          </cell>
          <cell r="AW645">
            <v>0</v>
          </cell>
          <cell r="AY645">
            <v>0</v>
          </cell>
          <cell r="AZ645">
            <v>35000</v>
          </cell>
          <cell r="BA645">
            <v>35000</v>
          </cell>
          <cell r="BB645">
            <v>0</v>
          </cell>
          <cell r="BC645">
            <v>5833.3333333333303</v>
          </cell>
          <cell r="BD645">
            <v>5833.3333333333303</v>
          </cell>
          <cell r="BE645">
            <v>5833.3333333333303</v>
          </cell>
          <cell r="BF645">
            <v>5833.3333333333303</v>
          </cell>
          <cell r="BG645">
            <v>5833.3333333333303</v>
          </cell>
          <cell r="BH645">
            <v>5833.3333333333303</v>
          </cell>
        </row>
        <row r="646">
          <cell r="B646" t="str">
            <v>S521016</v>
          </cell>
          <cell r="C646" t="str">
            <v>大连安华物流系统有限公司</v>
          </cell>
          <cell r="E646">
            <v>0</v>
          </cell>
          <cell r="AT646">
            <v>21057.55</v>
          </cell>
          <cell r="AV646">
            <v>0</v>
          </cell>
          <cell r="AW646">
            <v>0</v>
          </cell>
          <cell r="AY646">
            <v>0</v>
          </cell>
          <cell r="AZ646">
            <v>21057.55</v>
          </cell>
          <cell r="BA646">
            <v>21057.55</v>
          </cell>
          <cell r="BB646">
            <v>0</v>
          </cell>
          <cell r="BC646">
            <v>3509.5916666666699</v>
          </cell>
          <cell r="BD646">
            <v>3509.5916666666699</v>
          </cell>
          <cell r="BE646">
            <v>3509.5916666666699</v>
          </cell>
          <cell r="BF646">
            <v>3509.5916666666699</v>
          </cell>
          <cell r="BG646">
            <v>3509.5916666666699</v>
          </cell>
          <cell r="BH646">
            <v>3509.5916666666699</v>
          </cell>
        </row>
        <row r="647">
          <cell r="B647" t="str">
            <v>S536001</v>
          </cell>
          <cell r="C647" t="str">
            <v>南昌市瑞庄科技有限公司</v>
          </cell>
          <cell r="E647">
            <v>0</v>
          </cell>
          <cell r="AS647">
            <v>0</v>
          </cell>
          <cell r="AV647">
            <v>0</v>
          </cell>
          <cell r="AW647">
            <v>0</v>
          </cell>
          <cell r="AY647">
            <v>0</v>
          </cell>
          <cell r="AZ647">
            <v>0</v>
          </cell>
          <cell r="BA647">
            <v>0</v>
          </cell>
          <cell r="BB647">
            <v>0</v>
          </cell>
          <cell r="BC647">
            <v>0</v>
          </cell>
          <cell r="BD647">
            <v>0</v>
          </cell>
          <cell r="BE647">
            <v>0</v>
          </cell>
          <cell r="BF647">
            <v>0</v>
          </cell>
          <cell r="BG647">
            <v>0</v>
          </cell>
          <cell r="BH647">
            <v>0</v>
          </cell>
        </row>
        <row r="648">
          <cell r="B648" t="str">
            <v>S412049</v>
          </cell>
          <cell r="C648" t="str">
            <v>天津佳其汽车内饰部件有限公司</v>
          </cell>
          <cell r="E648">
            <v>0</v>
          </cell>
          <cell r="H648" t="str">
            <v>现付</v>
          </cell>
          <cell r="AQ648">
            <v>0</v>
          </cell>
          <cell r="AT648">
            <v>0</v>
          </cell>
          <cell r="AV648">
            <v>0</v>
          </cell>
          <cell r="AW648">
            <v>0</v>
          </cell>
          <cell r="AY648">
            <v>0</v>
          </cell>
          <cell r="AZ648">
            <v>0</v>
          </cell>
          <cell r="BA648">
            <v>0</v>
          </cell>
          <cell r="BB648">
            <v>0</v>
          </cell>
          <cell r="BC648">
            <v>0</v>
          </cell>
          <cell r="BD648">
            <v>0</v>
          </cell>
          <cell r="BE648">
            <v>0</v>
          </cell>
          <cell r="BF648">
            <v>0</v>
          </cell>
          <cell r="BG648">
            <v>0</v>
          </cell>
          <cell r="BH648">
            <v>0</v>
          </cell>
        </row>
        <row r="649">
          <cell r="B649" t="str">
            <v>S411027</v>
          </cell>
          <cell r="C649" t="str">
            <v>北京鑫葆海化学科技有限公司</v>
          </cell>
          <cell r="E649">
            <v>0</v>
          </cell>
          <cell r="AV649">
            <v>0</v>
          </cell>
          <cell r="AW649">
            <v>0</v>
          </cell>
          <cell r="AY649">
            <v>0</v>
          </cell>
          <cell r="AZ649">
            <v>0</v>
          </cell>
          <cell r="BA649">
            <v>0</v>
          </cell>
          <cell r="BB649">
            <v>0</v>
          </cell>
          <cell r="BC649">
            <v>0</v>
          </cell>
          <cell r="BD649">
            <v>0</v>
          </cell>
          <cell r="BE649">
            <v>0</v>
          </cell>
          <cell r="BF649">
            <v>0</v>
          </cell>
          <cell r="BG649">
            <v>0</v>
          </cell>
          <cell r="BH649">
            <v>0</v>
          </cell>
        </row>
        <row r="650">
          <cell r="B650" t="str">
            <v>S411031</v>
          </cell>
          <cell r="C650" t="str">
            <v>北京长地集思信息技术有限公司</v>
          </cell>
          <cell r="E650">
            <v>0</v>
          </cell>
          <cell r="AV650">
            <v>0</v>
          </cell>
          <cell r="AW650">
            <v>0</v>
          </cell>
          <cell r="AY650">
            <v>0</v>
          </cell>
          <cell r="AZ650">
            <v>0</v>
          </cell>
          <cell r="BA650">
            <v>0</v>
          </cell>
          <cell r="BB650">
            <v>0</v>
          </cell>
          <cell r="BC650">
            <v>0</v>
          </cell>
          <cell r="BD650">
            <v>0</v>
          </cell>
          <cell r="BE650">
            <v>0</v>
          </cell>
          <cell r="BF650">
            <v>0</v>
          </cell>
          <cell r="BG650">
            <v>0</v>
          </cell>
          <cell r="BH650">
            <v>0</v>
          </cell>
        </row>
        <row r="651">
          <cell r="B651" t="str">
            <v>S413048</v>
          </cell>
          <cell r="C651" t="str">
            <v>黄骅市聚兴制管有限公司</v>
          </cell>
          <cell r="E651" t="str">
            <v>金属件</v>
          </cell>
          <cell r="F651" t="e">
            <v>#REF!</v>
          </cell>
          <cell r="H651" t="str">
            <v>预付</v>
          </cell>
          <cell r="AV651">
            <v>0</v>
          </cell>
          <cell r="AW651">
            <v>0</v>
          </cell>
          <cell r="AY651">
            <v>0</v>
          </cell>
          <cell r="AZ651">
            <v>0</v>
          </cell>
          <cell r="BA651">
            <v>0</v>
          </cell>
          <cell r="BB651">
            <v>1</v>
          </cell>
          <cell r="BC651">
            <v>0</v>
          </cell>
          <cell r="BD651">
            <v>0</v>
          </cell>
          <cell r="BE651">
            <v>0</v>
          </cell>
          <cell r="BF651">
            <v>0</v>
          </cell>
          <cell r="BG651">
            <v>0</v>
          </cell>
          <cell r="BH651">
            <v>0</v>
          </cell>
        </row>
        <row r="652">
          <cell r="B652" t="str">
            <v>S413112</v>
          </cell>
          <cell r="C652" t="str">
            <v>南皮县泰航五金制造有限公司</v>
          </cell>
          <cell r="E652">
            <v>0</v>
          </cell>
          <cell r="AV652">
            <v>0</v>
          </cell>
          <cell r="AW652">
            <v>0</v>
          </cell>
          <cell r="AY652">
            <v>0</v>
          </cell>
          <cell r="AZ652">
            <v>0</v>
          </cell>
          <cell r="BA652">
            <v>0</v>
          </cell>
          <cell r="BB652">
            <v>0</v>
          </cell>
          <cell r="BC652">
            <v>0</v>
          </cell>
          <cell r="BD652">
            <v>0</v>
          </cell>
          <cell r="BE652">
            <v>0</v>
          </cell>
          <cell r="BF652">
            <v>0</v>
          </cell>
          <cell r="BG652">
            <v>0</v>
          </cell>
          <cell r="BH652">
            <v>0</v>
          </cell>
        </row>
        <row r="653">
          <cell r="B653" t="str">
            <v>S413179</v>
          </cell>
          <cell r="C653" t="str">
            <v>文安县海智五金制品有限公司</v>
          </cell>
          <cell r="E653" t="str">
            <v>金属件</v>
          </cell>
          <cell r="F653" t="e">
            <v>#REF!</v>
          </cell>
          <cell r="H653" t="str">
            <v>现付</v>
          </cell>
          <cell r="AU653">
            <v>0</v>
          </cell>
          <cell r="AV653">
            <v>0</v>
          </cell>
          <cell r="AW653">
            <v>0</v>
          </cell>
          <cell r="AY653">
            <v>0</v>
          </cell>
          <cell r="AZ653">
            <v>0</v>
          </cell>
          <cell r="BA653">
            <v>0</v>
          </cell>
          <cell r="BB653">
            <v>1</v>
          </cell>
          <cell r="BC653">
            <v>0</v>
          </cell>
          <cell r="BD653">
            <v>0</v>
          </cell>
          <cell r="BE653">
            <v>0</v>
          </cell>
          <cell r="BF653">
            <v>0</v>
          </cell>
          <cell r="BG653">
            <v>0</v>
          </cell>
          <cell r="BH653">
            <v>0</v>
          </cell>
        </row>
        <row r="654">
          <cell r="B654" t="str">
            <v>S413213</v>
          </cell>
          <cell r="C654" t="str">
            <v>沧县大河精密铸造厂</v>
          </cell>
          <cell r="E654" t="str">
            <v>座椅</v>
          </cell>
          <cell r="F654" t="e">
            <v>#REF!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  <cell r="BA654">
            <v>0</v>
          </cell>
          <cell r="BB654">
            <v>1</v>
          </cell>
          <cell r="BC654">
            <v>0</v>
          </cell>
          <cell r="BD654">
            <v>0</v>
          </cell>
          <cell r="BE654">
            <v>0</v>
          </cell>
          <cell r="BF654">
            <v>0</v>
          </cell>
          <cell r="BG654">
            <v>0</v>
          </cell>
          <cell r="BH654">
            <v>0</v>
          </cell>
        </row>
        <row r="655">
          <cell r="B655" t="str">
            <v>S431040</v>
          </cell>
          <cell r="C655" t="str">
            <v>上海通实机器人制造有限公司</v>
          </cell>
          <cell r="E655" t="str">
            <v>金属件</v>
          </cell>
          <cell r="F655" t="e">
            <v>#REF!</v>
          </cell>
          <cell r="AU655">
            <v>0</v>
          </cell>
          <cell r="AV655">
            <v>0</v>
          </cell>
          <cell r="AW655">
            <v>0</v>
          </cell>
          <cell r="AY655">
            <v>0</v>
          </cell>
          <cell r="AZ655">
            <v>0</v>
          </cell>
          <cell r="BA655">
            <v>0</v>
          </cell>
          <cell r="BB655">
            <v>1</v>
          </cell>
          <cell r="BC655">
            <v>0</v>
          </cell>
          <cell r="BD655">
            <v>0</v>
          </cell>
          <cell r="BE655">
            <v>0</v>
          </cell>
          <cell r="BF655">
            <v>0</v>
          </cell>
          <cell r="BG655">
            <v>0</v>
          </cell>
          <cell r="BH655">
            <v>0</v>
          </cell>
        </row>
        <row r="656">
          <cell r="B656" t="str">
            <v>S432033</v>
          </cell>
          <cell r="C656" t="str">
            <v>南京磐纳科技发展有限公司</v>
          </cell>
          <cell r="E656">
            <v>0</v>
          </cell>
          <cell r="AV656">
            <v>0</v>
          </cell>
          <cell r="AW656">
            <v>0</v>
          </cell>
          <cell r="AY656">
            <v>0</v>
          </cell>
          <cell r="AZ656">
            <v>0</v>
          </cell>
          <cell r="BA656">
            <v>0</v>
          </cell>
          <cell r="BB656">
            <v>0</v>
          </cell>
          <cell r="BC656">
            <v>0</v>
          </cell>
          <cell r="BD656">
            <v>0</v>
          </cell>
          <cell r="BE656">
            <v>0</v>
          </cell>
          <cell r="BF656">
            <v>0</v>
          </cell>
          <cell r="BG656">
            <v>0</v>
          </cell>
          <cell r="BH656">
            <v>0</v>
          </cell>
        </row>
        <row r="657">
          <cell r="B657" t="str">
            <v>S437040</v>
          </cell>
          <cell r="C657" t="str">
            <v>淄博颜山专用汽车有限公司</v>
          </cell>
          <cell r="E657">
            <v>0</v>
          </cell>
          <cell r="K657">
            <v>430000</v>
          </cell>
          <cell r="AV657">
            <v>0</v>
          </cell>
          <cell r="AW657">
            <v>0</v>
          </cell>
          <cell r="AY657">
            <v>0</v>
          </cell>
          <cell r="AZ657">
            <v>430000</v>
          </cell>
          <cell r="BA657">
            <v>430000</v>
          </cell>
          <cell r="BB657">
            <v>0</v>
          </cell>
          <cell r="BC657">
            <v>0</v>
          </cell>
          <cell r="BD657">
            <v>0</v>
          </cell>
          <cell r="BE657">
            <v>0</v>
          </cell>
          <cell r="BF657">
            <v>0</v>
          </cell>
          <cell r="BG657">
            <v>0</v>
          </cell>
          <cell r="BH657">
            <v>0</v>
          </cell>
        </row>
        <row r="658">
          <cell r="B658" t="str">
            <v>S437048</v>
          </cell>
          <cell r="C658" t="str">
            <v>宁津县永胜胶合板厂</v>
          </cell>
          <cell r="E658">
            <v>0</v>
          </cell>
          <cell r="AV658">
            <v>0</v>
          </cell>
          <cell r="AW658">
            <v>0</v>
          </cell>
          <cell r="AY658">
            <v>0</v>
          </cell>
          <cell r="AZ658">
            <v>0</v>
          </cell>
          <cell r="BA658">
            <v>0</v>
          </cell>
          <cell r="BB658">
            <v>0</v>
          </cell>
          <cell r="BC658">
            <v>0</v>
          </cell>
          <cell r="BD658">
            <v>0</v>
          </cell>
          <cell r="BE658">
            <v>0</v>
          </cell>
          <cell r="BF658">
            <v>0</v>
          </cell>
          <cell r="BG658">
            <v>0</v>
          </cell>
          <cell r="BH658">
            <v>0</v>
          </cell>
        </row>
        <row r="659">
          <cell r="B659" t="str">
            <v>S437054</v>
          </cell>
          <cell r="C659" t="str">
            <v>山东朗迪铝业有限公司</v>
          </cell>
          <cell r="E659">
            <v>0</v>
          </cell>
          <cell r="AV659">
            <v>0</v>
          </cell>
          <cell r="AW659">
            <v>0</v>
          </cell>
          <cell r="AY659">
            <v>0</v>
          </cell>
          <cell r="AZ659">
            <v>0</v>
          </cell>
          <cell r="BA659">
            <v>0</v>
          </cell>
          <cell r="BB659">
            <v>0</v>
          </cell>
          <cell r="BC659">
            <v>0</v>
          </cell>
          <cell r="BD659">
            <v>0</v>
          </cell>
          <cell r="BE659">
            <v>0</v>
          </cell>
          <cell r="BF659">
            <v>0</v>
          </cell>
          <cell r="BG659">
            <v>0</v>
          </cell>
          <cell r="BH659">
            <v>0</v>
          </cell>
        </row>
        <row r="660">
          <cell r="B660" t="str">
            <v>S437061</v>
          </cell>
          <cell r="C660" t="str">
            <v>青岛宥恩工贸有限公司</v>
          </cell>
          <cell r="E660">
            <v>0</v>
          </cell>
          <cell r="H660" t="str">
            <v>预付</v>
          </cell>
          <cell r="AU660">
            <v>0</v>
          </cell>
          <cell r="AV660">
            <v>0</v>
          </cell>
          <cell r="AW660">
            <v>0</v>
          </cell>
          <cell r="AY660">
            <v>0</v>
          </cell>
          <cell r="AZ660">
            <v>0</v>
          </cell>
          <cell r="BA660">
            <v>0</v>
          </cell>
          <cell r="BB660">
            <v>0</v>
          </cell>
          <cell r="BC660">
            <v>0</v>
          </cell>
          <cell r="BD660">
            <v>0</v>
          </cell>
          <cell r="BE660">
            <v>0</v>
          </cell>
          <cell r="BF660">
            <v>0</v>
          </cell>
          <cell r="BG660">
            <v>0</v>
          </cell>
          <cell r="BH660">
            <v>0</v>
          </cell>
        </row>
        <row r="661">
          <cell r="B661" t="str">
            <v>S444009</v>
          </cell>
          <cell r="C661" t="str">
            <v>广东尚研电子科技股份有限公司</v>
          </cell>
          <cell r="E661">
            <v>0</v>
          </cell>
          <cell r="H661">
            <v>60</v>
          </cell>
          <cell r="AV661">
            <v>0</v>
          </cell>
          <cell r="AW661">
            <v>0</v>
          </cell>
          <cell r="AY661">
            <v>0</v>
          </cell>
          <cell r="AZ661">
            <v>0</v>
          </cell>
          <cell r="BA661">
            <v>0</v>
          </cell>
          <cell r="BB661">
            <v>0</v>
          </cell>
          <cell r="BC661">
            <v>0</v>
          </cell>
          <cell r="BD661">
            <v>0</v>
          </cell>
          <cell r="BE661">
            <v>0</v>
          </cell>
          <cell r="BF661">
            <v>0</v>
          </cell>
          <cell r="BG661">
            <v>0</v>
          </cell>
          <cell r="BH661">
            <v>0</v>
          </cell>
        </row>
        <row r="662">
          <cell r="B662" t="str">
            <v>S511038</v>
          </cell>
          <cell r="C662" t="str">
            <v>中联认证中心（北京）有限公司</v>
          </cell>
          <cell r="AV662">
            <v>0</v>
          </cell>
          <cell r="AW662">
            <v>0</v>
          </cell>
          <cell r="AY662">
            <v>0</v>
          </cell>
          <cell r="AZ662">
            <v>0</v>
          </cell>
          <cell r="BA662">
            <v>0</v>
          </cell>
          <cell r="BB662">
            <v>0</v>
          </cell>
          <cell r="BC662">
            <v>0</v>
          </cell>
          <cell r="BD662">
            <v>0</v>
          </cell>
          <cell r="BE662">
            <v>0</v>
          </cell>
          <cell r="BF662">
            <v>0</v>
          </cell>
          <cell r="BG662">
            <v>0</v>
          </cell>
          <cell r="BH662">
            <v>0</v>
          </cell>
        </row>
        <row r="663">
          <cell r="B663" t="str">
            <v>S511048</v>
          </cell>
          <cell r="C663" t="str">
            <v>东审鼎立国际会计师事务所有限责任公司</v>
          </cell>
          <cell r="E663">
            <v>0</v>
          </cell>
          <cell r="AU663">
            <v>0</v>
          </cell>
          <cell r="AV663">
            <v>0</v>
          </cell>
          <cell r="AW663">
            <v>0</v>
          </cell>
          <cell r="AY663">
            <v>0</v>
          </cell>
          <cell r="AZ663">
            <v>0</v>
          </cell>
          <cell r="BA663">
            <v>0</v>
          </cell>
          <cell r="BB663">
            <v>0</v>
          </cell>
          <cell r="BC663">
            <v>0</v>
          </cell>
          <cell r="BD663">
            <v>0</v>
          </cell>
          <cell r="BE663">
            <v>0</v>
          </cell>
          <cell r="BF663">
            <v>0</v>
          </cell>
          <cell r="BG663">
            <v>0</v>
          </cell>
          <cell r="BH663">
            <v>0</v>
          </cell>
        </row>
        <row r="664">
          <cell r="B664" t="str">
            <v>S512019</v>
          </cell>
          <cell r="C664" t="str">
            <v>中汽研汽车检验中心（天津）有限公司</v>
          </cell>
          <cell r="E664">
            <v>0</v>
          </cell>
          <cell r="AU664">
            <v>0</v>
          </cell>
          <cell r="AV664">
            <v>0</v>
          </cell>
          <cell r="AW664">
            <v>0</v>
          </cell>
          <cell r="AY664">
            <v>0</v>
          </cell>
          <cell r="AZ664">
            <v>0</v>
          </cell>
          <cell r="BA664">
            <v>0</v>
          </cell>
          <cell r="BB664">
            <v>0</v>
          </cell>
          <cell r="BC664">
            <v>0</v>
          </cell>
          <cell r="BD664">
            <v>0</v>
          </cell>
          <cell r="BE664">
            <v>0</v>
          </cell>
          <cell r="BF664">
            <v>0</v>
          </cell>
          <cell r="BG664">
            <v>0</v>
          </cell>
          <cell r="BH664">
            <v>0</v>
          </cell>
        </row>
        <row r="665">
          <cell r="B665" t="str">
            <v>S513032</v>
          </cell>
          <cell r="C665" t="str">
            <v>保定市齐稳精密机械设备制造有限公司</v>
          </cell>
          <cell r="E665">
            <v>0</v>
          </cell>
          <cell r="AV665">
            <v>0</v>
          </cell>
          <cell r="AW665">
            <v>0</v>
          </cell>
          <cell r="AY665">
            <v>0</v>
          </cell>
          <cell r="AZ665">
            <v>0</v>
          </cell>
          <cell r="BA665">
            <v>0</v>
          </cell>
          <cell r="BB665">
            <v>0</v>
          </cell>
          <cell r="BC665">
            <v>0</v>
          </cell>
          <cell r="BD665">
            <v>0</v>
          </cell>
          <cell r="BE665">
            <v>0</v>
          </cell>
          <cell r="BF665">
            <v>0</v>
          </cell>
          <cell r="BG665">
            <v>0</v>
          </cell>
          <cell r="BH665">
            <v>0</v>
          </cell>
        </row>
        <row r="666">
          <cell r="B666" t="str">
            <v>S513034</v>
          </cell>
          <cell r="C666" t="str">
            <v>中国移动通信集团河北有限公司沧州分公司</v>
          </cell>
          <cell r="E666">
            <v>0</v>
          </cell>
          <cell r="AU666">
            <v>0</v>
          </cell>
          <cell r="AV666">
            <v>0</v>
          </cell>
          <cell r="AW666">
            <v>0</v>
          </cell>
          <cell r="AX666">
            <v>0</v>
          </cell>
          <cell r="AY666">
            <v>0</v>
          </cell>
          <cell r="AZ666">
            <v>0</v>
          </cell>
          <cell r="BA666">
            <v>0</v>
          </cell>
          <cell r="BB666">
            <v>0</v>
          </cell>
          <cell r="BC666">
            <v>0</v>
          </cell>
          <cell r="BD666">
            <v>0</v>
          </cell>
          <cell r="BE666">
            <v>0</v>
          </cell>
          <cell r="BF666">
            <v>0</v>
          </cell>
          <cell r="BG666">
            <v>0</v>
          </cell>
          <cell r="BH666">
            <v>0</v>
          </cell>
        </row>
        <row r="667">
          <cell r="B667" t="str">
            <v>S513043</v>
          </cell>
          <cell r="C667" t="str">
            <v>河北清旭科技服务有限公司</v>
          </cell>
          <cell r="E667">
            <v>0</v>
          </cell>
          <cell r="AV667">
            <v>0</v>
          </cell>
          <cell r="AW667">
            <v>0</v>
          </cell>
          <cell r="AY667">
            <v>0</v>
          </cell>
          <cell r="AZ667">
            <v>0</v>
          </cell>
          <cell r="BA667">
            <v>0</v>
          </cell>
          <cell r="BB667">
            <v>0</v>
          </cell>
          <cell r="BC667">
            <v>0</v>
          </cell>
          <cell r="BD667">
            <v>0</v>
          </cell>
          <cell r="BE667">
            <v>0</v>
          </cell>
          <cell r="BF667">
            <v>0</v>
          </cell>
          <cell r="BG667">
            <v>0</v>
          </cell>
          <cell r="BH667">
            <v>0</v>
          </cell>
        </row>
        <row r="668">
          <cell r="B668" t="str">
            <v>S513064</v>
          </cell>
          <cell r="C668" t="str">
            <v>沧州强盛精密模具制造有限公司</v>
          </cell>
          <cell r="E668">
            <v>0</v>
          </cell>
          <cell r="AV668">
            <v>0</v>
          </cell>
          <cell r="AW668">
            <v>0</v>
          </cell>
          <cell r="AY668">
            <v>0</v>
          </cell>
          <cell r="AZ668">
            <v>0</v>
          </cell>
          <cell r="BA668">
            <v>0</v>
          </cell>
          <cell r="BB668">
            <v>0</v>
          </cell>
          <cell r="BC668">
            <v>0</v>
          </cell>
          <cell r="BD668">
            <v>0</v>
          </cell>
          <cell r="BE668">
            <v>0</v>
          </cell>
          <cell r="BF668">
            <v>0</v>
          </cell>
          <cell r="BG668">
            <v>0</v>
          </cell>
          <cell r="BH668">
            <v>0</v>
          </cell>
        </row>
        <row r="669">
          <cell r="B669" t="str">
            <v>S513083</v>
          </cell>
          <cell r="C669" t="str">
            <v>河北冀翔通电子科技有限公司</v>
          </cell>
          <cell r="E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  <cell r="BA669">
            <v>0</v>
          </cell>
          <cell r="BB669">
            <v>0</v>
          </cell>
          <cell r="BC669">
            <v>0</v>
          </cell>
          <cell r="BD669">
            <v>0</v>
          </cell>
          <cell r="BE669">
            <v>0</v>
          </cell>
          <cell r="BF669">
            <v>0</v>
          </cell>
          <cell r="BG669">
            <v>0</v>
          </cell>
          <cell r="BH669">
            <v>0</v>
          </cell>
        </row>
        <row r="670">
          <cell r="B670" t="str">
            <v>S513198</v>
          </cell>
          <cell r="C670" t="str">
            <v>河北宇通特种胶管有限公司</v>
          </cell>
          <cell r="E670">
            <v>0</v>
          </cell>
          <cell r="AV670">
            <v>0</v>
          </cell>
          <cell r="AW670">
            <v>0</v>
          </cell>
          <cell r="AY670">
            <v>0</v>
          </cell>
          <cell r="AZ670">
            <v>0</v>
          </cell>
          <cell r="BA670">
            <v>0</v>
          </cell>
          <cell r="BB670">
            <v>0</v>
          </cell>
          <cell r="BC670">
            <v>0</v>
          </cell>
          <cell r="BD670">
            <v>0</v>
          </cell>
          <cell r="BE670">
            <v>0</v>
          </cell>
          <cell r="BF670">
            <v>0</v>
          </cell>
          <cell r="BG670">
            <v>0</v>
          </cell>
          <cell r="BH670">
            <v>0</v>
          </cell>
        </row>
        <row r="671">
          <cell r="B671" t="str">
            <v>S513207</v>
          </cell>
          <cell r="C671" t="str">
            <v>信誉楼百货集团有限公司黄骅信誉楼旗舰店</v>
          </cell>
          <cell r="E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  <cell r="BA671">
            <v>0</v>
          </cell>
          <cell r="BB671">
            <v>0</v>
          </cell>
          <cell r="BC671">
            <v>0</v>
          </cell>
          <cell r="BD671">
            <v>0</v>
          </cell>
          <cell r="BE671">
            <v>0</v>
          </cell>
          <cell r="BF671">
            <v>0</v>
          </cell>
          <cell r="BG671">
            <v>0</v>
          </cell>
          <cell r="BH671">
            <v>0</v>
          </cell>
        </row>
        <row r="672">
          <cell r="B672" t="str">
            <v>S513221</v>
          </cell>
          <cell r="C672" t="str">
            <v>沧州骏臣金属材料销售有限公司</v>
          </cell>
          <cell r="E672">
            <v>0</v>
          </cell>
          <cell r="AU672">
            <v>0</v>
          </cell>
          <cell r="AV672">
            <v>0</v>
          </cell>
          <cell r="AW672">
            <v>0</v>
          </cell>
          <cell r="AY672">
            <v>0</v>
          </cell>
          <cell r="AZ672">
            <v>0</v>
          </cell>
          <cell r="BA672">
            <v>0</v>
          </cell>
          <cell r="BB672">
            <v>0</v>
          </cell>
          <cell r="BC672">
            <v>0</v>
          </cell>
          <cell r="BD672">
            <v>0</v>
          </cell>
          <cell r="BE672">
            <v>0</v>
          </cell>
          <cell r="BF672">
            <v>0</v>
          </cell>
          <cell r="BG672">
            <v>0</v>
          </cell>
          <cell r="BH672">
            <v>0</v>
          </cell>
        </row>
        <row r="673">
          <cell r="B673" t="str">
            <v>S513236</v>
          </cell>
          <cell r="C673" t="str">
            <v>河北爱信诺航天信息有限公司沧州分公司</v>
          </cell>
          <cell r="E673">
            <v>0</v>
          </cell>
          <cell r="AU673">
            <v>0</v>
          </cell>
          <cell r="AV673">
            <v>0</v>
          </cell>
          <cell r="AW673">
            <v>0</v>
          </cell>
          <cell r="AY673">
            <v>0</v>
          </cell>
          <cell r="AZ673">
            <v>0</v>
          </cell>
          <cell r="BA673">
            <v>0</v>
          </cell>
          <cell r="BB673">
            <v>0</v>
          </cell>
          <cell r="BC673">
            <v>0</v>
          </cell>
          <cell r="BD673">
            <v>0</v>
          </cell>
          <cell r="BE673">
            <v>0</v>
          </cell>
          <cell r="BF673">
            <v>0</v>
          </cell>
          <cell r="BG673">
            <v>0</v>
          </cell>
          <cell r="BH673">
            <v>0</v>
          </cell>
        </row>
        <row r="674">
          <cell r="B674" t="str">
            <v>S533012</v>
          </cell>
          <cell r="C674" t="str">
            <v>永赢金融租赁有限公司</v>
          </cell>
          <cell r="E674">
            <v>0</v>
          </cell>
          <cell r="AU674">
            <v>0</v>
          </cell>
          <cell r="AV674">
            <v>0</v>
          </cell>
          <cell r="AW674">
            <v>0</v>
          </cell>
          <cell r="AY674">
            <v>250591.6</v>
          </cell>
          <cell r="AZ674">
            <v>250591.6</v>
          </cell>
          <cell r="BA674">
            <v>250591.6</v>
          </cell>
          <cell r="BB674">
            <v>0</v>
          </cell>
          <cell r="BC674">
            <v>0</v>
          </cell>
          <cell r="BD674">
            <v>0</v>
          </cell>
          <cell r="BE674">
            <v>0</v>
          </cell>
          <cell r="BF674">
            <v>0</v>
          </cell>
          <cell r="BG674">
            <v>0</v>
          </cell>
          <cell r="BH674">
            <v>41765.266666666699</v>
          </cell>
        </row>
        <row r="675">
          <cell r="B675" t="str">
            <v>S537043</v>
          </cell>
          <cell r="C675" t="str">
            <v>中国重汽集团济南动力有限公司</v>
          </cell>
          <cell r="E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  <cell r="BA675">
            <v>0</v>
          </cell>
          <cell r="BB675">
            <v>0</v>
          </cell>
          <cell r="BC675">
            <v>0</v>
          </cell>
          <cell r="BD675">
            <v>0</v>
          </cell>
          <cell r="BE675">
            <v>0</v>
          </cell>
          <cell r="BF675">
            <v>0</v>
          </cell>
          <cell r="BG675">
            <v>0</v>
          </cell>
          <cell r="BH675">
            <v>0</v>
          </cell>
        </row>
        <row r="676">
          <cell r="B676" t="str">
            <v>S541015</v>
          </cell>
          <cell r="C676" t="str">
            <v>河南云塔新能源科技开发有限公司</v>
          </cell>
          <cell r="E676">
            <v>0</v>
          </cell>
          <cell r="AV676">
            <v>0</v>
          </cell>
          <cell r="AW676">
            <v>0</v>
          </cell>
          <cell r="AY676">
            <v>0</v>
          </cell>
          <cell r="AZ676">
            <v>0</v>
          </cell>
          <cell r="BA676">
            <v>0</v>
          </cell>
          <cell r="BB676">
            <v>0</v>
          </cell>
          <cell r="BC676">
            <v>0</v>
          </cell>
          <cell r="BD676">
            <v>0</v>
          </cell>
          <cell r="BE676">
            <v>0</v>
          </cell>
          <cell r="BF676">
            <v>0</v>
          </cell>
          <cell r="BG676">
            <v>0</v>
          </cell>
          <cell r="BH676">
            <v>0</v>
          </cell>
        </row>
        <row r="677">
          <cell r="B677" t="str">
            <v>S543005</v>
          </cell>
          <cell r="C677" t="str">
            <v>卫辉市华伟矿山机械有限公司</v>
          </cell>
          <cell r="E677">
            <v>0</v>
          </cell>
          <cell r="AV677">
            <v>0</v>
          </cell>
          <cell r="AW677">
            <v>0</v>
          </cell>
          <cell r="AY677">
            <v>0</v>
          </cell>
          <cell r="AZ677">
            <v>0</v>
          </cell>
          <cell r="BA677">
            <v>0</v>
          </cell>
          <cell r="BB677">
            <v>0</v>
          </cell>
          <cell r="BC677">
            <v>0</v>
          </cell>
          <cell r="BD677">
            <v>0</v>
          </cell>
          <cell r="BE677">
            <v>0</v>
          </cell>
          <cell r="BF677">
            <v>0</v>
          </cell>
          <cell r="BG677">
            <v>0</v>
          </cell>
          <cell r="BH677">
            <v>0</v>
          </cell>
        </row>
        <row r="678">
          <cell r="B678" t="str">
            <v>S544026</v>
          </cell>
          <cell r="C678" t="str">
            <v>东莞市博一自动化科技有限公司</v>
          </cell>
          <cell r="E678">
            <v>0</v>
          </cell>
          <cell r="AU678">
            <v>0</v>
          </cell>
          <cell r="AV678">
            <v>0</v>
          </cell>
          <cell r="AW678">
            <v>0</v>
          </cell>
          <cell r="AY678">
            <v>0</v>
          </cell>
          <cell r="AZ678">
            <v>0</v>
          </cell>
          <cell r="BA678">
            <v>0</v>
          </cell>
          <cell r="BB678">
            <v>0</v>
          </cell>
          <cell r="BC678">
            <v>0</v>
          </cell>
          <cell r="BD678">
            <v>0</v>
          </cell>
          <cell r="BE678">
            <v>0</v>
          </cell>
          <cell r="BF678">
            <v>0</v>
          </cell>
          <cell r="BG678">
            <v>0</v>
          </cell>
          <cell r="BH678">
            <v>0</v>
          </cell>
        </row>
        <row r="679">
          <cell r="B679" t="str">
            <v>S561001</v>
          </cell>
          <cell r="C679" t="str">
            <v>陕西华臻工贸服务有限公司</v>
          </cell>
          <cell r="E679">
            <v>0</v>
          </cell>
          <cell r="AV679">
            <v>0</v>
          </cell>
          <cell r="AW679">
            <v>0</v>
          </cell>
          <cell r="AY679">
            <v>0</v>
          </cell>
          <cell r="AZ679">
            <v>0</v>
          </cell>
          <cell r="BA679">
            <v>0</v>
          </cell>
          <cell r="BB679">
            <v>0</v>
          </cell>
          <cell r="BC679">
            <v>0</v>
          </cell>
          <cell r="BD679">
            <v>0</v>
          </cell>
          <cell r="BE679">
            <v>0</v>
          </cell>
          <cell r="BF679">
            <v>0</v>
          </cell>
          <cell r="BG679">
            <v>0</v>
          </cell>
          <cell r="BH679">
            <v>0</v>
          </cell>
        </row>
        <row r="680">
          <cell r="B680" t="str">
            <v>S412037</v>
          </cell>
          <cell r="C680" t="str">
            <v>天津湘鑫科技发展有限公司</v>
          </cell>
          <cell r="E680">
            <v>0</v>
          </cell>
          <cell r="H680">
            <v>30</v>
          </cell>
          <cell r="J680">
            <v>30</v>
          </cell>
          <cell r="AV680">
            <v>0</v>
          </cell>
          <cell r="AW680">
            <v>63475.21</v>
          </cell>
          <cell r="AY680">
            <v>0</v>
          </cell>
          <cell r="AZ680">
            <v>63475.21</v>
          </cell>
          <cell r="BA680">
            <v>63475.21</v>
          </cell>
          <cell r="BB680">
            <v>0</v>
          </cell>
          <cell r="BC680">
            <v>0</v>
          </cell>
          <cell r="BD680">
            <v>0</v>
          </cell>
          <cell r="BE680">
            <v>0</v>
          </cell>
          <cell r="BF680">
            <v>10579.2016666667</v>
          </cell>
          <cell r="BG680">
            <v>10579.2016666667</v>
          </cell>
          <cell r="BH680">
            <v>10579.2016666667</v>
          </cell>
        </row>
        <row r="681">
          <cell r="B681" t="str">
            <v>S413212</v>
          </cell>
          <cell r="C681" t="str">
            <v>廊坊富杉汽车零部件有限公司</v>
          </cell>
          <cell r="E681" t="str">
            <v>座椅</v>
          </cell>
          <cell r="F681" t="e">
            <v>#REF!</v>
          </cell>
          <cell r="H681">
            <v>60</v>
          </cell>
          <cell r="J681">
            <v>60</v>
          </cell>
          <cell r="AV681">
            <v>59971.360000000001</v>
          </cell>
          <cell r="AW681">
            <v>0</v>
          </cell>
          <cell r="AY681">
            <v>0</v>
          </cell>
          <cell r="AZ681">
            <v>59971.360000000001</v>
          </cell>
          <cell r="BA681">
            <v>59971.360000000001</v>
          </cell>
          <cell r="BB681">
            <v>0</v>
          </cell>
          <cell r="BC681">
            <v>0</v>
          </cell>
          <cell r="BD681">
            <v>0</v>
          </cell>
          <cell r="BE681">
            <v>9995.2266666666692</v>
          </cell>
          <cell r="BF681">
            <v>9995.2266666666692</v>
          </cell>
          <cell r="BG681">
            <v>9995.2266666666692</v>
          </cell>
          <cell r="BH681">
            <v>9995.2266666666692</v>
          </cell>
        </row>
        <row r="682">
          <cell r="B682" t="str">
            <v>S413215</v>
          </cell>
          <cell r="C682" t="str">
            <v>北京吉信气弹簧制品有限公司廊坊分公司</v>
          </cell>
          <cell r="D682" t="str">
            <v>座椅</v>
          </cell>
          <cell r="E682" t="str">
            <v>座椅</v>
          </cell>
          <cell r="F682" t="e">
            <v>#REF!</v>
          </cell>
          <cell r="G682" t="str">
            <v>正常供货</v>
          </cell>
          <cell r="H682">
            <v>90</v>
          </cell>
          <cell r="I682" t="str">
            <v>是</v>
          </cell>
          <cell r="J682">
            <v>90</v>
          </cell>
          <cell r="AV682">
            <v>2486</v>
          </cell>
          <cell r="AW682">
            <v>43086.9</v>
          </cell>
          <cell r="AX682">
            <v>41222.400000000001</v>
          </cell>
          <cell r="AY682">
            <v>0</v>
          </cell>
          <cell r="AZ682">
            <v>86795.3</v>
          </cell>
          <cell r="BA682">
            <v>2486</v>
          </cell>
          <cell r="BB682">
            <v>0.8</v>
          </cell>
          <cell r="BC682">
            <v>0</v>
          </cell>
          <cell r="BD682">
            <v>0</v>
          </cell>
          <cell r="BE682">
            <v>414.33333333333297</v>
          </cell>
          <cell r="BF682">
            <v>7595.4833333333299</v>
          </cell>
          <cell r="BG682">
            <v>14465.8833333333</v>
          </cell>
          <cell r="BH682">
            <v>14465.8833333333</v>
          </cell>
        </row>
        <row r="683">
          <cell r="B683" t="str">
            <v>S432046</v>
          </cell>
          <cell r="C683" t="str">
            <v>江苏福美汽车镜有限公司</v>
          </cell>
          <cell r="E683">
            <v>0</v>
          </cell>
          <cell r="H683">
            <v>90</v>
          </cell>
          <cell r="J683">
            <v>90</v>
          </cell>
          <cell r="AV683">
            <v>155940</v>
          </cell>
          <cell r="AW683">
            <v>0</v>
          </cell>
          <cell r="AY683">
            <v>0</v>
          </cell>
          <cell r="AZ683">
            <v>155940</v>
          </cell>
          <cell r="BA683">
            <v>155940</v>
          </cell>
          <cell r="BB683">
            <v>0</v>
          </cell>
          <cell r="BC683">
            <v>0</v>
          </cell>
          <cell r="BD683">
            <v>0</v>
          </cell>
          <cell r="BE683">
            <v>25990</v>
          </cell>
          <cell r="BF683">
            <v>25990</v>
          </cell>
          <cell r="BG683">
            <v>25990</v>
          </cell>
          <cell r="BH683">
            <v>25990</v>
          </cell>
        </row>
        <row r="684">
          <cell r="B684" t="str">
            <v>S432049</v>
          </cell>
          <cell r="C684" t="str">
            <v>徐州派特控制技术有限公司</v>
          </cell>
          <cell r="E684" t="str">
            <v>座椅</v>
          </cell>
          <cell r="F684" t="e">
            <v>#REF!</v>
          </cell>
          <cell r="H684">
            <v>90</v>
          </cell>
          <cell r="J684">
            <v>90</v>
          </cell>
          <cell r="AV684">
            <v>3583</v>
          </cell>
          <cell r="AW684">
            <v>29945</v>
          </cell>
          <cell r="AY684">
            <v>0</v>
          </cell>
          <cell r="AZ684">
            <v>33528</v>
          </cell>
          <cell r="BA684">
            <v>3583</v>
          </cell>
          <cell r="BB684">
            <v>0</v>
          </cell>
          <cell r="BC684">
            <v>0</v>
          </cell>
          <cell r="BD684">
            <v>0</v>
          </cell>
          <cell r="BE684">
            <v>597.16666666666697</v>
          </cell>
          <cell r="BF684">
            <v>5588</v>
          </cell>
          <cell r="BG684">
            <v>5588</v>
          </cell>
          <cell r="BH684">
            <v>5588</v>
          </cell>
        </row>
        <row r="685">
          <cell r="B685" t="str">
            <v>S513190</v>
          </cell>
          <cell r="C685" t="str">
            <v>沧州直聘通信息技术有限公司</v>
          </cell>
          <cell r="E685">
            <v>0</v>
          </cell>
          <cell r="H685" t="str">
            <v>预付</v>
          </cell>
          <cell r="AV685">
            <v>0</v>
          </cell>
          <cell r="AW685">
            <v>0</v>
          </cell>
          <cell r="AY685">
            <v>0</v>
          </cell>
          <cell r="AZ685">
            <v>0</v>
          </cell>
          <cell r="BA685">
            <v>0</v>
          </cell>
          <cell r="BB685">
            <v>0</v>
          </cell>
          <cell r="BC685">
            <v>0</v>
          </cell>
          <cell r="BD685">
            <v>0</v>
          </cell>
          <cell r="BE685">
            <v>0</v>
          </cell>
          <cell r="BF685">
            <v>0</v>
          </cell>
          <cell r="BG685">
            <v>0</v>
          </cell>
          <cell r="BH685">
            <v>0</v>
          </cell>
        </row>
        <row r="686">
          <cell r="B686" t="str">
            <v>S431041</v>
          </cell>
          <cell r="C686" t="str">
            <v>上海绒彧贸易有限公司</v>
          </cell>
          <cell r="E686">
            <v>0</v>
          </cell>
          <cell r="H686" t="str">
            <v>预付</v>
          </cell>
          <cell r="AV686">
            <v>0</v>
          </cell>
          <cell r="AW686">
            <v>0</v>
          </cell>
          <cell r="AY686">
            <v>0</v>
          </cell>
          <cell r="AZ686">
            <v>0</v>
          </cell>
          <cell r="BA686">
            <v>0</v>
          </cell>
          <cell r="BB686">
            <v>0</v>
          </cell>
          <cell r="BC686">
            <v>0</v>
          </cell>
          <cell r="BD686">
            <v>0</v>
          </cell>
          <cell r="BE686">
            <v>0</v>
          </cell>
          <cell r="BF686">
            <v>0</v>
          </cell>
          <cell r="BG686">
            <v>0</v>
          </cell>
          <cell r="BH686">
            <v>0</v>
          </cell>
        </row>
        <row r="687">
          <cell r="B687" t="str">
            <v>S432051</v>
          </cell>
          <cell r="C687" t="str">
            <v>无锡万谦工品智造科技有限公司</v>
          </cell>
          <cell r="E687" t="str">
            <v>金属件</v>
          </cell>
          <cell r="F687" t="e">
            <v>#REF!</v>
          </cell>
          <cell r="H687" t="str">
            <v>预付</v>
          </cell>
          <cell r="AV687">
            <v>0</v>
          </cell>
          <cell r="AW687">
            <v>0</v>
          </cell>
          <cell r="AY687">
            <v>0</v>
          </cell>
          <cell r="AZ687">
            <v>0</v>
          </cell>
          <cell r="BA687">
            <v>0</v>
          </cell>
          <cell r="BB687">
            <v>1</v>
          </cell>
          <cell r="BC687">
            <v>0</v>
          </cell>
          <cell r="BD687">
            <v>0</v>
          </cell>
          <cell r="BE687">
            <v>0</v>
          </cell>
          <cell r="BF687">
            <v>0</v>
          </cell>
          <cell r="BG687">
            <v>0</v>
          </cell>
          <cell r="BH687">
            <v>0</v>
          </cell>
        </row>
        <row r="688">
          <cell r="B688" t="str">
            <v>S421018</v>
          </cell>
          <cell r="C688" t="str">
            <v>阿诺德紧固件（沈阳）有限公司</v>
          </cell>
          <cell r="E688">
            <v>0</v>
          </cell>
          <cell r="H688">
            <v>90</v>
          </cell>
          <cell r="AW688">
            <v>25230.639999999999</v>
          </cell>
          <cell r="AY688">
            <v>0</v>
          </cell>
          <cell r="AZ688">
            <v>25230.639999999999</v>
          </cell>
          <cell r="BA688">
            <v>0</v>
          </cell>
          <cell r="BB688">
            <v>0</v>
          </cell>
          <cell r="BC688">
            <v>0</v>
          </cell>
          <cell r="BD688">
            <v>0</v>
          </cell>
          <cell r="BE688">
            <v>0</v>
          </cell>
          <cell r="BF688">
            <v>4205.1066666666702</v>
          </cell>
          <cell r="BG688">
            <v>4205.1066666666702</v>
          </cell>
          <cell r="BH688">
            <v>4205.1066666666702</v>
          </cell>
        </row>
        <row r="689">
          <cell r="B689" t="str">
            <v>S432052</v>
          </cell>
          <cell r="C689" t="str">
            <v>昆山圣精特金属制品有限公司</v>
          </cell>
          <cell r="E689" t="str">
            <v>金属件</v>
          </cell>
          <cell r="F689" t="e">
            <v>#REF!</v>
          </cell>
          <cell r="H689" t="str">
            <v>预付</v>
          </cell>
          <cell r="AY689">
            <v>0</v>
          </cell>
          <cell r="AZ689">
            <v>0</v>
          </cell>
          <cell r="BA689">
            <v>0</v>
          </cell>
          <cell r="BB689">
            <v>1</v>
          </cell>
          <cell r="BC689">
            <v>0</v>
          </cell>
          <cell r="BD689">
            <v>0</v>
          </cell>
          <cell r="BE689">
            <v>0</v>
          </cell>
          <cell r="BF689">
            <v>0</v>
          </cell>
          <cell r="BG689">
            <v>0</v>
          </cell>
          <cell r="BH689">
            <v>0</v>
          </cell>
        </row>
        <row r="690">
          <cell r="B690" t="str">
            <v>S512038</v>
          </cell>
          <cell r="C690" t="str">
            <v>天津俊泰金属制品有限公司</v>
          </cell>
          <cell r="E690">
            <v>0</v>
          </cell>
          <cell r="H690">
            <v>30</v>
          </cell>
          <cell r="AW690">
            <v>128390.94</v>
          </cell>
          <cell r="AY690">
            <v>0</v>
          </cell>
          <cell r="AZ690">
            <v>128390.94</v>
          </cell>
          <cell r="BA690">
            <v>128390.94</v>
          </cell>
          <cell r="BB690">
            <v>0</v>
          </cell>
          <cell r="BC690">
            <v>0</v>
          </cell>
          <cell r="BD690">
            <v>0</v>
          </cell>
          <cell r="BE690">
            <v>0</v>
          </cell>
          <cell r="BF690">
            <v>21398.49</v>
          </cell>
          <cell r="BG690">
            <v>21398.49</v>
          </cell>
          <cell r="BH690">
            <v>21398.49</v>
          </cell>
        </row>
        <row r="691">
          <cell r="B691" t="str">
            <v>S412052</v>
          </cell>
          <cell r="C691" t="str">
            <v>利宇晴塑胶(天津)有限公司</v>
          </cell>
          <cell r="E691" t="e">
            <v>#N/A</v>
          </cell>
          <cell r="H691">
            <v>30</v>
          </cell>
          <cell r="AY691">
            <v>0</v>
          </cell>
          <cell r="AZ691">
            <v>0</v>
          </cell>
          <cell r="BA691">
            <v>0</v>
          </cell>
          <cell r="BB691" t="e">
            <v>#N/A</v>
          </cell>
          <cell r="BC691">
            <v>0</v>
          </cell>
          <cell r="BD691">
            <v>0</v>
          </cell>
          <cell r="BE691">
            <v>0</v>
          </cell>
          <cell r="BF691">
            <v>0</v>
          </cell>
          <cell r="BG691">
            <v>0</v>
          </cell>
          <cell r="BH691">
            <v>0</v>
          </cell>
        </row>
        <row r="692">
          <cell r="B692" t="str">
            <v>S422010</v>
          </cell>
          <cell r="C692" t="str">
            <v>长春鸿德汽车照明有限公司</v>
          </cell>
          <cell r="E692" t="e">
            <v>#N/A</v>
          </cell>
          <cell r="H692">
            <v>60</v>
          </cell>
          <cell r="AY692">
            <v>173134.07999999999</v>
          </cell>
          <cell r="AZ692">
            <v>173134.07999999999</v>
          </cell>
          <cell r="BA692">
            <v>0</v>
          </cell>
          <cell r="BB692" t="e">
            <v>#N/A</v>
          </cell>
          <cell r="BC692">
            <v>0</v>
          </cell>
          <cell r="BD692">
            <v>0</v>
          </cell>
          <cell r="BE692">
            <v>0</v>
          </cell>
          <cell r="BF692">
            <v>0</v>
          </cell>
          <cell r="BG692">
            <v>0</v>
          </cell>
          <cell r="BH692">
            <v>28855.68</v>
          </cell>
        </row>
        <row r="693">
          <cell r="B693" t="str">
            <v>S437066</v>
          </cell>
          <cell r="C693" t="str">
            <v>潍坊四水包装有限公司</v>
          </cell>
          <cell r="E693" t="e">
            <v>#N/A</v>
          </cell>
          <cell r="H693" t="str">
            <v>预付</v>
          </cell>
          <cell r="AY693">
            <v>0</v>
          </cell>
          <cell r="AZ693">
            <v>0</v>
          </cell>
          <cell r="BA693">
            <v>0</v>
          </cell>
          <cell r="BB693" t="e">
            <v>#N/A</v>
          </cell>
          <cell r="BC693">
            <v>0</v>
          </cell>
          <cell r="BD693">
            <v>0</v>
          </cell>
          <cell r="BE693">
            <v>0</v>
          </cell>
          <cell r="BF693">
            <v>0</v>
          </cell>
          <cell r="BG693">
            <v>0</v>
          </cell>
          <cell r="BH693">
            <v>0</v>
          </cell>
        </row>
        <row r="694">
          <cell r="B694" t="str">
            <v>S444020</v>
          </cell>
          <cell r="C694" t="str">
            <v>惠州华阳通用电子有限公司</v>
          </cell>
          <cell r="E694" t="e">
            <v>#N/A</v>
          </cell>
          <cell r="H694">
            <v>60</v>
          </cell>
          <cell r="AY694">
            <v>3818204.46</v>
          </cell>
          <cell r="AZ694">
            <v>3818204.46</v>
          </cell>
          <cell r="BA694">
            <v>0</v>
          </cell>
          <cell r="BB694" t="e">
            <v>#N/A</v>
          </cell>
          <cell r="BC694">
            <v>0</v>
          </cell>
          <cell r="BD694">
            <v>0</v>
          </cell>
          <cell r="BE694">
            <v>0</v>
          </cell>
          <cell r="BF694">
            <v>0</v>
          </cell>
          <cell r="BG694">
            <v>0</v>
          </cell>
          <cell r="BH694">
            <v>636367.41</v>
          </cell>
        </row>
        <row r="695">
          <cell r="B695" t="str">
            <v>S512035</v>
          </cell>
          <cell r="C695" t="str">
            <v>联合众企塑料包装制品（天津）有限公司</v>
          </cell>
          <cell r="E695" t="e">
            <v>#N/A</v>
          </cell>
          <cell r="H695">
            <v>60</v>
          </cell>
          <cell r="AY695">
            <v>20672.12</v>
          </cell>
          <cell r="AZ695">
            <v>20672.12</v>
          </cell>
          <cell r="BA695">
            <v>0</v>
          </cell>
          <cell r="BB695" t="e">
            <v>#N/A</v>
          </cell>
          <cell r="BC695">
            <v>0</v>
          </cell>
          <cell r="BD695">
            <v>0</v>
          </cell>
          <cell r="BE695">
            <v>0</v>
          </cell>
          <cell r="BF695">
            <v>0</v>
          </cell>
          <cell r="BG695">
            <v>0</v>
          </cell>
          <cell r="BH695">
            <v>3445.3533333333298</v>
          </cell>
        </row>
        <row r="696">
          <cell r="B696" t="str">
            <v>S513238</v>
          </cell>
          <cell r="C696" t="str">
            <v>深州市睿盛橡塑制品有限公司</v>
          </cell>
          <cell r="E696" t="str">
            <v>金属件</v>
          </cell>
          <cell r="F696" t="e">
            <v>#REF!</v>
          </cell>
          <cell r="H696" t="str">
            <v>预付</v>
          </cell>
          <cell r="AX696">
            <v>3145</v>
          </cell>
          <cell r="AY696">
            <v>92912.62</v>
          </cell>
          <cell r="AZ696">
            <v>96057.62</v>
          </cell>
          <cell r="BA696">
            <v>96057.62</v>
          </cell>
          <cell r="BB696" t="e">
            <v>#N/A</v>
          </cell>
          <cell r="BC696">
            <v>0</v>
          </cell>
          <cell r="BD696">
            <v>0</v>
          </cell>
          <cell r="BE696">
            <v>0</v>
          </cell>
          <cell r="BF696">
            <v>0</v>
          </cell>
          <cell r="BG696">
            <v>524.16666666666697</v>
          </cell>
          <cell r="BH696">
            <v>16009.6033333333</v>
          </cell>
        </row>
        <row r="697">
          <cell r="B697" t="str">
            <v>S531018</v>
          </cell>
          <cell r="C697" t="str">
            <v>上海誉星电子有限公司</v>
          </cell>
          <cell r="E697" t="e">
            <v>#N/A</v>
          </cell>
          <cell r="H697" t="str">
            <v>预付</v>
          </cell>
          <cell r="AY697">
            <v>0</v>
          </cell>
          <cell r="AZ697">
            <v>0</v>
          </cell>
          <cell r="BA697">
            <v>0</v>
          </cell>
          <cell r="BB697" t="e">
            <v>#N/A</v>
          </cell>
          <cell r="BC697">
            <v>0</v>
          </cell>
          <cell r="BD697">
            <v>0</v>
          </cell>
          <cell r="BE697">
            <v>0</v>
          </cell>
          <cell r="BF697">
            <v>0</v>
          </cell>
          <cell r="BG697">
            <v>0</v>
          </cell>
          <cell r="BH697">
            <v>0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付款计划"/>
      <sheetName val="Sheet2"/>
    </sheetNames>
    <sheetDataSet>
      <sheetData sheetId="0">
        <row r="5">
          <cell r="B5" t="str">
            <v>S413044</v>
          </cell>
          <cell r="C5" t="str">
            <v>黄骅市长生汽车灯镜有限公司</v>
          </cell>
          <cell r="D5" t="str">
            <v>金属件/座椅/后视镜</v>
          </cell>
          <cell r="E5" t="str">
            <v>正常供货</v>
          </cell>
          <cell r="F5">
            <v>60</v>
          </cell>
          <cell r="G5" t="str">
            <v>是</v>
          </cell>
          <cell r="H5">
            <v>90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Z5">
            <v>0</v>
          </cell>
          <cell r="AA5">
            <v>0</v>
          </cell>
          <cell r="AB5">
            <v>550065.02</v>
          </cell>
          <cell r="AC5">
            <v>1073440.46</v>
          </cell>
          <cell r="AD5">
            <v>1251199.8500000001</v>
          </cell>
          <cell r="AE5">
            <v>440791.33</v>
          </cell>
          <cell r="AF5">
            <v>168601.83</v>
          </cell>
          <cell r="AG5">
            <v>432729.03</v>
          </cell>
          <cell r="AH5">
            <v>512645.72</v>
          </cell>
          <cell r="AI5">
            <v>892489.37</v>
          </cell>
          <cell r="AJ5">
            <v>1111119.8400000001</v>
          </cell>
          <cell r="AK5">
            <v>375306.72</v>
          </cell>
          <cell r="AL5">
            <v>398270.82</v>
          </cell>
          <cell r="AM5">
            <v>358270.95</v>
          </cell>
          <cell r="AN5">
            <v>530635.44999999995</v>
          </cell>
          <cell r="AO5">
            <v>632900</v>
          </cell>
          <cell r="AP5">
            <v>715800</v>
          </cell>
          <cell r="AQ5">
            <v>719884.1</v>
          </cell>
          <cell r="AR5">
            <v>681265.06</v>
          </cell>
          <cell r="AS5">
            <v>319470.3</v>
          </cell>
          <cell r="AT5">
            <v>694409.93</v>
          </cell>
          <cell r="AU5">
            <v>381564.41</v>
          </cell>
          <cell r="AV5">
            <v>772298.17</v>
          </cell>
          <cell r="AW5">
            <v>433398.01</v>
          </cell>
          <cell r="AX5">
            <v>608250.49</v>
          </cell>
          <cell r="AY5">
            <v>14054806.859999999</v>
          </cell>
          <cell r="AZ5">
            <v>13013158.359999999</v>
          </cell>
          <cell r="BA5">
            <v>6</v>
          </cell>
          <cell r="BB5">
            <v>772298.17</v>
          </cell>
          <cell r="BC5">
            <v>381564.41</v>
          </cell>
          <cell r="BD5">
            <v>694409.93</v>
          </cell>
          <cell r="BE5">
            <v>319470.3</v>
          </cell>
          <cell r="BF5">
            <v>681265.06</v>
          </cell>
          <cell r="BG5">
            <v>3209391.31</v>
          </cell>
          <cell r="BH5">
            <v>1041648.5</v>
          </cell>
          <cell r="BJ5">
            <v>534898.55166666699</v>
          </cell>
        </row>
        <row r="6">
          <cell r="B6" t="str">
            <v>S413049</v>
          </cell>
          <cell r="C6" t="str">
            <v>黄骅市天丰汽车配件有限公司</v>
          </cell>
          <cell r="D6" t="str">
            <v>金属件</v>
          </cell>
          <cell r="E6" t="str">
            <v>诉讼</v>
          </cell>
          <cell r="F6">
            <v>60</v>
          </cell>
          <cell r="G6" t="str">
            <v>是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Z6">
            <v>3469.52</v>
          </cell>
          <cell r="AA6">
            <v>303395.18</v>
          </cell>
          <cell r="AB6">
            <v>2781.2</v>
          </cell>
          <cell r="AC6">
            <v>453845.1</v>
          </cell>
          <cell r="AD6">
            <v>1688226.44</v>
          </cell>
          <cell r="AE6">
            <v>654555.98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M6">
            <v>815454.82</v>
          </cell>
          <cell r="AR6">
            <v>11866.04</v>
          </cell>
          <cell r="AS6">
            <v>0</v>
          </cell>
          <cell r="AT6">
            <v>0</v>
          </cell>
          <cell r="AU6">
            <v>0</v>
          </cell>
          <cell r="AW6">
            <v>0</v>
          </cell>
          <cell r="AX6">
            <v>0</v>
          </cell>
          <cell r="AY6">
            <v>3933594.28</v>
          </cell>
          <cell r="AZ6">
            <v>3933594.28</v>
          </cell>
          <cell r="BA6">
            <v>5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11866.04</v>
          </cell>
          <cell r="BG6">
            <v>0</v>
          </cell>
          <cell r="BH6">
            <v>0</v>
          </cell>
          <cell r="BJ6">
            <v>0</v>
          </cell>
        </row>
        <row r="7">
          <cell r="B7" t="str">
            <v>S413052</v>
          </cell>
          <cell r="C7" t="str">
            <v>黄骅市鑫昌五金制品厂</v>
          </cell>
          <cell r="D7" t="str">
            <v>金属件/后视镜</v>
          </cell>
          <cell r="E7" t="str">
            <v>正常供货</v>
          </cell>
          <cell r="F7">
            <v>60</v>
          </cell>
          <cell r="G7" t="str">
            <v>是</v>
          </cell>
          <cell r="H7">
            <v>90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G7">
            <v>15205.08</v>
          </cell>
          <cell r="AH7">
            <v>331900.25</v>
          </cell>
          <cell r="AI7">
            <v>831261.46</v>
          </cell>
          <cell r="AJ7">
            <v>972352.1</v>
          </cell>
          <cell r="AK7">
            <v>800110.2</v>
          </cell>
          <cell r="AL7">
            <v>674738.06</v>
          </cell>
          <cell r="AM7">
            <v>354717.47</v>
          </cell>
          <cell r="AN7">
            <v>479028.24</v>
          </cell>
          <cell r="AO7">
            <v>628200</v>
          </cell>
          <cell r="AP7">
            <v>727200</v>
          </cell>
          <cell r="AQ7">
            <v>804082.43</v>
          </cell>
          <cell r="AR7">
            <v>558614.41</v>
          </cell>
          <cell r="AS7">
            <v>469215.24</v>
          </cell>
          <cell r="AT7">
            <v>873649.89</v>
          </cell>
          <cell r="AU7">
            <v>531988.24</v>
          </cell>
          <cell r="AV7">
            <v>1314960.3899999999</v>
          </cell>
          <cell r="AW7">
            <v>726222.91</v>
          </cell>
          <cell r="AX7">
            <v>456071.56</v>
          </cell>
          <cell r="AY7">
            <v>11549517.93</v>
          </cell>
          <cell r="AZ7">
            <v>10367223.460000001</v>
          </cell>
          <cell r="BA7">
            <v>6</v>
          </cell>
          <cell r="BB7">
            <v>1314960.3899999999</v>
          </cell>
          <cell r="BC7">
            <v>531988.24</v>
          </cell>
          <cell r="BD7">
            <v>873649.89</v>
          </cell>
          <cell r="BE7">
            <v>469215.24</v>
          </cell>
          <cell r="BF7">
            <v>558614.41</v>
          </cell>
          <cell r="BG7">
            <v>4372108.2300000004</v>
          </cell>
          <cell r="BH7">
            <v>1182294.47</v>
          </cell>
          <cell r="BJ7">
            <v>728684.70499999996</v>
          </cell>
        </row>
        <row r="8">
          <cell r="B8" t="str">
            <v>S412020</v>
          </cell>
          <cell r="C8" t="str">
            <v>天津市鹏升汽车部件有限公司</v>
          </cell>
          <cell r="D8" t="str">
            <v>座椅</v>
          </cell>
          <cell r="E8" t="str">
            <v>正常供货</v>
          </cell>
          <cell r="F8">
            <v>60</v>
          </cell>
          <cell r="G8" t="str">
            <v>是</v>
          </cell>
          <cell r="H8">
            <v>90</v>
          </cell>
          <cell r="I8">
            <v>0</v>
          </cell>
          <cell r="J8">
            <v>0</v>
          </cell>
          <cell r="N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557991.68999999994</v>
          </cell>
          <cell r="AA8">
            <v>0</v>
          </cell>
          <cell r="AB8">
            <v>643341.41</v>
          </cell>
          <cell r="AC8">
            <v>158173.46</v>
          </cell>
          <cell r="AD8">
            <v>0</v>
          </cell>
          <cell r="AE8">
            <v>541917.11</v>
          </cell>
          <cell r="AF8">
            <v>148368.45000000001</v>
          </cell>
          <cell r="AG8">
            <v>138942.71</v>
          </cell>
          <cell r="AH8">
            <v>298175.46000000002</v>
          </cell>
          <cell r="AI8">
            <v>497378.14</v>
          </cell>
          <cell r="AJ8">
            <v>441514.14</v>
          </cell>
          <cell r="AK8">
            <v>173949.87</v>
          </cell>
          <cell r="AL8">
            <v>153246.5</v>
          </cell>
          <cell r="AM8">
            <v>146332.04</v>
          </cell>
          <cell r="AN8">
            <v>322205.46000000002</v>
          </cell>
          <cell r="AO8">
            <v>304600</v>
          </cell>
          <cell r="AP8">
            <v>529000</v>
          </cell>
          <cell r="AQ8">
            <v>475095.45</v>
          </cell>
          <cell r="AR8">
            <v>530244.80000000005</v>
          </cell>
          <cell r="AS8">
            <v>0</v>
          </cell>
          <cell r="AT8">
            <v>670101.04</v>
          </cell>
          <cell r="AU8">
            <v>67465.53</v>
          </cell>
          <cell r="AV8">
            <v>220599.07</v>
          </cell>
          <cell r="AW8">
            <v>84712</v>
          </cell>
          <cell r="AX8">
            <v>741693.78</v>
          </cell>
          <cell r="AY8">
            <v>7845048.1100000003</v>
          </cell>
          <cell r="AZ8">
            <v>7018642.3300000001</v>
          </cell>
          <cell r="BA8">
            <v>6</v>
          </cell>
          <cell r="BB8">
            <v>220599.07</v>
          </cell>
          <cell r="BC8">
            <v>67465.53</v>
          </cell>
          <cell r="BD8">
            <v>670101.04</v>
          </cell>
          <cell r="BE8">
            <v>0</v>
          </cell>
          <cell r="BF8">
            <v>530244.80000000005</v>
          </cell>
          <cell r="BG8">
            <v>1784571.42</v>
          </cell>
          <cell r="BH8">
            <v>826405.78</v>
          </cell>
          <cell r="BJ8">
            <v>297428.57</v>
          </cell>
        </row>
        <row r="9">
          <cell r="B9" t="str">
            <v>S413082</v>
          </cell>
          <cell r="C9" t="str">
            <v>深州市卓伦橡塑磨具有限公司</v>
          </cell>
          <cell r="D9" t="str">
            <v>金属件</v>
          </cell>
          <cell r="E9" t="str">
            <v>正常供货</v>
          </cell>
          <cell r="F9">
            <v>60</v>
          </cell>
          <cell r="G9" t="str">
            <v>是</v>
          </cell>
          <cell r="H9">
            <v>90</v>
          </cell>
          <cell r="I9">
            <v>0</v>
          </cell>
          <cell r="K9">
            <v>0</v>
          </cell>
          <cell r="M9">
            <v>0</v>
          </cell>
          <cell r="N9">
            <v>0</v>
          </cell>
          <cell r="V9">
            <v>0</v>
          </cell>
          <cell r="X9">
            <v>30611.83</v>
          </cell>
          <cell r="Y9">
            <v>158487.82</v>
          </cell>
          <cell r="Z9">
            <v>177837.86</v>
          </cell>
          <cell r="AA9">
            <v>0</v>
          </cell>
          <cell r="AB9">
            <v>161410.47</v>
          </cell>
          <cell r="AC9">
            <v>171892.43</v>
          </cell>
          <cell r="AD9">
            <v>94977.78</v>
          </cell>
          <cell r="AE9">
            <v>0</v>
          </cell>
          <cell r="AF9">
            <v>173729.26</v>
          </cell>
          <cell r="AG9">
            <v>119193.86</v>
          </cell>
          <cell r="AH9">
            <v>141798.92000000001</v>
          </cell>
          <cell r="AI9">
            <v>63145.78</v>
          </cell>
          <cell r="AJ9">
            <v>120093.38</v>
          </cell>
          <cell r="AK9">
            <v>277536.09999999998</v>
          </cell>
          <cell r="AL9">
            <v>227970.98</v>
          </cell>
          <cell r="AM9">
            <v>93884.12</v>
          </cell>
          <cell r="AN9">
            <v>164798</v>
          </cell>
          <cell r="AO9">
            <v>237200</v>
          </cell>
          <cell r="AP9">
            <v>235300</v>
          </cell>
          <cell r="AQ9">
            <v>286340.74</v>
          </cell>
          <cell r="AR9">
            <v>222828.26</v>
          </cell>
          <cell r="AS9">
            <v>204377.57</v>
          </cell>
          <cell r="AT9">
            <v>253883.42</v>
          </cell>
          <cell r="AU9">
            <v>106468.85</v>
          </cell>
          <cell r="AW9">
            <v>0</v>
          </cell>
          <cell r="AX9">
            <v>68631.05</v>
          </cell>
          <cell r="AY9">
            <v>3792398.48</v>
          </cell>
          <cell r="AZ9">
            <v>3723767.43</v>
          </cell>
          <cell r="BA9">
            <v>5</v>
          </cell>
          <cell r="BB9">
            <v>0</v>
          </cell>
          <cell r="BC9">
            <v>106468.85</v>
          </cell>
          <cell r="BD9">
            <v>253883.42</v>
          </cell>
          <cell r="BE9">
            <v>204377.57</v>
          </cell>
          <cell r="BF9">
            <v>222828.26</v>
          </cell>
          <cell r="BG9">
            <v>633360.89</v>
          </cell>
          <cell r="BH9">
            <v>68631.049999999799</v>
          </cell>
          <cell r="BJ9">
            <v>105560.148333333</v>
          </cell>
        </row>
        <row r="10">
          <cell r="B10" t="str">
            <v>S413022</v>
          </cell>
          <cell r="C10" t="str">
            <v>海兴中盛弹簧有限公司</v>
          </cell>
          <cell r="D10" t="str">
            <v>金属件/座椅/后视镜</v>
          </cell>
          <cell r="E10" t="str">
            <v>正常供货</v>
          </cell>
          <cell r="F10">
            <v>90</v>
          </cell>
          <cell r="G10" t="str">
            <v>是</v>
          </cell>
          <cell r="H10">
            <v>90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185623.41</v>
          </cell>
          <cell r="AD10">
            <v>306125.57</v>
          </cell>
          <cell r="AE10">
            <v>0</v>
          </cell>
          <cell r="AF10">
            <v>478665.24</v>
          </cell>
          <cell r="AG10">
            <v>77917.509999999995</v>
          </cell>
          <cell r="AH10">
            <v>118566.23</v>
          </cell>
          <cell r="AI10">
            <v>344986.53</v>
          </cell>
          <cell r="AJ10">
            <v>390694.5</v>
          </cell>
          <cell r="AK10">
            <v>483557.72</v>
          </cell>
          <cell r="AL10">
            <v>289036.78999999998</v>
          </cell>
          <cell r="AM10">
            <v>331670.09000000003</v>
          </cell>
          <cell r="AN10">
            <v>313736.89</v>
          </cell>
          <cell r="AO10">
            <v>1006400</v>
          </cell>
          <cell r="AP10">
            <v>698000</v>
          </cell>
          <cell r="AQ10">
            <v>565253.42000000004</v>
          </cell>
          <cell r="AR10">
            <v>441859.54</v>
          </cell>
          <cell r="AS10">
            <v>426557.18</v>
          </cell>
          <cell r="AT10">
            <v>635797.16</v>
          </cell>
          <cell r="AU10">
            <v>269502.65000000002</v>
          </cell>
          <cell r="AV10">
            <v>742854.91</v>
          </cell>
          <cell r="AW10">
            <v>479730.32</v>
          </cell>
          <cell r="AX10">
            <v>461569.9</v>
          </cell>
          <cell r="AY10">
            <v>9048105.5600000005</v>
          </cell>
          <cell r="AZ10">
            <v>7363950.4299999997</v>
          </cell>
          <cell r="BA10">
            <v>6</v>
          </cell>
          <cell r="BB10">
            <v>269502.65000000002</v>
          </cell>
          <cell r="BC10">
            <v>635797.16</v>
          </cell>
          <cell r="BD10">
            <v>426557.18</v>
          </cell>
          <cell r="BE10">
            <v>441859.54</v>
          </cell>
          <cell r="BF10">
            <v>565253.42000000004</v>
          </cell>
          <cell r="BG10">
            <v>3016012.12</v>
          </cell>
          <cell r="BH10">
            <v>1684155.13</v>
          </cell>
          <cell r="BJ10">
            <v>502668.686666667</v>
          </cell>
        </row>
        <row r="11">
          <cell r="B11" t="str">
            <v>S413029</v>
          </cell>
          <cell r="C11" t="str">
            <v>黄骅市成卓汽车部件厂</v>
          </cell>
          <cell r="D11" t="str">
            <v>金属件</v>
          </cell>
          <cell r="E11" t="str">
            <v>正常供货</v>
          </cell>
          <cell r="F11">
            <v>60</v>
          </cell>
          <cell r="G11" t="str">
            <v>是</v>
          </cell>
          <cell r="H11">
            <v>90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H11">
            <v>0</v>
          </cell>
          <cell r="AI11">
            <v>37652.85</v>
          </cell>
          <cell r="AJ11">
            <v>903892.03</v>
          </cell>
          <cell r="AK11">
            <v>516881.84</v>
          </cell>
          <cell r="AL11">
            <v>412497.14</v>
          </cell>
          <cell r="AM11">
            <v>342859.53</v>
          </cell>
          <cell r="AN11">
            <v>508730.7</v>
          </cell>
          <cell r="AO11">
            <v>532700</v>
          </cell>
          <cell r="AP11">
            <v>730800</v>
          </cell>
          <cell r="AQ11">
            <v>640571.73</v>
          </cell>
          <cell r="AR11">
            <v>585157.04</v>
          </cell>
          <cell r="AS11">
            <v>540019.39</v>
          </cell>
          <cell r="AT11">
            <v>1028110.38</v>
          </cell>
          <cell r="AU11">
            <v>549627.19999999995</v>
          </cell>
          <cell r="AV11">
            <v>1100043.56</v>
          </cell>
          <cell r="AW11">
            <v>579798.84</v>
          </cell>
          <cell r="AX11">
            <v>335407.58</v>
          </cell>
          <cell r="AY11">
            <v>9344749.8100000005</v>
          </cell>
          <cell r="AZ11">
            <v>8429543.3900000006</v>
          </cell>
          <cell r="BA11">
            <v>6</v>
          </cell>
          <cell r="BB11">
            <v>1100043.56</v>
          </cell>
          <cell r="BC11">
            <v>549627.19999999995</v>
          </cell>
          <cell r="BD11">
            <v>1028110.38</v>
          </cell>
          <cell r="BE11">
            <v>540019.39</v>
          </cell>
          <cell r="BF11">
            <v>585157.04</v>
          </cell>
          <cell r="BG11">
            <v>4133006.95</v>
          </cell>
          <cell r="BH11">
            <v>915206.42</v>
          </cell>
          <cell r="BJ11">
            <v>688834.49166666705</v>
          </cell>
        </row>
        <row r="12">
          <cell r="B12" t="str">
            <v>S422005</v>
          </cell>
          <cell r="C12" t="str">
            <v>吉林省德邦汽车电子有限公司</v>
          </cell>
          <cell r="D12" t="str">
            <v>座椅</v>
          </cell>
          <cell r="E12" t="str">
            <v>正常供货</v>
          </cell>
          <cell r="F12">
            <v>60</v>
          </cell>
          <cell r="G12" t="str">
            <v>是</v>
          </cell>
          <cell r="H12">
            <v>60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I12">
            <v>0</v>
          </cell>
          <cell r="AJ12">
            <v>180252.23</v>
          </cell>
          <cell r="AK12">
            <v>174317.96</v>
          </cell>
          <cell r="AL12">
            <v>89372.08</v>
          </cell>
          <cell r="AM12">
            <v>158751.9</v>
          </cell>
          <cell r="AN12">
            <v>376067.7</v>
          </cell>
          <cell r="AO12">
            <v>233100</v>
          </cell>
          <cell r="AP12">
            <v>373400</v>
          </cell>
          <cell r="AQ12">
            <v>0</v>
          </cell>
          <cell r="AR12">
            <v>457956.41</v>
          </cell>
          <cell r="AS12">
            <v>109502.42</v>
          </cell>
          <cell r="AT12">
            <v>533658.14</v>
          </cell>
          <cell r="AU12">
            <v>120490.43</v>
          </cell>
          <cell r="AV12">
            <v>160343.9</v>
          </cell>
          <cell r="AW12">
            <v>154466.82</v>
          </cell>
          <cell r="AX12">
            <v>123473.99</v>
          </cell>
          <cell r="AY12">
            <v>3245153.98</v>
          </cell>
          <cell r="AZ12">
            <v>2967213.17</v>
          </cell>
          <cell r="BA12">
            <v>6</v>
          </cell>
          <cell r="BB12">
            <v>160343.9</v>
          </cell>
          <cell r="BC12">
            <v>120490.43</v>
          </cell>
          <cell r="BD12">
            <v>533658.14</v>
          </cell>
          <cell r="BE12">
            <v>109502.42</v>
          </cell>
          <cell r="BF12">
            <v>457956.41</v>
          </cell>
          <cell r="BG12">
            <v>1201935.7</v>
          </cell>
          <cell r="BH12">
            <v>277940.81</v>
          </cell>
          <cell r="BJ12">
            <v>200322.61666666699</v>
          </cell>
        </row>
        <row r="13">
          <cell r="B13" t="str">
            <v>S413034</v>
          </cell>
          <cell r="C13" t="str">
            <v>黄骅市汇铭汽车部件有限公司</v>
          </cell>
          <cell r="D13" t="str">
            <v>金属件/座椅/后视镜</v>
          </cell>
          <cell r="E13" t="str">
            <v>正常供货</v>
          </cell>
          <cell r="F13">
            <v>90</v>
          </cell>
          <cell r="G13" t="str">
            <v>是</v>
          </cell>
          <cell r="H13">
            <v>90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345048.21</v>
          </cell>
          <cell r="AM13">
            <v>995973.22</v>
          </cell>
          <cell r="AN13">
            <v>0</v>
          </cell>
          <cell r="AO13">
            <v>285300</v>
          </cell>
          <cell r="AP13">
            <v>175900</v>
          </cell>
          <cell r="AQ13">
            <v>177111.76</v>
          </cell>
          <cell r="AR13">
            <v>178367.55</v>
          </cell>
          <cell r="AS13">
            <v>0</v>
          </cell>
          <cell r="AT13">
            <v>113615.63</v>
          </cell>
          <cell r="AU13">
            <v>0</v>
          </cell>
          <cell r="AW13">
            <v>564687.13</v>
          </cell>
          <cell r="AX13">
            <v>0</v>
          </cell>
          <cell r="AY13">
            <v>2836003.5</v>
          </cell>
          <cell r="AZ13">
            <v>2271316.37</v>
          </cell>
          <cell r="BA13">
            <v>5</v>
          </cell>
          <cell r="BB13">
            <v>0</v>
          </cell>
          <cell r="BC13">
            <v>113615.63</v>
          </cell>
          <cell r="BD13">
            <v>0</v>
          </cell>
          <cell r="BE13">
            <v>178367.55</v>
          </cell>
          <cell r="BF13">
            <v>177111.76</v>
          </cell>
          <cell r="BG13">
            <v>678302.76</v>
          </cell>
          <cell r="BH13">
            <v>564687.13</v>
          </cell>
          <cell r="BJ13">
            <v>113050.46</v>
          </cell>
        </row>
        <row r="14">
          <cell r="B14" t="str">
            <v>S513014</v>
          </cell>
          <cell r="C14" t="str">
            <v>邓景亮</v>
          </cell>
          <cell r="D14" t="str">
            <v>金属件/座椅/后视镜</v>
          </cell>
          <cell r="E14" t="str">
            <v>运输</v>
          </cell>
          <cell r="F14">
            <v>90</v>
          </cell>
          <cell r="G14" t="str">
            <v>是</v>
          </cell>
          <cell r="H14">
            <v>90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Y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150007.23000000001</v>
          </cell>
          <cell r="AM14">
            <v>239645.11</v>
          </cell>
          <cell r="AN14">
            <v>266159.03000000003</v>
          </cell>
          <cell r="AO14">
            <v>371400</v>
          </cell>
          <cell r="AP14">
            <v>402600</v>
          </cell>
          <cell r="AQ14">
            <v>383933.84</v>
          </cell>
          <cell r="AR14">
            <v>412538.92</v>
          </cell>
          <cell r="AS14">
            <v>567482.59</v>
          </cell>
          <cell r="AT14">
            <v>565111.32999999996</v>
          </cell>
          <cell r="AU14">
            <v>218574.31</v>
          </cell>
          <cell r="AV14">
            <v>414179.92</v>
          </cell>
          <cell r="AW14">
            <v>185670.35</v>
          </cell>
          <cell r="AX14">
            <v>198139.93</v>
          </cell>
          <cell r="AY14">
            <v>4375442.5599999996</v>
          </cell>
          <cell r="AZ14">
            <v>3577452.36</v>
          </cell>
          <cell r="BA14">
            <v>6</v>
          </cell>
          <cell r="BB14">
            <v>218574.31</v>
          </cell>
          <cell r="BC14">
            <v>565111.32999999996</v>
          </cell>
          <cell r="BD14">
            <v>567482.59</v>
          </cell>
          <cell r="BE14">
            <v>412538.92</v>
          </cell>
          <cell r="BF14">
            <v>383933.84</v>
          </cell>
          <cell r="BG14">
            <v>2149158.4300000002</v>
          </cell>
          <cell r="BH14">
            <v>797990.2</v>
          </cell>
          <cell r="BJ14">
            <v>358193.07166666701</v>
          </cell>
        </row>
        <row r="15">
          <cell r="B15" t="str">
            <v>S411007</v>
          </cell>
          <cell r="C15" t="str">
            <v>北京浦东三浦标准件有限公司</v>
          </cell>
          <cell r="D15" t="str">
            <v>金属件/座椅/后视镜</v>
          </cell>
          <cell r="E15" t="str">
            <v>正常供货</v>
          </cell>
          <cell r="F15">
            <v>90</v>
          </cell>
          <cell r="G15" t="str">
            <v>是</v>
          </cell>
          <cell r="H15">
            <v>90</v>
          </cell>
          <cell r="I15">
            <v>0</v>
          </cell>
          <cell r="J15">
            <v>0</v>
          </cell>
          <cell r="K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151944.23000000001</v>
          </cell>
          <cell r="AC15">
            <v>271530.19</v>
          </cell>
          <cell r="AD15">
            <v>130510.81</v>
          </cell>
          <cell r="AE15">
            <v>0</v>
          </cell>
          <cell r="AF15">
            <v>105236.26</v>
          </cell>
          <cell r="AG15">
            <v>69391.710000000006</v>
          </cell>
          <cell r="AH15">
            <v>176891.43</v>
          </cell>
          <cell r="AI15">
            <v>132149.44</v>
          </cell>
          <cell r="AJ15">
            <v>0</v>
          </cell>
          <cell r="AK15">
            <v>328931.59999999998</v>
          </cell>
          <cell r="AL15">
            <v>0</v>
          </cell>
          <cell r="AM15">
            <v>185601.61</v>
          </cell>
          <cell r="AN15">
            <v>99896.04</v>
          </cell>
          <cell r="AO15">
            <v>100400</v>
          </cell>
          <cell r="AP15">
            <v>120900</v>
          </cell>
          <cell r="AQ15">
            <v>132429.65</v>
          </cell>
          <cell r="AR15">
            <v>143728.70000000001</v>
          </cell>
          <cell r="AS15">
            <v>91349.119999999995</v>
          </cell>
          <cell r="AT15">
            <v>0</v>
          </cell>
          <cell r="AU15">
            <v>232522.57</v>
          </cell>
          <cell r="AV15">
            <v>306199.78999999998</v>
          </cell>
          <cell r="AW15">
            <v>174895.67</v>
          </cell>
          <cell r="AX15">
            <v>123385.32</v>
          </cell>
          <cell r="AY15">
            <v>3077894.14</v>
          </cell>
          <cell r="AZ15">
            <v>2473413.36</v>
          </cell>
          <cell r="BA15">
            <v>6</v>
          </cell>
          <cell r="BB15">
            <v>232522.57</v>
          </cell>
          <cell r="BC15">
            <v>0</v>
          </cell>
          <cell r="BD15">
            <v>91349.119999999995</v>
          </cell>
          <cell r="BE15">
            <v>143728.70000000001</v>
          </cell>
          <cell r="BF15">
            <v>132429.65</v>
          </cell>
          <cell r="BG15">
            <v>928352.47</v>
          </cell>
          <cell r="BH15">
            <v>604480.78</v>
          </cell>
          <cell r="BJ15">
            <v>154725.411666667</v>
          </cell>
        </row>
        <row r="16">
          <cell r="B16" t="str">
            <v>S413035</v>
          </cell>
          <cell r="C16" t="str">
            <v>黄骅市建昌塑料制品有限公司</v>
          </cell>
          <cell r="D16" t="str">
            <v>座椅/后视镜</v>
          </cell>
          <cell r="E16" t="str">
            <v>正常供货</v>
          </cell>
          <cell r="F16">
            <v>90</v>
          </cell>
          <cell r="G16" t="str">
            <v>是</v>
          </cell>
          <cell r="H16">
            <v>90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Y16">
            <v>0</v>
          </cell>
          <cell r="Z16">
            <v>24643.599999999999</v>
          </cell>
          <cell r="AA16">
            <v>336476.43</v>
          </cell>
          <cell r="AB16">
            <v>195806.12</v>
          </cell>
          <cell r="AC16">
            <v>0</v>
          </cell>
          <cell r="AD16">
            <v>392594.19</v>
          </cell>
          <cell r="AE16">
            <v>0</v>
          </cell>
          <cell r="AF16">
            <v>0</v>
          </cell>
          <cell r="AG16">
            <v>210636.66</v>
          </cell>
          <cell r="AH16">
            <v>119097.84</v>
          </cell>
          <cell r="AI16">
            <v>110306.1</v>
          </cell>
          <cell r="AJ16">
            <v>177169.5</v>
          </cell>
          <cell r="AK16">
            <v>0</v>
          </cell>
          <cell r="AL16">
            <v>272425.06</v>
          </cell>
          <cell r="AM16">
            <v>136552.64000000001</v>
          </cell>
          <cell r="AN16">
            <v>108248.25</v>
          </cell>
          <cell r="AO16">
            <v>94300</v>
          </cell>
          <cell r="AP16">
            <v>110300</v>
          </cell>
          <cell r="AQ16">
            <v>117793.89</v>
          </cell>
          <cell r="AR16">
            <v>141122.01</v>
          </cell>
          <cell r="AS16">
            <v>0</v>
          </cell>
          <cell r="AT16">
            <v>199744.32</v>
          </cell>
          <cell r="AU16">
            <v>72494.990000000005</v>
          </cell>
          <cell r="AV16">
            <v>166937.76999999999</v>
          </cell>
          <cell r="AW16">
            <v>129558.37</v>
          </cell>
          <cell r="AX16">
            <v>80442.259999999995</v>
          </cell>
          <cell r="AY16">
            <v>3196650</v>
          </cell>
          <cell r="AZ16">
            <v>2819711.6</v>
          </cell>
          <cell r="BA16">
            <v>6</v>
          </cell>
          <cell r="BB16">
            <v>72494.990000000005</v>
          </cell>
          <cell r="BC16">
            <v>199744.32</v>
          </cell>
          <cell r="BD16">
            <v>0</v>
          </cell>
          <cell r="BE16">
            <v>141122.01</v>
          </cell>
          <cell r="BF16">
            <v>117793.89</v>
          </cell>
          <cell r="BG16">
            <v>649177.71</v>
          </cell>
          <cell r="BH16">
            <v>376938.4</v>
          </cell>
          <cell r="BJ16">
            <v>108196.285</v>
          </cell>
        </row>
        <row r="17">
          <cell r="B17" t="str">
            <v>S413037</v>
          </cell>
          <cell r="C17" t="str">
            <v>黄骅市雍丰塑料制品有限公司</v>
          </cell>
          <cell r="D17" t="str">
            <v>金属件/座椅/后视镜</v>
          </cell>
          <cell r="E17" t="str">
            <v>正常供货</v>
          </cell>
          <cell r="F17">
            <v>60</v>
          </cell>
          <cell r="G17" t="str">
            <v>是</v>
          </cell>
          <cell r="H17">
            <v>60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AA17">
            <v>0</v>
          </cell>
          <cell r="AB17">
            <v>179856.63</v>
          </cell>
          <cell r="AC17">
            <v>492853.31</v>
          </cell>
          <cell r="AD17">
            <v>228791.91</v>
          </cell>
          <cell r="AE17">
            <v>0</v>
          </cell>
          <cell r="AF17">
            <v>220302.83</v>
          </cell>
          <cell r="AG17">
            <v>33635.360000000001</v>
          </cell>
          <cell r="AH17">
            <v>56202.38</v>
          </cell>
          <cell r="AI17">
            <v>0</v>
          </cell>
          <cell r="AJ17">
            <v>305870.59000000003</v>
          </cell>
          <cell r="AK17">
            <v>153156.56</v>
          </cell>
          <cell r="AL17">
            <v>113670.09</v>
          </cell>
          <cell r="AM17">
            <v>128611.55</v>
          </cell>
          <cell r="AN17">
            <v>94976.72</v>
          </cell>
          <cell r="AO17">
            <v>79700</v>
          </cell>
          <cell r="AP17">
            <v>86300</v>
          </cell>
          <cell r="AQ17">
            <v>102077.17</v>
          </cell>
          <cell r="AR17">
            <v>88079.97</v>
          </cell>
          <cell r="AS17">
            <v>79448.02</v>
          </cell>
          <cell r="AT17">
            <v>123706.52</v>
          </cell>
          <cell r="AU17">
            <v>48793.57</v>
          </cell>
          <cell r="AV17">
            <v>158067.69</v>
          </cell>
          <cell r="AW17">
            <v>142575.75</v>
          </cell>
          <cell r="AX17">
            <v>94723.33</v>
          </cell>
          <cell r="AY17">
            <v>3011399.95</v>
          </cell>
          <cell r="AZ17">
            <v>2774100.87</v>
          </cell>
          <cell r="BA17">
            <v>6</v>
          </cell>
          <cell r="BB17">
            <v>158067.69</v>
          </cell>
          <cell r="BC17">
            <v>48793.57</v>
          </cell>
          <cell r="BD17">
            <v>123706.52</v>
          </cell>
          <cell r="BE17">
            <v>79448.02</v>
          </cell>
          <cell r="BF17">
            <v>88079.97</v>
          </cell>
          <cell r="BG17">
            <v>647314.88</v>
          </cell>
          <cell r="BH17">
            <v>237299.08</v>
          </cell>
          <cell r="BJ17">
            <v>107885.813333333</v>
          </cell>
        </row>
        <row r="18">
          <cell r="B18" t="str">
            <v>S413089</v>
          </cell>
          <cell r="C18" t="str">
            <v>黄骅浙泰光伏发电有限公司</v>
          </cell>
          <cell r="D18">
            <v>0</v>
          </cell>
          <cell r="E18" t="str">
            <v>管理</v>
          </cell>
          <cell r="F18">
            <v>0</v>
          </cell>
          <cell r="G18" t="str">
            <v>否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F18">
            <v>0</v>
          </cell>
          <cell r="AG18">
            <v>0</v>
          </cell>
          <cell r="AH18">
            <v>0</v>
          </cell>
          <cell r="AP18">
            <v>59527.13</v>
          </cell>
          <cell r="AQ18">
            <v>114720</v>
          </cell>
          <cell r="AR18">
            <v>70632</v>
          </cell>
          <cell r="AS18">
            <v>0</v>
          </cell>
          <cell r="AT18">
            <v>22336</v>
          </cell>
          <cell r="AU18">
            <v>0</v>
          </cell>
          <cell r="AV18">
            <v>172776</v>
          </cell>
          <cell r="AW18">
            <v>84952</v>
          </cell>
          <cell r="AX18">
            <v>81496</v>
          </cell>
          <cell r="AY18">
            <v>606439.13</v>
          </cell>
          <cell r="AZ18">
            <v>606439.13</v>
          </cell>
          <cell r="BA18">
            <v>6</v>
          </cell>
          <cell r="BB18">
            <v>81496</v>
          </cell>
          <cell r="BC18">
            <v>84952</v>
          </cell>
          <cell r="BD18">
            <v>172776</v>
          </cell>
          <cell r="BE18">
            <v>0</v>
          </cell>
          <cell r="BF18">
            <v>22336</v>
          </cell>
          <cell r="BG18">
            <v>361560</v>
          </cell>
          <cell r="BH18">
            <v>0</v>
          </cell>
          <cell r="BJ18">
            <v>60260</v>
          </cell>
        </row>
        <row r="19">
          <cell r="B19" t="str">
            <v>S413064</v>
          </cell>
          <cell r="C19" t="str">
            <v>黄骅市恒伟五金制品有限公司</v>
          </cell>
          <cell r="D19" t="str">
            <v>座椅/后视镜</v>
          </cell>
          <cell r="E19" t="str">
            <v>正常供货</v>
          </cell>
          <cell r="F19">
            <v>60</v>
          </cell>
          <cell r="G19" t="str">
            <v>是</v>
          </cell>
          <cell r="H19">
            <v>90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AD19">
            <v>0</v>
          </cell>
          <cell r="AE19">
            <v>0</v>
          </cell>
          <cell r="AF19">
            <v>0</v>
          </cell>
          <cell r="AJ19">
            <v>0</v>
          </cell>
          <cell r="AL19">
            <v>102980.76</v>
          </cell>
          <cell r="AM19">
            <v>179748.56</v>
          </cell>
          <cell r="AN19">
            <v>197673.37</v>
          </cell>
          <cell r="AO19">
            <v>160400</v>
          </cell>
          <cell r="AP19">
            <v>198500</v>
          </cell>
          <cell r="AQ19">
            <v>195384.02</v>
          </cell>
          <cell r="AR19">
            <v>187121.98</v>
          </cell>
          <cell r="AS19">
            <v>150354.35</v>
          </cell>
          <cell r="AT19">
            <v>146691.43</v>
          </cell>
          <cell r="AU19">
            <v>72982.19</v>
          </cell>
          <cell r="AW19">
            <v>480439.2</v>
          </cell>
          <cell r="AX19">
            <v>210558.14</v>
          </cell>
          <cell r="AY19">
            <v>2282834</v>
          </cell>
          <cell r="AZ19">
            <v>1591836.66</v>
          </cell>
          <cell r="BA19">
            <v>5</v>
          </cell>
          <cell r="BB19">
            <v>0</v>
          </cell>
          <cell r="BC19">
            <v>72982.19</v>
          </cell>
          <cell r="BD19">
            <v>146691.43</v>
          </cell>
          <cell r="BE19">
            <v>150354.35</v>
          </cell>
          <cell r="BF19">
            <v>187121.98</v>
          </cell>
          <cell r="BG19">
            <v>1061025.31</v>
          </cell>
          <cell r="BH19">
            <v>690997.34</v>
          </cell>
          <cell r="BJ19">
            <v>176837.55166666699</v>
          </cell>
        </row>
        <row r="20">
          <cell r="B20" t="str">
            <v>S413108</v>
          </cell>
          <cell r="C20" t="str">
            <v>黄骅市泰行汽车配件有限公司</v>
          </cell>
          <cell r="D20" t="str">
            <v>座椅</v>
          </cell>
          <cell r="E20" t="str">
            <v>正常供货</v>
          </cell>
          <cell r="F20">
            <v>60</v>
          </cell>
          <cell r="G20" t="str">
            <v>是</v>
          </cell>
          <cell r="H20">
            <v>60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37709.919999999998</v>
          </cell>
          <cell r="AH20">
            <v>316933.48</v>
          </cell>
          <cell r="AI20">
            <v>601118.25</v>
          </cell>
          <cell r="AJ20">
            <v>576882.68999999994</v>
          </cell>
          <cell r="AK20">
            <v>263493.81</v>
          </cell>
          <cell r="AL20">
            <v>379531.1</v>
          </cell>
          <cell r="AM20">
            <v>170728.86</v>
          </cell>
          <cell r="AN20">
            <v>269822.48</v>
          </cell>
          <cell r="AO20">
            <v>188100</v>
          </cell>
          <cell r="AP20">
            <v>268300</v>
          </cell>
          <cell r="AQ20">
            <v>295916.33</v>
          </cell>
          <cell r="AR20">
            <v>417601.74</v>
          </cell>
          <cell r="AS20">
            <v>148279.62</v>
          </cell>
          <cell r="AT20">
            <v>192905.26</v>
          </cell>
          <cell r="AU20">
            <v>85620.42</v>
          </cell>
          <cell r="AV20">
            <v>103727.53</v>
          </cell>
          <cell r="AW20">
            <v>55280.6</v>
          </cell>
          <cell r="AX20">
            <v>56487.45</v>
          </cell>
          <cell r="AY20">
            <v>4428439.54</v>
          </cell>
          <cell r="AZ20">
            <v>4316671.49</v>
          </cell>
          <cell r="BA20">
            <v>6</v>
          </cell>
          <cell r="BB20">
            <v>103727.53</v>
          </cell>
          <cell r="BC20">
            <v>85620.42</v>
          </cell>
          <cell r="BD20">
            <v>192905.26</v>
          </cell>
          <cell r="BE20">
            <v>148279.62</v>
          </cell>
          <cell r="BF20">
            <v>417601.74</v>
          </cell>
          <cell r="BG20">
            <v>642300.88</v>
          </cell>
          <cell r="BH20">
            <v>111768.05</v>
          </cell>
          <cell r="BJ20">
            <v>107050.146666667</v>
          </cell>
        </row>
        <row r="21">
          <cell r="B21" t="str">
            <v>S413045</v>
          </cell>
          <cell r="C21" t="str">
            <v>黄骅市鑫祺汽车配件有限公司</v>
          </cell>
          <cell r="D21" t="str">
            <v>金属件/座椅/后视镜</v>
          </cell>
          <cell r="E21" t="str">
            <v>正常供货</v>
          </cell>
          <cell r="F21">
            <v>90</v>
          </cell>
          <cell r="G21" t="str">
            <v>是</v>
          </cell>
          <cell r="H21">
            <v>90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226281.05</v>
          </cell>
          <cell r="AE21">
            <v>98088.67</v>
          </cell>
          <cell r="AF21">
            <v>61904.24</v>
          </cell>
          <cell r="AG21">
            <v>55712.88</v>
          </cell>
          <cell r="AH21">
            <v>0</v>
          </cell>
          <cell r="AI21">
            <v>212556.98</v>
          </cell>
          <cell r="AJ21">
            <v>194849.99</v>
          </cell>
          <cell r="AK21">
            <v>112517.95</v>
          </cell>
          <cell r="AL21">
            <v>101329.38</v>
          </cell>
          <cell r="AM21">
            <v>0</v>
          </cell>
          <cell r="AN21">
            <v>195403.81</v>
          </cell>
          <cell r="AO21">
            <v>85900</v>
          </cell>
          <cell r="AP21">
            <v>83000</v>
          </cell>
          <cell r="AQ21">
            <v>98161.36</v>
          </cell>
          <cell r="AR21">
            <v>77294.600000000006</v>
          </cell>
          <cell r="AS21">
            <v>63302.48</v>
          </cell>
          <cell r="AT21">
            <v>0</v>
          </cell>
          <cell r="AU21">
            <v>149340.79999999999</v>
          </cell>
          <cell r="AV21">
            <v>152500.49</v>
          </cell>
          <cell r="AW21">
            <v>125708.06</v>
          </cell>
          <cell r="AX21">
            <v>53795.25</v>
          </cell>
          <cell r="AY21">
            <v>2147647.9900000002</v>
          </cell>
          <cell r="AZ21">
            <v>1815644.19</v>
          </cell>
          <cell r="BA21">
            <v>6</v>
          </cell>
          <cell r="BB21">
            <v>149340.79999999999</v>
          </cell>
          <cell r="BC21">
            <v>0</v>
          </cell>
          <cell r="BD21">
            <v>63302.48</v>
          </cell>
          <cell r="BE21">
            <v>77294.600000000006</v>
          </cell>
          <cell r="BF21">
            <v>98161.36</v>
          </cell>
          <cell r="BG21">
            <v>544647.07999999996</v>
          </cell>
          <cell r="BH21">
            <v>332003.8</v>
          </cell>
          <cell r="BJ21">
            <v>90774.513333333394</v>
          </cell>
        </row>
        <row r="22">
          <cell r="B22" t="str">
            <v>S432010</v>
          </cell>
          <cell r="C22" t="str">
            <v>常州华阳万联汽车附件有限公司</v>
          </cell>
          <cell r="D22" t="str">
            <v>金属件</v>
          </cell>
          <cell r="E22" t="str">
            <v>诉讼</v>
          </cell>
          <cell r="F22">
            <v>90</v>
          </cell>
          <cell r="G22" t="str">
            <v>否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5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J22">
            <v>0</v>
          </cell>
        </row>
        <row r="23">
          <cell r="B23" t="str">
            <v>S412003</v>
          </cell>
          <cell r="C23" t="str">
            <v>天津市远丰化工产品贸易有限公司</v>
          </cell>
          <cell r="D23" t="str">
            <v>座椅</v>
          </cell>
          <cell r="E23" t="str">
            <v>大宗物料</v>
          </cell>
          <cell r="F23">
            <v>0</v>
          </cell>
          <cell r="G23" t="str">
            <v>否</v>
          </cell>
          <cell r="H23">
            <v>30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AI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T23">
            <v>0</v>
          </cell>
          <cell r="AU23">
            <v>0</v>
          </cell>
          <cell r="AV23">
            <v>418177.05</v>
          </cell>
          <cell r="AW23">
            <v>620144</v>
          </cell>
          <cell r="AX23">
            <v>697588</v>
          </cell>
          <cell r="AY23">
            <v>1735909.05</v>
          </cell>
          <cell r="AZ23">
            <v>1735909.05</v>
          </cell>
          <cell r="BA23">
            <v>5</v>
          </cell>
          <cell r="BB23">
            <v>697588</v>
          </cell>
          <cell r="BC23">
            <v>620144</v>
          </cell>
          <cell r="BD23">
            <v>418177.05</v>
          </cell>
          <cell r="BE23">
            <v>0</v>
          </cell>
          <cell r="BF23">
            <v>0</v>
          </cell>
          <cell r="BG23">
            <v>1735909.05</v>
          </cell>
          <cell r="BH23">
            <v>0</v>
          </cell>
          <cell r="BJ23">
            <v>289318.17499999999</v>
          </cell>
        </row>
        <row r="24">
          <cell r="B24" t="str">
            <v>S413107</v>
          </cell>
          <cell r="C24" t="str">
            <v>黄骅市赵福增运输队</v>
          </cell>
          <cell r="D24" t="str">
            <v>金属件/座椅/后视镜</v>
          </cell>
          <cell r="E24" t="str">
            <v>运输</v>
          </cell>
          <cell r="F24">
            <v>90</v>
          </cell>
          <cell r="G24" t="str">
            <v>是</v>
          </cell>
          <cell r="H24">
            <v>30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J24">
            <v>0</v>
          </cell>
          <cell r="AK24">
            <v>65969.52</v>
          </cell>
          <cell r="AL24">
            <v>183207.62</v>
          </cell>
          <cell r="AM24">
            <v>165765.51999999999</v>
          </cell>
          <cell r="AN24">
            <v>239540.63</v>
          </cell>
          <cell r="AO24">
            <v>248800</v>
          </cell>
          <cell r="AP24">
            <v>345700</v>
          </cell>
          <cell r="AQ24">
            <v>338484.35</v>
          </cell>
          <cell r="AR24">
            <v>287456.78000000003</v>
          </cell>
          <cell r="AS24">
            <v>194760.36</v>
          </cell>
          <cell r="AT24">
            <v>289946.82</v>
          </cell>
          <cell r="AU24">
            <v>272858.84000000003</v>
          </cell>
          <cell r="AV24">
            <v>381788.82</v>
          </cell>
          <cell r="AW24">
            <v>319914.55</v>
          </cell>
          <cell r="AX24">
            <v>238449.23</v>
          </cell>
          <cell r="AY24">
            <v>3572643.04</v>
          </cell>
          <cell r="AZ24">
            <v>2632490.44</v>
          </cell>
          <cell r="BA24">
            <v>6</v>
          </cell>
          <cell r="BB24">
            <v>272858.84000000003</v>
          </cell>
          <cell r="BC24">
            <v>289946.82</v>
          </cell>
          <cell r="BD24">
            <v>194760.36</v>
          </cell>
          <cell r="BE24">
            <v>287456.78000000003</v>
          </cell>
          <cell r="BF24">
            <v>338484.35</v>
          </cell>
          <cell r="BG24">
            <v>1697718.62</v>
          </cell>
          <cell r="BH24">
            <v>940152.6</v>
          </cell>
          <cell r="BJ24">
            <v>282953.10333333298</v>
          </cell>
        </row>
        <row r="25">
          <cell r="B25" t="str">
            <v>S413055</v>
          </cell>
          <cell r="C25" t="str">
            <v>黄骅市广亿汽车部件有限公司</v>
          </cell>
          <cell r="D25" t="str">
            <v>座椅</v>
          </cell>
          <cell r="E25" t="str">
            <v>正常供货</v>
          </cell>
          <cell r="F25">
            <v>60</v>
          </cell>
          <cell r="G25" t="str">
            <v>是</v>
          </cell>
          <cell r="H25">
            <v>60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AB25">
            <v>0</v>
          </cell>
          <cell r="AC25">
            <v>0</v>
          </cell>
          <cell r="AF25">
            <v>10116.56</v>
          </cell>
          <cell r="AG25">
            <v>116205.33</v>
          </cell>
          <cell r="AH25">
            <v>0</v>
          </cell>
          <cell r="AI25">
            <v>263153.7</v>
          </cell>
          <cell r="AJ25">
            <v>0</v>
          </cell>
          <cell r="AK25">
            <v>286534.27</v>
          </cell>
          <cell r="AL25">
            <v>0</v>
          </cell>
          <cell r="AM25">
            <v>340626.58</v>
          </cell>
          <cell r="AN25">
            <v>124942.91</v>
          </cell>
          <cell r="AO25">
            <v>119400</v>
          </cell>
          <cell r="AP25">
            <v>143900</v>
          </cell>
          <cell r="AQ25">
            <v>169142.49</v>
          </cell>
          <cell r="AR25">
            <v>107954.59</v>
          </cell>
          <cell r="AS25">
            <v>82996.09</v>
          </cell>
          <cell r="AT25">
            <v>173999.58</v>
          </cell>
          <cell r="AU25">
            <v>104375.09</v>
          </cell>
          <cell r="AV25">
            <v>193512.89</v>
          </cell>
          <cell r="AW25">
            <v>165061.63</v>
          </cell>
          <cell r="AX25">
            <v>74032.490000000005</v>
          </cell>
          <cell r="AY25">
            <v>2475954.2000000002</v>
          </cell>
          <cell r="AZ25">
            <v>2236860.08</v>
          </cell>
          <cell r="BA25">
            <v>6</v>
          </cell>
          <cell r="BB25">
            <v>193512.89</v>
          </cell>
          <cell r="BC25">
            <v>104375.09</v>
          </cell>
          <cell r="BD25">
            <v>173999.58</v>
          </cell>
          <cell r="BE25">
            <v>82996.09</v>
          </cell>
          <cell r="BF25">
            <v>107954.59</v>
          </cell>
          <cell r="BG25">
            <v>793977.77</v>
          </cell>
          <cell r="BH25">
            <v>239094.12</v>
          </cell>
          <cell r="BJ25">
            <v>132329.62833333301</v>
          </cell>
        </row>
        <row r="26">
          <cell r="B26" t="str">
            <v>S443004</v>
          </cell>
          <cell r="C26" t="str">
            <v>湘乡简美新材料科技有限公司</v>
          </cell>
          <cell r="D26" t="str">
            <v>座椅</v>
          </cell>
          <cell r="E26" t="str">
            <v>正常供货</v>
          </cell>
          <cell r="F26">
            <v>60</v>
          </cell>
          <cell r="G26" t="str">
            <v>否</v>
          </cell>
          <cell r="H26">
            <v>60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Y26">
            <v>0</v>
          </cell>
          <cell r="Z26">
            <v>0</v>
          </cell>
          <cell r="AA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O26">
            <v>99487.92</v>
          </cell>
          <cell r="AP26">
            <v>687700</v>
          </cell>
          <cell r="AQ26">
            <v>339685.97</v>
          </cell>
          <cell r="AR26">
            <v>783921.1</v>
          </cell>
          <cell r="AS26">
            <v>0</v>
          </cell>
          <cell r="AT26">
            <v>782083.94</v>
          </cell>
          <cell r="AU26">
            <v>252144.23</v>
          </cell>
          <cell r="AV26">
            <v>514912.6</v>
          </cell>
          <cell r="AW26">
            <v>274931.76</v>
          </cell>
          <cell r="AX26">
            <v>132412.76</v>
          </cell>
          <cell r="AY26">
            <v>3867280.28</v>
          </cell>
          <cell r="AZ26">
            <v>3459935.76</v>
          </cell>
          <cell r="BA26">
            <v>6</v>
          </cell>
          <cell r="BB26">
            <v>514912.6</v>
          </cell>
          <cell r="BC26">
            <v>252144.23</v>
          </cell>
          <cell r="BD26">
            <v>782083.94</v>
          </cell>
          <cell r="BE26">
            <v>0</v>
          </cell>
          <cell r="BF26">
            <v>783921.1</v>
          </cell>
          <cell r="BG26">
            <v>1956485.29</v>
          </cell>
          <cell r="BH26">
            <v>407344.52</v>
          </cell>
          <cell r="BJ26">
            <v>326080.881666667</v>
          </cell>
        </row>
        <row r="27">
          <cell r="B27" t="str">
            <v>S432014</v>
          </cell>
          <cell r="C27" t="str">
            <v>江苏万金汽车零部件制造有限公司</v>
          </cell>
          <cell r="D27" t="str">
            <v>金属件</v>
          </cell>
          <cell r="E27" t="str">
            <v>正常供货</v>
          </cell>
          <cell r="F27">
            <v>60</v>
          </cell>
          <cell r="G27" t="str">
            <v>是</v>
          </cell>
          <cell r="H27">
            <v>60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  <cell r="AI27">
            <v>73328.41</v>
          </cell>
          <cell r="AJ27">
            <v>115815.4</v>
          </cell>
          <cell r="AK27">
            <v>75399.59</v>
          </cell>
          <cell r="AL27">
            <v>83307.89</v>
          </cell>
          <cell r="AM27">
            <v>65175.17</v>
          </cell>
          <cell r="AN27">
            <v>61180.09</v>
          </cell>
          <cell r="AO27">
            <v>82000</v>
          </cell>
          <cell r="AP27">
            <v>0</v>
          </cell>
          <cell r="AQ27">
            <v>70593.25</v>
          </cell>
          <cell r="AR27">
            <v>72796.350000000006</v>
          </cell>
          <cell r="AS27">
            <v>107378.5</v>
          </cell>
          <cell r="AT27">
            <v>127594.58</v>
          </cell>
          <cell r="AU27">
            <v>207038.5</v>
          </cell>
          <cell r="AV27">
            <v>155235.85999999999</v>
          </cell>
          <cell r="AW27">
            <v>102653.88</v>
          </cell>
          <cell r="AX27">
            <v>83647.839999999997</v>
          </cell>
          <cell r="AY27">
            <v>1483145.31</v>
          </cell>
          <cell r="AZ27">
            <v>1296843.5900000001</v>
          </cell>
          <cell r="BA27">
            <v>6</v>
          </cell>
          <cell r="BB27">
            <v>155235.85999999999</v>
          </cell>
          <cell r="BC27">
            <v>207038.5</v>
          </cell>
          <cell r="BD27">
            <v>127594.58</v>
          </cell>
          <cell r="BE27">
            <v>107378.5</v>
          </cell>
          <cell r="BF27">
            <v>72796.350000000006</v>
          </cell>
          <cell r="BG27">
            <v>783549.16</v>
          </cell>
          <cell r="BH27">
            <v>186301.72</v>
          </cell>
          <cell r="BJ27">
            <v>130591.52666666701</v>
          </cell>
        </row>
        <row r="28">
          <cell r="B28" t="str">
            <v>S413033</v>
          </cell>
          <cell r="C28" t="str">
            <v>黄骅市再兴汽车配件有限公司</v>
          </cell>
          <cell r="D28" t="str">
            <v>金属件/后视镜</v>
          </cell>
          <cell r="E28" t="str">
            <v>正常供货</v>
          </cell>
          <cell r="F28">
            <v>60</v>
          </cell>
          <cell r="G28" t="str">
            <v>是</v>
          </cell>
          <cell r="H28">
            <v>60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31671.58</v>
          </cell>
          <cell r="AG28">
            <v>0</v>
          </cell>
          <cell r="AH28">
            <v>134069.59</v>
          </cell>
          <cell r="AI28">
            <v>177168.87</v>
          </cell>
          <cell r="AJ28">
            <v>239953.1</v>
          </cell>
          <cell r="AK28">
            <v>123289.19</v>
          </cell>
          <cell r="AL28">
            <v>122638.49</v>
          </cell>
          <cell r="AM28">
            <v>55959.09</v>
          </cell>
          <cell r="AN28">
            <v>111910.16</v>
          </cell>
          <cell r="AO28">
            <v>139000</v>
          </cell>
          <cell r="AP28">
            <v>141000</v>
          </cell>
          <cell r="AQ28">
            <v>156563.19</v>
          </cell>
          <cell r="AR28">
            <v>126402.14</v>
          </cell>
          <cell r="AS28">
            <v>130455</v>
          </cell>
          <cell r="AT28">
            <v>276604.94</v>
          </cell>
          <cell r="AU28">
            <v>125390.28</v>
          </cell>
          <cell r="AV28">
            <v>104108</v>
          </cell>
          <cell r="AW28">
            <v>72315.960000000006</v>
          </cell>
          <cell r="AX28">
            <v>185619.19</v>
          </cell>
          <cell r="AY28">
            <v>2454118.77</v>
          </cell>
          <cell r="AZ28">
            <v>2196183.62</v>
          </cell>
          <cell r="BA28">
            <v>6</v>
          </cell>
          <cell r="BB28">
            <v>104108</v>
          </cell>
          <cell r="BC28">
            <v>125390.28</v>
          </cell>
          <cell r="BD28">
            <v>276604.94</v>
          </cell>
          <cell r="BE28">
            <v>130455</v>
          </cell>
          <cell r="BF28">
            <v>126402.14</v>
          </cell>
          <cell r="BG28">
            <v>894493.37</v>
          </cell>
          <cell r="BH28">
            <v>257935.15</v>
          </cell>
          <cell r="BJ28">
            <v>149082.22833333301</v>
          </cell>
        </row>
        <row r="29">
          <cell r="B29" t="str">
            <v>S413047</v>
          </cell>
          <cell r="C29" t="str">
            <v>黄骅市正大纺织机械配件厂</v>
          </cell>
          <cell r="D29" t="str">
            <v>金属件/座椅/后视镜</v>
          </cell>
          <cell r="E29" t="str">
            <v>正常供货</v>
          </cell>
          <cell r="F29">
            <v>60</v>
          </cell>
          <cell r="G29" t="str">
            <v>是</v>
          </cell>
          <cell r="H29">
            <v>60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210786.47</v>
          </cell>
          <cell r="AJ29">
            <v>0</v>
          </cell>
          <cell r="AK29">
            <v>0</v>
          </cell>
          <cell r="AL29">
            <v>187757.44</v>
          </cell>
          <cell r="AM29">
            <v>0</v>
          </cell>
          <cell r="AN29">
            <v>460641.37</v>
          </cell>
          <cell r="AO29">
            <v>615500</v>
          </cell>
          <cell r="AP29">
            <v>0</v>
          </cell>
          <cell r="AQ29">
            <v>160532.68</v>
          </cell>
          <cell r="AR29">
            <v>0</v>
          </cell>
          <cell r="AS29">
            <v>190575.44</v>
          </cell>
          <cell r="AT29">
            <v>0</v>
          </cell>
          <cell r="AU29">
            <v>0</v>
          </cell>
          <cell r="AV29">
            <v>9647.69</v>
          </cell>
          <cell r="AW29">
            <v>0</v>
          </cell>
          <cell r="AX29">
            <v>0</v>
          </cell>
          <cell r="AY29">
            <v>1835441.09</v>
          </cell>
          <cell r="AZ29">
            <v>1835441.09</v>
          </cell>
          <cell r="BA29">
            <v>6</v>
          </cell>
          <cell r="BB29">
            <v>9647.69</v>
          </cell>
          <cell r="BC29">
            <v>0</v>
          </cell>
          <cell r="BD29">
            <v>0</v>
          </cell>
          <cell r="BE29">
            <v>190575.44</v>
          </cell>
          <cell r="BF29">
            <v>0</v>
          </cell>
          <cell r="BG29">
            <v>200223.13</v>
          </cell>
          <cell r="BH29">
            <v>0</v>
          </cell>
          <cell r="BJ29">
            <v>33370.521666666697</v>
          </cell>
        </row>
        <row r="30">
          <cell r="B30" t="str">
            <v>S437004</v>
          </cell>
          <cell r="C30" t="str">
            <v>青岛福基纺织有限公司</v>
          </cell>
          <cell r="D30" t="str">
            <v>座椅</v>
          </cell>
          <cell r="E30" t="str">
            <v>正常供货</v>
          </cell>
          <cell r="F30">
            <v>60</v>
          </cell>
          <cell r="G30" t="str">
            <v>否</v>
          </cell>
          <cell r="H30">
            <v>60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214484.17</v>
          </cell>
          <cell r="AS30">
            <v>326573.95</v>
          </cell>
          <cell r="AT30">
            <v>367231.17</v>
          </cell>
          <cell r="AU30">
            <v>0</v>
          </cell>
          <cell r="AV30">
            <v>71190.61</v>
          </cell>
          <cell r="AW30">
            <v>105342.81</v>
          </cell>
          <cell r="AX30">
            <v>115506.87</v>
          </cell>
          <cell r="AY30">
            <v>1200329.58</v>
          </cell>
          <cell r="AZ30">
            <v>979479.9</v>
          </cell>
          <cell r="BA30">
            <v>6</v>
          </cell>
          <cell r="BB30">
            <v>71190.61</v>
          </cell>
          <cell r="BC30">
            <v>0</v>
          </cell>
          <cell r="BD30">
            <v>367231.17</v>
          </cell>
          <cell r="BE30">
            <v>326573.95</v>
          </cell>
          <cell r="BF30">
            <v>214484.17</v>
          </cell>
          <cell r="BG30">
            <v>985845.41</v>
          </cell>
          <cell r="BH30">
            <v>220849.68</v>
          </cell>
          <cell r="BJ30">
            <v>164307.56833333301</v>
          </cell>
        </row>
        <row r="31">
          <cell r="B31" t="str">
            <v>S413084</v>
          </cell>
          <cell r="C31" t="str">
            <v>黄骅市常郭镇街西纸箱厂</v>
          </cell>
          <cell r="D31" t="str">
            <v>金属件/座椅/后视镜</v>
          </cell>
          <cell r="E31" t="str">
            <v>正常供货</v>
          </cell>
          <cell r="F31">
            <v>60</v>
          </cell>
          <cell r="G31" t="str">
            <v>是</v>
          </cell>
          <cell r="H31">
            <v>60</v>
          </cell>
          <cell r="I31">
            <v>0</v>
          </cell>
          <cell r="J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35279.9</v>
          </cell>
          <cell r="U31">
            <v>126878.41</v>
          </cell>
          <cell r="V31">
            <v>0</v>
          </cell>
          <cell r="W31">
            <v>78582.9399999999</v>
          </cell>
          <cell r="X31">
            <v>0</v>
          </cell>
          <cell r="Y31">
            <v>18137.96</v>
          </cell>
          <cell r="Z31">
            <v>109553.59</v>
          </cell>
          <cell r="AA31">
            <v>40359.409999999902</v>
          </cell>
          <cell r="AB31">
            <v>72716.78</v>
          </cell>
          <cell r="AC31">
            <v>104319.57</v>
          </cell>
          <cell r="AD31">
            <v>91228.98</v>
          </cell>
          <cell r="AE31">
            <v>24270.69</v>
          </cell>
          <cell r="AF31">
            <v>119988.44</v>
          </cell>
          <cell r="AG31">
            <v>50624.54</v>
          </cell>
          <cell r="AH31">
            <v>45882.35</v>
          </cell>
          <cell r="AI31">
            <v>79661.13</v>
          </cell>
          <cell r="AJ31">
            <v>90607.27</v>
          </cell>
          <cell r="AK31">
            <v>51611.47</v>
          </cell>
          <cell r="AL31">
            <v>47570.89</v>
          </cell>
          <cell r="AM31">
            <v>33607.06</v>
          </cell>
          <cell r="AN31">
            <v>37862.129999999997</v>
          </cell>
          <cell r="AO31">
            <v>36800</v>
          </cell>
          <cell r="AP31">
            <v>37400</v>
          </cell>
          <cell r="AQ31">
            <v>46036.4</v>
          </cell>
          <cell r="AR31">
            <v>36676.82</v>
          </cell>
          <cell r="AS31">
            <v>30501.73</v>
          </cell>
          <cell r="AT31">
            <v>49398.07</v>
          </cell>
          <cell r="AU31">
            <v>21560</v>
          </cell>
          <cell r="AV31">
            <v>86728.39</v>
          </cell>
          <cell r="AW31">
            <v>9599.58</v>
          </cell>
          <cell r="AX31">
            <v>85052.73</v>
          </cell>
          <cell r="AY31">
            <v>1698497.23</v>
          </cell>
          <cell r="AZ31">
            <v>1603844.92</v>
          </cell>
          <cell r="BA31">
            <v>6</v>
          </cell>
          <cell r="BB31">
            <v>86728.39</v>
          </cell>
          <cell r="BC31">
            <v>21560</v>
          </cell>
          <cell r="BD31">
            <v>49398.07</v>
          </cell>
          <cell r="BE31">
            <v>30501.73</v>
          </cell>
          <cell r="BF31">
            <v>36676.82</v>
          </cell>
          <cell r="BG31">
            <v>282840.5</v>
          </cell>
          <cell r="BH31">
            <v>94652.3100000001</v>
          </cell>
          <cell r="BJ31">
            <v>47140.083333333299</v>
          </cell>
        </row>
        <row r="32">
          <cell r="B32" t="str">
            <v>S413078</v>
          </cell>
          <cell r="C32" t="str">
            <v>文安县德实汽车配件有限公司</v>
          </cell>
          <cell r="D32" t="str">
            <v>金属件/座椅</v>
          </cell>
          <cell r="E32" t="str">
            <v>正常供货</v>
          </cell>
          <cell r="F32">
            <v>60</v>
          </cell>
          <cell r="G32" t="str">
            <v>是</v>
          </cell>
          <cell r="H32">
            <v>60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273013.71999999997</v>
          </cell>
          <cell r="AO32">
            <v>352600</v>
          </cell>
          <cell r="AP32">
            <v>352000</v>
          </cell>
          <cell r="AQ32">
            <v>425266.94</v>
          </cell>
          <cell r="AR32">
            <v>345337.35</v>
          </cell>
          <cell r="AS32">
            <v>308833.87</v>
          </cell>
          <cell r="AT32">
            <v>406314.03</v>
          </cell>
          <cell r="AU32">
            <v>220273.69</v>
          </cell>
          <cell r="AV32">
            <v>365186.68</v>
          </cell>
          <cell r="AW32">
            <v>223782.45</v>
          </cell>
          <cell r="AX32">
            <v>238439.03</v>
          </cell>
          <cell r="AY32">
            <v>3511047.76</v>
          </cell>
          <cell r="AZ32">
            <v>3048826.28</v>
          </cell>
          <cell r="BA32">
            <v>6</v>
          </cell>
          <cell r="BB32">
            <v>365186.68</v>
          </cell>
          <cell r="BC32">
            <v>220273.69</v>
          </cell>
          <cell r="BD32">
            <v>406314.03</v>
          </cell>
          <cell r="BE32">
            <v>308833.87</v>
          </cell>
          <cell r="BF32">
            <v>345337.35</v>
          </cell>
          <cell r="BG32">
            <v>1762829.75</v>
          </cell>
          <cell r="BH32">
            <v>462221.48</v>
          </cell>
          <cell r="BJ32">
            <v>293804.95833333302</v>
          </cell>
        </row>
        <row r="33">
          <cell r="B33" t="str">
            <v>S411017</v>
          </cell>
          <cell r="C33" t="str">
            <v>北京奇美玉隆商贸有限责任公司</v>
          </cell>
          <cell r="D33" t="str">
            <v>后视镜</v>
          </cell>
          <cell r="E33" t="str">
            <v>大宗物料</v>
          </cell>
          <cell r="F33">
            <v>30</v>
          </cell>
          <cell r="G33" t="str">
            <v>是</v>
          </cell>
          <cell r="H33">
            <v>30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465206.3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248200</v>
          </cell>
          <cell r="AP33">
            <v>0</v>
          </cell>
          <cell r="AQ33">
            <v>185500</v>
          </cell>
          <cell r="AR33">
            <v>342439.95</v>
          </cell>
          <cell r="AS33">
            <v>208897.43</v>
          </cell>
          <cell r="AT33">
            <v>132500</v>
          </cell>
          <cell r="AU33">
            <v>0</v>
          </cell>
          <cell r="AW33">
            <v>0</v>
          </cell>
          <cell r="AX33">
            <v>0</v>
          </cell>
          <cell r="AY33">
            <v>1582743.68</v>
          </cell>
          <cell r="AZ33">
            <v>1582743.68</v>
          </cell>
          <cell r="BA33">
            <v>5</v>
          </cell>
          <cell r="BB33">
            <v>0</v>
          </cell>
          <cell r="BC33">
            <v>0</v>
          </cell>
          <cell r="BD33">
            <v>0</v>
          </cell>
          <cell r="BE33">
            <v>132500</v>
          </cell>
          <cell r="BF33">
            <v>208897.43</v>
          </cell>
          <cell r="BG33">
            <v>341397.43</v>
          </cell>
          <cell r="BH33">
            <v>0</v>
          </cell>
          <cell r="BJ33">
            <v>56899.571666666699</v>
          </cell>
        </row>
        <row r="34">
          <cell r="B34" t="str">
            <v>S413066</v>
          </cell>
          <cell r="C34" t="str">
            <v>河北新强力机械制造有限公司</v>
          </cell>
          <cell r="D34" t="str">
            <v>金属件/座椅</v>
          </cell>
          <cell r="E34" t="str">
            <v>正常供货</v>
          </cell>
          <cell r="F34">
            <v>90</v>
          </cell>
          <cell r="G34" t="str">
            <v>是</v>
          </cell>
          <cell r="H34">
            <v>90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G34">
            <v>31584.89</v>
          </cell>
          <cell r="AH34">
            <v>112769.84</v>
          </cell>
          <cell r="AI34">
            <v>122728.09</v>
          </cell>
          <cell r="AJ34">
            <v>122905.29</v>
          </cell>
          <cell r="AK34">
            <v>0</v>
          </cell>
          <cell r="AL34">
            <v>94567.72</v>
          </cell>
          <cell r="AM34">
            <v>60816.82</v>
          </cell>
          <cell r="AN34">
            <v>34267.15</v>
          </cell>
          <cell r="AO34">
            <v>83500</v>
          </cell>
          <cell r="AP34">
            <v>77000</v>
          </cell>
          <cell r="AQ34">
            <v>77137.289999999994</v>
          </cell>
          <cell r="AR34">
            <v>67357.009999999995</v>
          </cell>
          <cell r="AS34">
            <v>0</v>
          </cell>
          <cell r="AT34">
            <v>52526.87</v>
          </cell>
          <cell r="AU34">
            <v>161997.79</v>
          </cell>
          <cell r="AV34">
            <v>135262.51999999999</v>
          </cell>
          <cell r="AW34">
            <v>0</v>
          </cell>
          <cell r="AX34">
            <v>140963.25</v>
          </cell>
          <cell r="AY34">
            <v>1375384.53</v>
          </cell>
          <cell r="AZ34">
            <v>1099158.76</v>
          </cell>
          <cell r="BA34">
            <v>6</v>
          </cell>
          <cell r="BB34">
            <v>161997.79</v>
          </cell>
          <cell r="BC34">
            <v>52526.87</v>
          </cell>
          <cell r="BD34">
            <v>0</v>
          </cell>
          <cell r="BE34">
            <v>67357.009999999995</v>
          </cell>
          <cell r="BF34">
            <v>77137.289999999994</v>
          </cell>
          <cell r="BG34">
            <v>490750.43</v>
          </cell>
          <cell r="BH34">
            <v>276225.77</v>
          </cell>
          <cell r="BJ34">
            <v>81791.738333333298</v>
          </cell>
        </row>
        <row r="35">
          <cell r="B35" t="str">
            <v>S413065</v>
          </cell>
          <cell r="C35" t="str">
            <v>河北锦泽丰泰国际贸易有限公司</v>
          </cell>
          <cell r="D35" t="str">
            <v>金属件</v>
          </cell>
          <cell r="E35" t="str">
            <v>大宗物料</v>
          </cell>
          <cell r="F35">
            <v>0</v>
          </cell>
          <cell r="G35" t="str">
            <v>否</v>
          </cell>
          <cell r="H35">
            <v>30</v>
          </cell>
          <cell r="AC35">
            <v>0</v>
          </cell>
          <cell r="AD35">
            <v>0</v>
          </cell>
          <cell r="AE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123982.5</v>
          </cell>
          <cell r="AW35">
            <v>1289390.93</v>
          </cell>
          <cell r="AX35">
            <v>450619.81</v>
          </cell>
          <cell r="AY35">
            <v>1863993.24</v>
          </cell>
          <cell r="AZ35">
            <v>1863993.24</v>
          </cell>
          <cell r="BA35">
            <v>5</v>
          </cell>
          <cell r="BB35">
            <v>450619.81</v>
          </cell>
          <cell r="BC35">
            <v>1289390.93</v>
          </cell>
          <cell r="BD35">
            <v>0</v>
          </cell>
          <cell r="BE35">
            <v>123982.5</v>
          </cell>
          <cell r="BF35">
            <v>0</v>
          </cell>
          <cell r="BG35">
            <v>1863993.24</v>
          </cell>
          <cell r="BH35">
            <v>0</v>
          </cell>
          <cell r="BJ35">
            <v>310665.53999999998</v>
          </cell>
        </row>
        <row r="36">
          <cell r="B36" t="str">
            <v>S433001</v>
          </cell>
          <cell r="C36" t="str">
            <v>宁波精成车业有限公司</v>
          </cell>
          <cell r="D36" t="str">
            <v>后视镜</v>
          </cell>
          <cell r="E36" t="str">
            <v>正常供货</v>
          </cell>
          <cell r="F36">
            <v>60</v>
          </cell>
          <cell r="G36" t="str">
            <v>否</v>
          </cell>
          <cell r="H36">
            <v>60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P36">
            <v>0</v>
          </cell>
          <cell r="AQ36">
            <v>0</v>
          </cell>
          <cell r="AR36">
            <v>0</v>
          </cell>
          <cell r="AU36">
            <v>0</v>
          </cell>
          <cell r="AW36">
            <v>107884.53</v>
          </cell>
          <cell r="AX36">
            <v>109933.63</v>
          </cell>
          <cell r="AY36">
            <v>217818.16</v>
          </cell>
          <cell r="AZ36">
            <v>0</v>
          </cell>
          <cell r="BA36">
            <v>3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217818.16</v>
          </cell>
          <cell r="BH36">
            <v>217818.16</v>
          </cell>
          <cell r="BJ36">
            <v>36303.026666666701</v>
          </cell>
        </row>
        <row r="37">
          <cell r="B37" t="str">
            <v>S432020</v>
          </cell>
          <cell r="C37" t="str">
            <v>恺博（常熟）座椅机械部件有限公司</v>
          </cell>
          <cell r="D37" t="str">
            <v>座椅</v>
          </cell>
          <cell r="E37" t="str">
            <v>正常供货</v>
          </cell>
          <cell r="F37">
            <v>60</v>
          </cell>
          <cell r="G37" t="str">
            <v>是</v>
          </cell>
          <cell r="H37">
            <v>60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AD37">
            <v>0</v>
          </cell>
          <cell r="AE37">
            <v>0</v>
          </cell>
          <cell r="AF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343724.4</v>
          </cell>
          <cell r="AM37">
            <v>0</v>
          </cell>
          <cell r="AN37">
            <v>555471.84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100994.88</v>
          </cell>
          <cell r="AT37">
            <v>0</v>
          </cell>
          <cell r="AU37">
            <v>0</v>
          </cell>
          <cell r="AV37">
            <v>100994.88</v>
          </cell>
          <cell r="AW37">
            <v>504974.4</v>
          </cell>
          <cell r="AX37">
            <v>201989.76000000001</v>
          </cell>
          <cell r="AY37">
            <v>1808150.16</v>
          </cell>
          <cell r="AZ37">
            <v>1101186</v>
          </cell>
          <cell r="BA37">
            <v>6</v>
          </cell>
          <cell r="BB37">
            <v>100994.88</v>
          </cell>
          <cell r="BC37">
            <v>0</v>
          </cell>
          <cell r="BD37">
            <v>0</v>
          </cell>
          <cell r="BE37">
            <v>100994.88</v>
          </cell>
          <cell r="BF37">
            <v>0</v>
          </cell>
          <cell r="BG37">
            <v>908953.92</v>
          </cell>
          <cell r="BH37">
            <v>706964.16</v>
          </cell>
          <cell r="BJ37">
            <v>151492.32</v>
          </cell>
        </row>
        <row r="38">
          <cell r="B38" t="str">
            <v>S412001</v>
          </cell>
          <cell r="C38" t="str">
            <v>天津生隆纤维材料股份有限公司</v>
          </cell>
          <cell r="D38" t="str">
            <v>座椅</v>
          </cell>
          <cell r="E38" t="str">
            <v>正常供货</v>
          </cell>
          <cell r="F38">
            <v>90</v>
          </cell>
          <cell r="G38" t="str">
            <v>是</v>
          </cell>
          <cell r="H38">
            <v>90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140435.82</v>
          </cell>
          <cell r="AL38">
            <v>0</v>
          </cell>
          <cell r="AM38">
            <v>311154.09000000003</v>
          </cell>
          <cell r="AN38">
            <v>144144</v>
          </cell>
          <cell r="AO38">
            <v>178600</v>
          </cell>
          <cell r="AP38">
            <v>186200</v>
          </cell>
          <cell r="AQ38">
            <v>0</v>
          </cell>
          <cell r="AR38">
            <v>386548.67</v>
          </cell>
          <cell r="AS38">
            <v>0</v>
          </cell>
          <cell r="AT38">
            <v>0</v>
          </cell>
          <cell r="AU38">
            <v>144815.85</v>
          </cell>
          <cell r="AV38">
            <v>75145.41</v>
          </cell>
          <cell r="AW38">
            <v>21060.84</v>
          </cell>
          <cell r="AX38">
            <v>55566.62</v>
          </cell>
          <cell r="AY38">
            <v>1643671.3</v>
          </cell>
          <cell r="AZ38">
            <v>1491898.43</v>
          </cell>
          <cell r="BA38">
            <v>6</v>
          </cell>
          <cell r="BB38">
            <v>144815.85</v>
          </cell>
          <cell r="BC38">
            <v>0</v>
          </cell>
          <cell r="BD38">
            <v>0</v>
          </cell>
          <cell r="BE38">
            <v>386548.67</v>
          </cell>
          <cell r="BF38">
            <v>0</v>
          </cell>
          <cell r="BG38">
            <v>296588.71999999997</v>
          </cell>
          <cell r="BH38">
            <v>151772.87</v>
          </cell>
          <cell r="BJ38">
            <v>49431.453333333302</v>
          </cell>
        </row>
        <row r="39">
          <cell r="B39" t="str">
            <v>S433003</v>
          </cell>
          <cell r="C39" t="str">
            <v>浙江松原汽车安全系统股份有限公司</v>
          </cell>
          <cell r="D39" t="str">
            <v>座椅</v>
          </cell>
          <cell r="E39" t="str">
            <v>正常供货</v>
          </cell>
          <cell r="F39">
            <v>90</v>
          </cell>
          <cell r="G39" t="str">
            <v>否</v>
          </cell>
          <cell r="H39">
            <v>90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AI39">
            <v>0</v>
          </cell>
          <cell r="AN39">
            <v>0</v>
          </cell>
          <cell r="AP39">
            <v>6243.12</v>
          </cell>
          <cell r="AQ39">
            <v>359530.55</v>
          </cell>
          <cell r="AR39">
            <v>269749.08</v>
          </cell>
          <cell r="AS39">
            <v>422823.47</v>
          </cell>
          <cell r="AT39">
            <v>0</v>
          </cell>
          <cell r="AU39">
            <v>285452.59999999998</v>
          </cell>
          <cell r="AW39">
            <v>32420.83</v>
          </cell>
          <cell r="AX39">
            <v>349766.64</v>
          </cell>
          <cell r="AY39">
            <v>1725986.29</v>
          </cell>
          <cell r="AZ39">
            <v>1343798.82</v>
          </cell>
          <cell r="BA39">
            <v>5</v>
          </cell>
          <cell r="BB39">
            <v>285452.59999999998</v>
          </cell>
          <cell r="BC39">
            <v>0</v>
          </cell>
          <cell r="BD39">
            <v>422823.47</v>
          </cell>
          <cell r="BE39">
            <v>269749.08</v>
          </cell>
          <cell r="BF39">
            <v>359530.55</v>
          </cell>
          <cell r="BG39">
            <v>1090463.54</v>
          </cell>
          <cell r="BH39">
            <v>382187.47</v>
          </cell>
          <cell r="BJ39">
            <v>181743.92333333299</v>
          </cell>
        </row>
        <row r="40">
          <cell r="B40" t="str">
            <v>S437023</v>
          </cell>
          <cell r="C40" t="str">
            <v>高唐强盛机械有限公司</v>
          </cell>
          <cell r="D40" t="str">
            <v>金属件</v>
          </cell>
          <cell r="E40" t="str">
            <v>正常供货</v>
          </cell>
          <cell r="F40">
            <v>60</v>
          </cell>
          <cell r="G40" t="str">
            <v>是</v>
          </cell>
          <cell r="H40">
            <v>90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N40">
            <v>0</v>
          </cell>
          <cell r="O40">
            <v>0</v>
          </cell>
          <cell r="P40">
            <v>152666.63</v>
          </cell>
          <cell r="Q40">
            <v>295046.31</v>
          </cell>
          <cell r="R40">
            <v>0</v>
          </cell>
          <cell r="S40">
            <v>0</v>
          </cell>
          <cell r="T40">
            <v>158493.38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196661.45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33763.07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W40">
            <v>0</v>
          </cell>
          <cell r="AX40">
            <v>0</v>
          </cell>
          <cell r="AY40">
            <v>836630.84</v>
          </cell>
          <cell r="AZ40">
            <v>836630.84</v>
          </cell>
          <cell r="BA40">
            <v>5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J40">
            <v>0</v>
          </cell>
        </row>
        <row r="41">
          <cell r="B41" t="str">
            <v>S422002</v>
          </cell>
          <cell r="C41" t="str">
            <v>长春市天利得科技有限公司</v>
          </cell>
          <cell r="D41" t="str">
            <v>座椅</v>
          </cell>
          <cell r="E41" t="str">
            <v>正常供货</v>
          </cell>
          <cell r="F41">
            <v>60</v>
          </cell>
          <cell r="G41" t="str">
            <v>否</v>
          </cell>
          <cell r="H41">
            <v>90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Q41">
            <v>203514.6</v>
          </cell>
          <cell r="AR41">
            <v>158056.49</v>
          </cell>
          <cell r="AS41">
            <v>216321.56</v>
          </cell>
          <cell r="AT41">
            <v>206975.89</v>
          </cell>
          <cell r="AU41">
            <v>171745.31</v>
          </cell>
          <cell r="AV41">
            <v>213981.32</v>
          </cell>
          <cell r="AW41">
            <v>186978.84</v>
          </cell>
          <cell r="AX41">
            <v>33080.75</v>
          </cell>
          <cell r="AY41">
            <v>1390654.76</v>
          </cell>
          <cell r="AZ41">
            <v>1170595.17</v>
          </cell>
          <cell r="BA41">
            <v>6</v>
          </cell>
          <cell r="BB41">
            <v>213981.32</v>
          </cell>
          <cell r="BC41">
            <v>171745.31</v>
          </cell>
          <cell r="BD41">
            <v>206975.89</v>
          </cell>
          <cell r="BE41">
            <v>216321.56</v>
          </cell>
          <cell r="BF41">
            <v>158056.49</v>
          </cell>
          <cell r="BG41">
            <v>1029083.67</v>
          </cell>
          <cell r="BH41">
            <v>220059.59</v>
          </cell>
          <cell r="BJ41">
            <v>171513.94500000001</v>
          </cell>
        </row>
        <row r="42">
          <cell r="B42" t="str">
            <v>S437019</v>
          </cell>
          <cell r="C42" t="str">
            <v>日照浩利橡塑有限公司</v>
          </cell>
          <cell r="D42" t="str">
            <v>金属件/座椅</v>
          </cell>
          <cell r="E42" t="str">
            <v>正常供货</v>
          </cell>
          <cell r="F42">
            <v>60</v>
          </cell>
          <cell r="G42" t="str">
            <v>否</v>
          </cell>
          <cell r="H42">
            <v>60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Q42">
            <v>128312.95</v>
          </cell>
          <cell r="AR42">
            <v>170008.91</v>
          </cell>
          <cell r="AS42">
            <v>128935.26</v>
          </cell>
          <cell r="AT42">
            <v>600916.49</v>
          </cell>
          <cell r="AU42">
            <v>234670.04</v>
          </cell>
          <cell r="AV42">
            <v>520798.5</v>
          </cell>
          <cell r="AW42">
            <v>239833.74</v>
          </cell>
          <cell r="AX42">
            <v>194183.49</v>
          </cell>
          <cell r="AY42">
            <v>2217659.38</v>
          </cell>
          <cell r="AZ42">
            <v>1783642.15</v>
          </cell>
          <cell r="BA42">
            <v>6</v>
          </cell>
          <cell r="BB42">
            <v>520798.5</v>
          </cell>
          <cell r="BC42">
            <v>234670.04</v>
          </cell>
          <cell r="BD42">
            <v>600916.49</v>
          </cell>
          <cell r="BE42">
            <v>128935.26</v>
          </cell>
          <cell r="BF42">
            <v>170008.91</v>
          </cell>
          <cell r="BG42">
            <v>1919337.52</v>
          </cell>
          <cell r="BH42">
            <v>434017.23</v>
          </cell>
          <cell r="BJ42">
            <v>319889.58666666702</v>
          </cell>
        </row>
        <row r="43">
          <cell r="B43" t="str">
            <v>S413090</v>
          </cell>
          <cell r="C43" t="str">
            <v>黄骅市津华汽车部件有限公司</v>
          </cell>
          <cell r="D43" t="str">
            <v>金属件/座椅</v>
          </cell>
          <cell r="E43" t="str">
            <v>更名创合</v>
          </cell>
          <cell r="F43">
            <v>60</v>
          </cell>
          <cell r="G43" t="str">
            <v>是</v>
          </cell>
          <cell r="H43">
            <v>90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149198.92000000001</v>
          </cell>
          <cell r="Z43">
            <v>0</v>
          </cell>
          <cell r="AA43">
            <v>0</v>
          </cell>
          <cell r="AC43">
            <v>378139.64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W43">
            <v>0</v>
          </cell>
          <cell r="AX43">
            <v>0</v>
          </cell>
          <cell r="AY43">
            <v>527338.56000000006</v>
          </cell>
          <cell r="AZ43">
            <v>527338.56000000006</v>
          </cell>
          <cell r="BA43">
            <v>5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J43">
            <v>0</v>
          </cell>
        </row>
        <row r="44">
          <cell r="B44" t="str">
            <v>S413051</v>
          </cell>
          <cell r="C44" t="str">
            <v>黄骅市京港机电设备有限公司</v>
          </cell>
          <cell r="D44" t="str">
            <v>座椅/后视镜</v>
          </cell>
          <cell r="E44" t="str">
            <v>正常供货</v>
          </cell>
          <cell r="F44">
            <v>60</v>
          </cell>
          <cell r="G44" t="str">
            <v>是</v>
          </cell>
          <cell r="H44">
            <v>60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56830.9</v>
          </cell>
          <cell r="S44">
            <v>0</v>
          </cell>
          <cell r="T44">
            <v>212817.59</v>
          </cell>
          <cell r="U44">
            <v>0</v>
          </cell>
          <cell r="V44">
            <v>98690.6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25457.29</v>
          </cell>
          <cell r="AH44">
            <v>102625.95</v>
          </cell>
          <cell r="AI44">
            <v>61039.55</v>
          </cell>
          <cell r="AJ44">
            <v>0</v>
          </cell>
          <cell r="AK44">
            <v>7579.72</v>
          </cell>
          <cell r="AL44">
            <v>187.99</v>
          </cell>
          <cell r="AM44">
            <v>123.67</v>
          </cell>
          <cell r="AN44">
            <v>7479.33</v>
          </cell>
          <cell r="AO44">
            <v>21400</v>
          </cell>
          <cell r="AP44">
            <v>10500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W44">
            <v>0</v>
          </cell>
          <cell r="AX44">
            <v>0</v>
          </cell>
          <cell r="AY44">
            <v>604732.59</v>
          </cell>
          <cell r="AZ44">
            <v>604732.59</v>
          </cell>
          <cell r="BA44">
            <v>5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J44">
            <v>0</v>
          </cell>
        </row>
        <row r="45">
          <cell r="B45" t="str">
            <v>S413132</v>
          </cell>
          <cell r="C45" t="str">
            <v>霸州市政锦五金制品有限公司</v>
          </cell>
          <cell r="D45" t="str">
            <v>金属件</v>
          </cell>
          <cell r="E45" t="str">
            <v>正常供货</v>
          </cell>
          <cell r="F45">
            <v>90</v>
          </cell>
          <cell r="G45" t="str">
            <v>否</v>
          </cell>
          <cell r="H45">
            <v>90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P45">
            <v>216658.56</v>
          </cell>
          <cell r="AQ45">
            <v>194883.01</v>
          </cell>
          <cell r="AR45">
            <v>255354.44</v>
          </cell>
          <cell r="AS45">
            <v>0</v>
          </cell>
          <cell r="AT45">
            <v>302273.52</v>
          </cell>
          <cell r="AU45">
            <v>158299.70000000001</v>
          </cell>
          <cell r="AV45">
            <v>437642.97</v>
          </cell>
          <cell r="AW45">
            <v>278504.71999999997</v>
          </cell>
          <cell r="AX45">
            <v>0</v>
          </cell>
          <cell r="AY45">
            <v>1843616.92</v>
          </cell>
          <cell r="AZ45">
            <v>1127469.23</v>
          </cell>
          <cell r="BA45">
            <v>6</v>
          </cell>
          <cell r="BB45">
            <v>158299.70000000001</v>
          </cell>
          <cell r="BC45">
            <v>302273.52</v>
          </cell>
          <cell r="BD45">
            <v>0</v>
          </cell>
          <cell r="BE45">
            <v>255354.44</v>
          </cell>
          <cell r="BF45">
            <v>194883.01</v>
          </cell>
          <cell r="BG45">
            <v>1176720.9099999999</v>
          </cell>
          <cell r="BH45">
            <v>716147.69</v>
          </cell>
          <cell r="BJ45">
            <v>196120.15166666699</v>
          </cell>
        </row>
        <row r="46">
          <cell r="B46" t="str">
            <v>S411010</v>
          </cell>
          <cell r="C46" t="str">
            <v>北京多宾城建筑机械有限公司</v>
          </cell>
          <cell r="D46" t="str">
            <v>后视镜</v>
          </cell>
          <cell r="E46" t="str">
            <v>正常供货</v>
          </cell>
          <cell r="F46">
            <v>60</v>
          </cell>
          <cell r="G46" t="str">
            <v>是</v>
          </cell>
          <cell r="H46">
            <v>90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121209.49</v>
          </cell>
          <cell r="AK46">
            <v>45180.06</v>
          </cell>
          <cell r="AL46">
            <v>102833.86</v>
          </cell>
          <cell r="AM46">
            <v>74741.320000000007</v>
          </cell>
          <cell r="AN46">
            <v>85589.88</v>
          </cell>
          <cell r="AO46">
            <v>93000</v>
          </cell>
          <cell r="AP46">
            <v>47900</v>
          </cell>
          <cell r="AQ46">
            <v>89492.64</v>
          </cell>
          <cell r="AR46">
            <v>86878.44</v>
          </cell>
          <cell r="AS46">
            <v>28025.03</v>
          </cell>
          <cell r="AT46">
            <v>12685.55</v>
          </cell>
          <cell r="AU46">
            <v>0</v>
          </cell>
          <cell r="AV46">
            <v>131554.62</v>
          </cell>
          <cell r="AW46">
            <v>104450.84</v>
          </cell>
          <cell r="AX46">
            <v>39953.839999999997</v>
          </cell>
          <cell r="AY46">
            <v>1063495.57</v>
          </cell>
          <cell r="AZ46">
            <v>919090.89</v>
          </cell>
          <cell r="BA46">
            <v>6</v>
          </cell>
          <cell r="BB46">
            <v>131554.62</v>
          </cell>
          <cell r="BC46">
            <v>0</v>
          </cell>
          <cell r="BD46">
            <v>12685.55</v>
          </cell>
          <cell r="BE46">
            <v>28025.03</v>
          </cell>
          <cell r="BF46">
            <v>86878.44</v>
          </cell>
          <cell r="BG46">
            <v>316669.88</v>
          </cell>
          <cell r="BH46">
            <v>144404.68</v>
          </cell>
          <cell r="BJ46">
            <v>52778.313333333303</v>
          </cell>
        </row>
        <row r="47">
          <cell r="B47" t="str">
            <v>S432021</v>
          </cell>
          <cell r="C47" t="str">
            <v>江苏艾文德悦达汽车内饰有限责任公司</v>
          </cell>
          <cell r="D47" t="str">
            <v>座椅</v>
          </cell>
          <cell r="E47" t="str">
            <v>诉讼</v>
          </cell>
          <cell r="F47">
            <v>60</v>
          </cell>
          <cell r="G47" t="str">
            <v>否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5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J47">
            <v>0</v>
          </cell>
        </row>
        <row r="48">
          <cell r="B48" t="str">
            <v>S433010</v>
          </cell>
          <cell r="C48" t="str">
            <v>台州市黄岩佩雷希模具有限公司</v>
          </cell>
          <cell r="D48">
            <v>0</v>
          </cell>
          <cell r="E48" t="str">
            <v>固定资产</v>
          </cell>
          <cell r="F48">
            <v>0</v>
          </cell>
          <cell r="G48" t="str">
            <v>是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E48">
            <v>0</v>
          </cell>
          <cell r="AF48">
            <v>37300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140000</v>
          </cell>
          <cell r="AS48">
            <v>0</v>
          </cell>
          <cell r="AT48">
            <v>0</v>
          </cell>
          <cell r="AU48">
            <v>0</v>
          </cell>
          <cell r="AW48">
            <v>0</v>
          </cell>
          <cell r="AX48">
            <v>0</v>
          </cell>
          <cell r="AY48">
            <v>177300</v>
          </cell>
          <cell r="AZ48">
            <v>177300</v>
          </cell>
          <cell r="BA48">
            <v>5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J48">
            <v>0</v>
          </cell>
        </row>
        <row r="49">
          <cell r="B49" t="str">
            <v>S413161</v>
          </cell>
          <cell r="C49" t="str">
            <v>河北利达金属制品集团有限公司</v>
          </cell>
          <cell r="D49" t="str">
            <v>金属件</v>
          </cell>
          <cell r="E49" t="str">
            <v>正常供货</v>
          </cell>
          <cell r="F49">
            <v>90</v>
          </cell>
          <cell r="G49" t="str">
            <v>否</v>
          </cell>
          <cell r="H49">
            <v>90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H49">
            <v>0</v>
          </cell>
          <cell r="AI49">
            <v>0</v>
          </cell>
          <cell r="AJ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1941760.23</v>
          </cell>
          <cell r="AR49">
            <v>759580.68</v>
          </cell>
          <cell r="AS49">
            <v>0</v>
          </cell>
          <cell r="AT49">
            <v>0</v>
          </cell>
          <cell r="AU49">
            <v>1943731.72</v>
          </cell>
          <cell r="AV49">
            <v>731857.32</v>
          </cell>
          <cell r="AW49">
            <v>424300.31</v>
          </cell>
          <cell r="AX49">
            <v>303136.17</v>
          </cell>
          <cell r="AY49">
            <v>6104366.4299999997</v>
          </cell>
          <cell r="AZ49">
            <v>4645072.63</v>
          </cell>
          <cell r="BA49">
            <v>6</v>
          </cell>
          <cell r="BB49">
            <v>1943731.72</v>
          </cell>
          <cell r="BC49">
            <v>0</v>
          </cell>
          <cell r="BD49">
            <v>0</v>
          </cell>
          <cell r="BE49">
            <v>759580.68</v>
          </cell>
          <cell r="BF49">
            <v>1941760.23</v>
          </cell>
          <cell r="BG49">
            <v>3403025.52</v>
          </cell>
          <cell r="BH49">
            <v>1459293.8</v>
          </cell>
          <cell r="BJ49">
            <v>567170.92000000004</v>
          </cell>
        </row>
        <row r="50">
          <cell r="B50" t="str">
            <v>S412015</v>
          </cell>
          <cell r="C50" t="str">
            <v>天津亚铁科技有限公司</v>
          </cell>
          <cell r="D50" t="str">
            <v>金属件</v>
          </cell>
          <cell r="E50" t="str">
            <v>老账</v>
          </cell>
          <cell r="F50">
            <v>0</v>
          </cell>
          <cell r="G50" t="str">
            <v>否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U50">
            <v>0</v>
          </cell>
          <cell r="V50">
            <v>0</v>
          </cell>
          <cell r="W50">
            <v>96094.65</v>
          </cell>
          <cell r="X50">
            <v>0</v>
          </cell>
          <cell r="Y50">
            <v>0</v>
          </cell>
          <cell r="Z50">
            <v>0</v>
          </cell>
          <cell r="AA50">
            <v>74592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W50">
            <v>0</v>
          </cell>
          <cell r="AX50">
            <v>0</v>
          </cell>
          <cell r="AY50">
            <v>170686.65</v>
          </cell>
          <cell r="AZ50">
            <v>170686.65</v>
          </cell>
          <cell r="BA50">
            <v>5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J50">
            <v>0</v>
          </cell>
        </row>
        <row r="51">
          <cell r="B51" t="str">
            <v>S437015</v>
          </cell>
          <cell r="C51" t="str">
            <v>山东金达汽车部件制造股份有限公司</v>
          </cell>
          <cell r="D51" t="str">
            <v>座椅</v>
          </cell>
          <cell r="E51" t="str">
            <v>正常供货</v>
          </cell>
          <cell r="F51">
            <v>60</v>
          </cell>
          <cell r="G51" t="str">
            <v>否</v>
          </cell>
          <cell r="H51">
            <v>90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32145.67</v>
          </cell>
          <cell r="AS51">
            <v>485505.14</v>
          </cell>
          <cell r="AT51">
            <v>900590.92</v>
          </cell>
          <cell r="AU51">
            <v>291316.14</v>
          </cell>
          <cell r="AV51">
            <v>689636.32</v>
          </cell>
          <cell r="AW51">
            <v>406031.42</v>
          </cell>
          <cell r="AX51">
            <v>460103.74</v>
          </cell>
          <cell r="AY51">
            <v>3265329.35</v>
          </cell>
          <cell r="AZ51">
            <v>2399194.19</v>
          </cell>
          <cell r="BA51">
            <v>6</v>
          </cell>
          <cell r="BB51">
            <v>689636.32</v>
          </cell>
          <cell r="BC51">
            <v>291316.14</v>
          </cell>
          <cell r="BD51">
            <v>900590.92</v>
          </cell>
          <cell r="BE51">
            <v>485505.14</v>
          </cell>
          <cell r="BF51">
            <v>32145.67</v>
          </cell>
          <cell r="BG51">
            <v>3233183.68</v>
          </cell>
          <cell r="BH51">
            <v>866135.16</v>
          </cell>
          <cell r="BJ51">
            <v>538863.94666666701</v>
          </cell>
        </row>
        <row r="52">
          <cell r="B52" t="str">
            <v>S433027</v>
          </cell>
          <cell r="C52" t="str">
            <v>浙江泰极信汽车部件有限公司</v>
          </cell>
          <cell r="D52" t="str">
            <v>金属件</v>
          </cell>
          <cell r="E52" t="str">
            <v>诉讼</v>
          </cell>
          <cell r="F52">
            <v>60</v>
          </cell>
          <cell r="G52" t="str">
            <v>否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S52">
            <v>0</v>
          </cell>
          <cell r="T52">
            <v>27521.08</v>
          </cell>
          <cell r="U52">
            <v>101074.44</v>
          </cell>
          <cell r="V52">
            <v>0</v>
          </cell>
          <cell r="W52">
            <v>101074.44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W52">
            <v>0</v>
          </cell>
          <cell r="AX52">
            <v>0</v>
          </cell>
          <cell r="AY52">
            <v>229669.96</v>
          </cell>
          <cell r="AZ52">
            <v>229669.96</v>
          </cell>
          <cell r="BA52">
            <v>5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J52">
            <v>0</v>
          </cell>
        </row>
        <row r="53">
          <cell r="B53" t="str">
            <v>S543001</v>
          </cell>
          <cell r="C53" t="str">
            <v>湖南精正设备制造有限公司</v>
          </cell>
          <cell r="D53" t="str">
            <v>座椅</v>
          </cell>
          <cell r="E53" t="str">
            <v>固定资产</v>
          </cell>
          <cell r="F53" t="str">
            <v>预付</v>
          </cell>
          <cell r="G53" t="str">
            <v>否</v>
          </cell>
          <cell r="I53">
            <v>470027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W53">
            <v>0</v>
          </cell>
          <cell r="AX53">
            <v>0</v>
          </cell>
          <cell r="AY53">
            <v>470027</v>
          </cell>
          <cell r="AZ53">
            <v>470027</v>
          </cell>
          <cell r="BA53">
            <v>5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J53">
            <v>0</v>
          </cell>
        </row>
        <row r="54">
          <cell r="B54" t="str">
            <v>S433020</v>
          </cell>
          <cell r="C54" t="str">
            <v>宁波市北仑屹昌机械有限公司</v>
          </cell>
          <cell r="D54" t="str">
            <v>后视镜</v>
          </cell>
          <cell r="E54" t="str">
            <v>老账</v>
          </cell>
          <cell r="F54">
            <v>90</v>
          </cell>
          <cell r="G54" t="str">
            <v>是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58156.28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W54">
            <v>139274.43</v>
          </cell>
          <cell r="AX54">
            <v>111466.48</v>
          </cell>
          <cell r="AY54">
            <v>308897.19</v>
          </cell>
          <cell r="AZ54">
            <v>58156.28</v>
          </cell>
          <cell r="BA54">
            <v>5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250740.91</v>
          </cell>
          <cell r="BH54">
            <v>250740.91</v>
          </cell>
          <cell r="BJ54">
            <v>41790.151666666701</v>
          </cell>
        </row>
        <row r="55">
          <cell r="B55" t="str">
            <v>S432009</v>
          </cell>
          <cell r="C55" t="str">
            <v>江苏力乐汽车部件股份有限公司</v>
          </cell>
          <cell r="D55" t="str">
            <v>金属件/座椅</v>
          </cell>
          <cell r="E55" t="str">
            <v>正常供货</v>
          </cell>
          <cell r="F55">
            <v>60</v>
          </cell>
          <cell r="G55" t="str">
            <v>否</v>
          </cell>
          <cell r="H55">
            <v>90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P55">
            <v>0</v>
          </cell>
          <cell r="AQ55">
            <v>0</v>
          </cell>
          <cell r="AR55">
            <v>563020.9</v>
          </cell>
          <cell r="AS55">
            <v>973535.12</v>
          </cell>
          <cell r="AT55">
            <v>1890526.64</v>
          </cell>
          <cell r="AU55">
            <v>871702.16</v>
          </cell>
          <cell r="AV55">
            <v>1127828</v>
          </cell>
          <cell r="AW55">
            <v>509297.24</v>
          </cell>
          <cell r="AX55">
            <v>722625.9</v>
          </cell>
          <cell r="AY55">
            <v>6658535.96</v>
          </cell>
          <cell r="AZ55">
            <v>5426612.8200000003</v>
          </cell>
          <cell r="BA55">
            <v>6</v>
          </cell>
          <cell r="BB55">
            <v>1127828</v>
          </cell>
          <cell r="BC55">
            <v>871702.16</v>
          </cell>
          <cell r="BD55">
            <v>1890526.64</v>
          </cell>
          <cell r="BE55">
            <v>973535.12</v>
          </cell>
          <cell r="BF55">
            <v>563020.9</v>
          </cell>
          <cell r="BG55">
            <v>6095515.0599999996</v>
          </cell>
          <cell r="BH55">
            <v>1231923.1399999999</v>
          </cell>
          <cell r="BJ55">
            <v>1015919.17666667</v>
          </cell>
        </row>
        <row r="56">
          <cell r="B56" t="str">
            <v>S432025</v>
          </cell>
          <cell r="C56" t="str">
            <v>苏州高登威科技股份有限公司</v>
          </cell>
          <cell r="D56">
            <v>0</v>
          </cell>
          <cell r="E56" t="str">
            <v>固定资产</v>
          </cell>
          <cell r="F56">
            <v>0</v>
          </cell>
          <cell r="G56" t="str">
            <v>否</v>
          </cell>
          <cell r="I56">
            <v>526700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W56">
            <v>0</v>
          </cell>
          <cell r="AX56">
            <v>0</v>
          </cell>
          <cell r="AY56">
            <v>526700</v>
          </cell>
          <cell r="AZ56">
            <v>526700</v>
          </cell>
          <cell r="BA56">
            <v>5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>
            <v>0</v>
          </cell>
        </row>
        <row r="57">
          <cell r="B57" t="str">
            <v>S423001</v>
          </cell>
          <cell r="C57" t="str">
            <v>哈尔滨三迪工控工程有限公司</v>
          </cell>
          <cell r="D57" t="str">
            <v>座椅</v>
          </cell>
          <cell r="E57" t="str">
            <v>固定资产-老账</v>
          </cell>
          <cell r="F57" t="str">
            <v>预付</v>
          </cell>
          <cell r="G57" t="str">
            <v>否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236900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W57">
            <v>0</v>
          </cell>
          <cell r="AX57">
            <v>0</v>
          </cell>
          <cell r="AY57">
            <v>236900</v>
          </cell>
          <cell r="AZ57">
            <v>236900</v>
          </cell>
          <cell r="BA57">
            <v>5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J57">
            <v>0</v>
          </cell>
        </row>
        <row r="58">
          <cell r="B58" t="str">
            <v>S432006</v>
          </cell>
          <cell r="C58" t="str">
            <v>江阴长青工艺品有限公司</v>
          </cell>
          <cell r="D58" t="str">
            <v>座椅</v>
          </cell>
          <cell r="E58" t="str">
            <v>固定资产-老账</v>
          </cell>
          <cell r="F58" t="str">
            <v>预付</v>
          </cell>
          <cell r="G58" t="str">
            <v>是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264354.28000000003</v>
          </cell>
          <cell r="AL58">
            <v>213000</v>
          </cell>
          <cell r="AM58">
            <v>0</v>
          </cell>
          <cell r="AN58">
            <v>52500</v>
          </cell>
          <cell r="AO58">
            <v>0</v>
          </cell>
          <cell r="AP58">
            <v>0</v>
          </cell>
          <cell r="AQ58">
            <v>35000</v>
          </cell>
          <cell r="AR58">
            <v>67500</v>
          </cell>
          <cell r="AS58">
            <v>0</v>
          </cell>
          <cell r="AT58">
            <v>0</v>
          </cell>
          <cell r="AU58">
            <v>0</v>
          </cell>
          <cell r="AW58">
            <v>0</v>
          </cell>
          <cell r="AX58">
            <v>0</v>
          </cell>
          <cell r="AY58">
            <v>632354.28</v>
          </cell>
          <cell r="AZ58">
            <v>632354.28</v>
          </cell>
          <cell r="BA58">
            <v>5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J58">
            <v>0</v>
          </cell>
        </row>
        <row r="59">
          <cell r="B59" t="str">
            <v>S413056</v>
          </cell>
          <cell r="C59" t="str">
            <v>黄骅市瑞丰五金制品有限公司</v>
          </cell>
          <cell r="D59" t="str">
            <v>金属件/后视镜</v>
          </cell>
          <cell r="E59" t="str">
            <v>正常供货</v>
          </cell>
          <cell r="F59">
            <v>60</v>
          </cell>
          <cell r="G59" t="str">
            <v>是</v>
          </cell>
          <cell r="H59">
            <v>90</v>
          </cell>
          <cell r="I59">
            <v>0</v>
          </cell>
          <cell r="J59">
            <v>0</v>
          </cell>
          <cell r="K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123925.31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88742.37</v>
          </cell>
          <cell r="AI59">
            <v>74722.740000000005</v>
          </cell>
          <cell r="AJ59">
            <v>0</v>
          </cell>
          <cell r="AK59">
            <v>0</v>
          </cell>
          <cell r="AL59">
            <v>0</v>
          </cell>
          <cell r="AM59">
            <v>133483.42000000001</v>
          </cell>
          <cell r="AN59">
            <v>45058.73</v>
          </cell>
          <cell r="AO59">
            <v>0</v>
          </cell>
          <cell r="AP59">
            <v>103500</v>
          </cell>
          <cell r="AQ59">
            <v>52898.42</v>
          </cell>
          <cell r="AR59">
            <v>76633.02</v>
          </cell>
          <cell r="AS59">
            <v>23283.37</v>
          </cell>
          <cell r="AT59">
            <v>0</v>
          </cell>
          <cell r="AU59">
            <v>74609.929999999993</v>
          </cell>
          <cell r="AV59">
            <v>40908.050000000003</v>
          </cell>
          <cell r="AW59">
            <v>43787.68</v>
          </cell>
          <cell r="AX59">
            <v>32137.45</v>
          </cell>
          <cell r="AY59">
            <v>913690.49</v>
          </cell>
          <cell r="AZ59">
            <v>837765.36</v>
          </cell>
          <cell r="BA59">
            <v>6</v>
          </cell>
          <cell r="BB59">
            <v>40908.050000000003</v>
          </cell>
          <cell r="BC59">
            <v>74609.929999999993</v>
          </cell>
          <cell r="BD59">
            <v>0</v>
          </cell>
          <cell r="BE59">
            <v>23283.37</v>
          </cell>
          <cell r="BF59">
            <v>76633.02</v>
          </cell>
          <cell r="BG59">
            <v>214726.48</v>
          </cell>
          <cell r="BH59">
            <v>75925.13</v>
          </cell>
          <cell r="BJ59">
            <v>35787.746666666702</v>
          </cell>
        </row>
        <row r="60">
          <cell r="B60" t="str">
            <v>S413071</v>
          </cell>
          <cell r="C60" t="str">
            <v>黄骅市顺亿汽车部件有限公司</v>
          </cell>
          <cell r="D60" t="str">
            <v>金属件/座椅/后视镜</v>
          </cell>
          <cell r="E60" t="str">
            <v>正常供货</v>
          </cell>
          <cell r="F60">
            <v>90</v>
          </cell>
          <cell r="G60" t="str">
            <v>是</v>
          </cell>
          <cell r="H60">
            <v>90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21213.59</v>
          </cell>
          <cell r="AE60">
            <v>56596.68</v>
          </cell>
          <cell r="AF60">
            <v>27046.89</v>
          </cell>
          <cell r="AG60">
            <v>44354.57</v>
          </cell>
          <cell r="AH60">
            <v>45109.77</v>
          </cell>
          <cell r="AI60">
            <v>56004.97</v>
          </cell>
          <cell r="AJ60">
            <v>67923.960000000006</v>
          </cell>
          <cell r="AK60">
            <v>56994.879999999997</v>
          </cell>
          <cell r="AL60">
            <v>56144.639999999999</v>
          </cell>
          <cell r="AM60">
            <v>26984.55</v>
          </cell>
          <cell r="AN60">
            <v>31650.85</v>
          </cell>
          <cell r="AO60">
            <v>31400</v>
          </cell>
          <cell r="AP60">
            <v>48000</v>
          </cell>
          <cell r="AQ60">
            <v>43591.48</v>
          </cell>
          <cell r="AR60">
            <v>35027.19</v>
          </cell>
          <cell r="AS60">
            <v>25666.080000000002</v>
          </cell>
          <cell r="AT60">
            <v>0</v>
          </cell>
          <cell r="AU60">
            <v>42989.99</v>
          </cell>
          <cell r="AV60">
            <v>54605.88</v>
          </cell>
          <cell r="AW60">
            <v>0</v>
          </cell>
          <cell r="AX60">
            <v>36246.32</v>
          </cell>
          <cell r="AY60">
            <v>807552.29</v>
          </cell>
          <cell r="AZ60">
            <v>716700.09</v>
          </cell>
          <cell r="BA60">
            <v>6</v>
          </cell>
          <cell r="BB60">
            <v>42989.99</v>
          </cell>
          <cell r="BC60">
            <v>0</v>
          </cell>
          <cell r="BD60">
            <v>25666.080000000002</v>
          </cell>
          <cell r="BE60">
            <v>35027.19</v>
          </cell>
          <cell r="BF60">
            <v>43591.48</v>
          </cell>
          <cell r="BG60">
            <v>159508.26999999999</v>
          </cell>
          <cell r="BH60">
            <v>90852.2</v>
          </cell>
          <cell r="BJ60">
            <v>26584.711666666699</v>
          </cell>
        </row>
        <row r="61">
          <cell r="B61" t="str">
            <v>S432037</v>
          </cell>
          <cell r="C61" t="str">
            <v>苏世博(南京)减振系统有限公司</v>
          </cell>
          <cell r="D61" t="str">
            <v>金属件</v>
          </cell>
          <cell r="E61" t="str">
            <v>正常供货</v>
          </cell>
          <cell r="F61">
            <v>60</v>
          </cell>
          <cell r="G61" t="str">
            <v>否</v>
          </cell>
          <cell r="H61">
            <v>90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57150.95</v>
          </cell>
          <cell r="AQ61">
            <v>0</v>
          </cell>
          <cell r="AR61">
            <v>182671.28</v>
          </cell>
          <cell r="AS61">
            <v>0</v>
          </cell>
          <cell r="AT61">
            <v>0</v>
          </cell>
          <cell r="AU61">
            <v>885251.05</v>
          </cell>
          <cell r="AV61">
            <v>679356</v>
          </cell>
          <cell r="AW61">
            <v>676097.08</v>
          </cell>
          <cell r="AX61">
            <v>0</v>
          </cell>
          <cell r="AY61">
            <v>2480526.36</v>
          </cell>
          <cell r="AZ61">
            <v>1804429.28</v>
          </cell>
          <cell r="BA61">
            <v>6</v>
          </cell>
          <cell r="BB61">
            <v>679356</v>
          </cell>
          <cell r="BC61">
            <v>885251.05</v>
          </cell>
          <cell r="BD61">
            <v>0</v>
          </cell>
          <cell r="BE61">
            <v>0</v>
          </cell>
          <cell r="BF61">
            <v>182671.28</v>
          </cell>
          <cell r="BG61">
            <v>2240704.13</v>
          </cell>
          <cell r="BH61">
            <v>676097.08</v>
          </cell>
          <cell r="BJ61">
            <v>373450.688333333</v>
          </cell>
        </row>
        <row r="62">
          <cell r="B62" t="str">
            <v>S412012</v>
          </cell>
          <cell r="C62" t="str">
            <v>天津琪安科技有限公司</v>
          </cell>
          <cell r="D62" t="str">
            <v>座椅</v>
          </cell>
          <cell r="E62" t="str">
            <v>正常供货</v>
          </cell>
          <cell r="F62">
            <v>90</v>
          </cell>
          <cell r="G62" t="str">
            <v>是</v>
          </cell>
          <cell r="H62">
            <v>90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68229.77</v>
          </cell>
          <cell r="AF62">
            <v>0</v>
          </cell>
          <cell r="AG62">
            <v>156100.04999999999</v>
          </cell>
          <cell r="AH62">
            <v>26790.04</v>
          </cell>
          <cell r="AI62">
            <v>60885.41</v>
          </cell>
          <cell r="AJ62">
            <v>165910.82999999999</v>
          </cell>
          <cell r="AK62">
            <v>33628.800000000003</v>
          </cell>
          <cell r="AL62">
            <v>84291.79</v>
          </cell>
          <cell r="AM62">
            <v>90649.77</v>
          </cell>
          <cell r="AN62">
            <v>28624.07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364412.38</v>
          </cell>
          <cell r="AT62">
            <v>97168.7</v>
          </cell>
          <cell r="AU62">
            <v>0</v>
          </cell>
          <cell r="AV62">
            <v>85355.12</v>
          </cell>
          <cell r="AW62">
            <v>63059.24</v>
          </cell>
          <cell r="AX62">
            <v>65455.93</v>
          </cell>
          <cell r="AY62">
            <v>1390561.9</v>
          </cell>
          <cell r="AZ62">
            <v>1176691.6100000001</v>
          </cell>
          <cell r="BA62">
            <v>6</v>
          </cell>
          <cell r="BB62">
            <v>0</v>
          </cell>
          <cell r="BC62">
            <v>97168.7</v>
          </cell>
          <cell r="BD62">
            <v>364412.38</v>
          </cell>
          <cell r="BE62">
            <v>0</v>
          </cell>
          <cell r="BF62">
            <v>0</v>
          </cell>
          <cell r="BG62">
            <v>675451.37</v>
          </cell>
          <cell r="BH62">
            <v>213870.29</v>
          </cell>
          <cell r="BJ62">
            <v>112575.228333333</v>
          </cell>
        </row>
        <row r="63">
          <cell r="B63" t="str">
            <v>S432035</v>
          </cell>
          <cell r="C63" t="str">
            <v>江阴市宏丰塑业有限公司</v>
          </cell>
          <cell r="D63" t="str">
            <v>后视镜</v>
          </cell>
          <cell r="E63" t="str">
            <v>大宗物料</v>
          </cell>
          <cell r="F63">
            <v>90</v>
          </cell>
          <cell r="G63" t="str">
            <v>是</v>
          </cell>
          <cell r="H63">
            <v>90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10809.99</v>
          </cell>
          <cell r="AE63">
            <v>0</v>
          </cell>
          <cell r="AF63">
            <v>79100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W63">
            <v>0</v>
          </cell>
          <cell r="AX63">
            <v>0</v>
          </cell>
          <cell r="AY63">
            <v>89909.99</v>
          </cell>
          <cell r="AZ63">
            <v>89909.99</v>
          </cell>
          <cell r="BA63">
            <v>5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J63">
            <v>0</v>
          </cell>
        </row>
        <row r="64">
          <cell r="B64" t="str">
            <v>S511032</v>
          </cell>
          <cell r="C64" t="str">
            <v>中机科（北京）车辆检测工程研究院有限公司</v>
          </cell>
          <cell r="D64" t="str">
            <v>座椅</v>
          </cell>
          <cell r="E64" t="str">
            <v>实验费-老帐</v>
          </cell>
          <cell r="F64">
            <v>0</v>
          </cell>
          <cell r="G64" t="str">
            <v>否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364282.5</v>
          </cell>
          <cell r="AP64">
            <v>0</v>
          </cell>
          <cell r="AQ64">
            <v>228201</v>
          </cell>
          <cell r="AR64">
            <v>4337.5</v>
          </cell>
          <cell r="AS64">
            <v>0</v>
          </cell>
          <cell r="AT64">
            <v>0</v>
          </cell>
          <cell r="AU64">
            <v>3905</v>
          </cell>
          <cell r="AW64">
            <v>0</v>
          </cell>
          <cell r="AX64">
            <v>0</v>
          </cell>
          <cell r="AY64">
            <v>600726</v>
          </cell>
          <cell r="AZ64">
            <v>600726</v>
          </cell>
          <cell r="BA64">
            <v>5</v>
          </cell>
          <cell r="BB64">
            <v>0</v>
          </cell>
          <cell r="BC64">
            <v>0</v>
          </cell>
          <cell r="BD64">
            <v>0</v>
          </cell>
          <cell r="BE64">
            <v>3905</v>
          </cell>
          <cell r="BF64">
            <v>0</v>
          </cell>
          <cell r="BG64">
            <v>3905</v>
          </cell>
          <cell r="BH64">
            <v>0</v>
          </cell>
          <cell r="BJ64">
            <v>650.83333333333303</v>
          </cell>
        </row>
        <row r="65">
          <cell r="B65" t="str">
            <v>S421002</v>
          </cell>
          <cell r="C65" t="str">
            <v>大连浩煜新材料科技有限公司</v>
          </cell>
          <cell r="D65" t="str">
            <v>座椅</v>
          </cell>
          <cell r="E65" t="str">
            <v>大宗物料</v>
          </cell>
          <cell r="F65">
            <v>60</v>
          </cell>
          <cell r="G65" t="str">
            <v>否</v>
          </cell>
          <cell r="H65">
            <v>60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AK65">
            <v>0</v>
          </cell>
          <cell r="AL65">
            <v>0</v>
          </cell>
          <cell r="AM65">
            <v>0</v>
          </cell>
          <cell r="AO65">
            <v>0</v>
          </cell>
          <cell r="AP65">
            <v>0</v>
          </cell>
          <cell r="AR65">
            <v>392209.82</v>
          </cell>
          <cell r="AS65">
            <v>1019760</v>
          </cell>
          <cell r="AT65">
            <v>678240</v>
          </cell>
          <cell r="AU65">
            <v>962640</v>
          </cell>
          <cell r="AV65">
            <v>869760</v>
          </cell>
          <cell r="AW65">
            <v>659400</v>
          </cell>
          <cell r="AX65">
            <v>326760</v>
          </cell>
          <cell r="AY65">
            <v>4908769.82</v>
          </cell>
          <cell r="AZ65">
            <v>3922609.82</v>
          </cell>
          <cell r="BA65">
            <v>6</v>
          </cell>
          <cell r="BB65">
            <v>869760</v>
          </cell>
          <cell r="BC65">
            <v>962640</v>
          </cell>
          <cell r="BD65">
            <v>678240</v>
          </cell>
          <cell r="BE65">
            <v>1019760</v>
          </cell>
          <cell r="BF65">
            <v>392209.82</v>
          </cell>
          <cell r="BG65">
            <v>4516560</v>
          </cell>
          <cell r="BH65">
            <v>986160</v>
          </cell>
          <cell r="BJ65">
            <v>752760</v>
          </cell>
        </row>
        <row r="66">
          <cell r="B66" t="str">
            <v>S413168</v>
          </cell>
          <cell r="C66" t="str">
            <v>黄骅市旗锐塑料制品有限公司</v>
          </cell>
          <cell r="D66" t="str">
            <v>座椅/后视镜</v>
          </cell>
          <cell r="E66" t="str">
            <v>正常供货</v>
          </cell>
          <cell r="F66">
            <v>60</v>
          </cell>
          <cell r="G66" t="str">
            <v>否</v>
          </cell>
          <cell r="H66">
            <v>90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17059.310000000001</v>
          </cell>
          <cell r="AS66">
            <v>46536.05</v>
          </cell>
          <cell r="AT66">
            <v>66484.39</v>
          </cell>
          <cell r="AU66">
            <v>28145.33</v>
          </cell>
          <cell r="AV66">
            <v>87002.92</v>
          </cell>
          <cell r="AW66">
            <v>77516.59</v>
          </cell>
          <cell r="AX66">
            <v>48153.34</v>
          </cell>
          <cell r="AY66">
            <v>370897.93</v>
          </cell>
          <cell r="AZ66">
            <v>245228</v>
          </cell>
          <cell r="BA66">
            <v>6</v>
          </cell>
          <cell r="BB66">
            <v>87002.92</v>
          </cell>
          <cell r="BC66">
            <v>28145.33</v>
          </cell>
          <cell r="BD66">
            <v>66484.39</v>
          </cell>
          <cell r="BE66">
            <v>46536.05</v>
          </cell>
          <cell r="BF66">
            <v>17059.310000000001</v>
          </cell>
          <cell r="BG66">
            <v>353838.62</v>
          </cell>
          <cell r="BH66">
            <v>125669.93</v>
          </cell>
          <cell r="BJ66">
            <v>58973.103333333303</v>
          </cell>
        </row>
        <row r="67">
          <cell r="B67" t="str">
            <v>S535001</v>
          </cell>
          <cell r="C67" t="str">
            <v>厦门市三友和机械有限公司</v>
          </cell>
          <cell r="D67" t="str">
            <v>座椅</v>
          </cell>
          <cell r="E67" t="str">
            <v>固定资产-老账</v>
          </cell>
          <cell r="F67" t="str">
            <v>预付</v>
          </cell>
          <cell r="G67" t="str">
            <v>否</v>
          </cell>
          <cell r="I67">
            <v>222035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60000</v>
          </cell>
          <cell r="Y67">
            <v>0</v>
          </cell>
          <cell r="Z67">
            <v>0</v>
          </cell>
          <cell r="AA67">
            <v>11965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W67">
            <v>0</v>
          </cell>
          <cell r="AX67">
            <v>0</v>
          </cell>
          <cell r="AY67">
            <v>294000</v>
          </cell>
          <cell r="AZ67">
            <v>294000</v>
          </cell>
          <cell r="BA67">
            <v>5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J67">
            <v>0</v>
          </cell>
        </row>
        <row r="68">
          <cell r="B68" t="str">
            <v>S433009</v>
          </cell>
          <cell r="C68" t="str">
            <v>浙江路得坦摩汽车部件股份有限公司</v>
          </cell>
          <cell r="D68" t="str">
            <v>金属件</v>
          </cell>
          <cell r="E68" t="str">
            <v>正常供货</v>
          </cell>
          <cell r="F68">
            <v>60</v>
          </cell>
          <cell r="G68" t="str">
            <v>否</v>
          </cell>
          <cell r="H68">
            <v>60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811996.06</v>
          </cell>
          <cell r="AS68">
            <v>281423.25</v>
          </cell>
          <cell r="AT68">
            <v>991550.26</v>
          </cell>
          <cell r="AU68">
            <v>156597.75</v>
          </cell>
          <cell r="AV68">
            <v>855585.49</v>
          </cell>
          <cell r="AW68">
            <v>560550.06000000006</v>
          </cell>
          <cell r="AX68">
            <v>57743.57</v>
          </cell>
          <cell r="AY68">
            <v>3715446.44</v>
          </cell>
          <cell r="AZ68">
            <v>3097152.81</v>
          </cell>
          <cell r="BA68">
            <v>6</v>
          </cell>
          <cell r="BB68">
            <v>855585.49</v>
          </cell>
          <cell r="BC68">
            <v>156597.75</v>
          </cell>
          <cell r="BD68">
            <v>991550.26</v>
          </cell>
          <cell r="BE68">
            <v>281423.25</v>
          </cell>
          <cell r="BF68">
            <v>811996.06</v>
          </cell>
          <cell r="BG68">
            <v>2903450.38</v>
          </cell>
          <cell r="BH68">
            <v>618293.63</v>
          </cell>
          <cell r="BJ68">
            <v>483908.39666666702</v>
          </cell>
        </row>
        <row r="69">
          <cell r="B69" t="str">
            <v>S434002</v>
          </cell>
          <cell r="C69" t="str">
            <v>芜湖星火软轴控制索制造有限公司</v>
          </cell>
          <cell r="D69" t="str">
            <v>金属件/座椅</v>
          </cell>
          <cell r="E69" t="str">
            <v>正常供货</v>
          </cell>
          <cell r="F69">
            <v>60</v>
          </cell>
          <cell r="G69" t="str">
            <v>是</v>
          </cell>
          <cell r="H69">
            <v>60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V69">
            <v>0</v>
          </cell>
          <cell r="X69">
            <v>0</v>
          </cell>
          <cell r="AJ69">
            <v>0</v>
          </cell>
          <cell r="AK69">
            <v>0</v>
          </cell>
          <cell r="AL69">
            <v>56101.19</v>
          </cell>
          <cell r="AM69">
            <v>110872.52</v>
          </cell>
          <cell r="AN69">
            <v>64759.78</v>
          </cell>
          <cell r="AO69">
            <v>28900</v>
          </cell>
          <cell r="AP69">
            <v>14400</v>
          </cell>
          <cell r="AQ69">
            <v>0</v>
          </cell>
          <cell r="AR69">
            <v>673.35</v>
          </cell>
          <cell r="AS69">
            <v>16414.490000000002</v>
          </cell>
          <cell r="AT69">
            <v>0</v>
          </cell>
          <cell r="AU69">
            <v>0</v>
          </cell>
          <cell r="AW69">
            <v>4096.37</v>
          </cell>
          <cell r="AX69">
            <v>1885.35</v>
          </cell>
          <cell r="AY69">
            <v>298103.05</v>
          </cell>
          <cell r="AZ69">
            <v>292121.33</v>
          </cell>
          <cell r="BA69">
            <v>5</v>
          </cell>
          <cell r="BB69">
            <v>0</v>
          </cell>
          <cell r="BC69">
            <v>0</v>
          </cell>
          <cell r="BD69">
            <v>0</v>
          </cell>
          <cell r="BE69">
            <v>16414.490000000002</v>
          </cell>
          <cell r="BF69">
            <v>673.35</v>
          </cell>
          <cell r="BG69">
            <v>22396.21</v>
          </cell>
          <cell r="BH69">
            <v>5981.7199999999702</v>
          </cell>
          <cell r="BJ69">
            <v>3732.70166666667</v>
          </cell>
        </row>
        <row r="70">
          <cell r="B70" t="str">
            <v>S413053</v>
          </cell>
          <cell r="C70" t="str">
            <v>黄骅市益海五金制造有限公司</v>
          </cell>
          <cell r="D70" t="str">
            <v>座椅</v>
          </cell>
          <cell r="E70" t="str">
            <v>正常供货</v>
          </cell>
          <cell r="F70">
            <v>90</v>
          </cell>
          <cell r="G70" t="str">
            <v>是</v>
          </cell>
          <cell r="H70">
            <v>90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E70">
            <v>0</v>
          </cell>
          <cell r="AF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34665.94</v>
          </cell>
          <cell r="AM70">
            <v>0</v>
          </cell>
          <cell r="AN70">
            <v>112570.89</v>
          </cell>
          <cell r="AO70">
            <v>7500</v>
          </cell>
          <cell r="AP70">
            <v>17600</v>
          </cell>
          <cell r="AQ70">
            <v>24286.2</v>
          </cell>
          <cell r="AR70">
            <v>31266.25</v>
          </cell>
          <cell r="AS70">
            <v>28633.119999999999</v>
          </cell>
          <cell r="AT70">
            <v>20920.740000000002</v>
          </cell>
          <cell r="AU70">
            <v>0</v>
          </cell>
          <cell r="AV70">
            <v>65364.24</v>
          </cell>
          <cell r="AW70">
            <v>0</v>
          </cell>
          <cell r="AX70">
            <v>115402.47</v>
          </cell>
          <cell r="AY70">
            <v>458209.85</v>
          </cell>
          <cell r="AZ70">
            <v>277443.14</v>
          </cell>
          <cell r="BA70">
            <v>6</v>
          </cell>
          <cell r="BB70">
            <v>0</v>
          </cell>
          <cell r="BC70">
            <v>20920.740000000002</v>
          </cell>
          <cell r="BD70">
            <v>28633.119999999999</v>
          </cell>
          <cell r="BE70">
            <v>31266.25</v>
          </cell>
          <cell r="BF70">
            <v>24286.2</v>
          </cell>
          <cell r="BG70">
            <v>230320.57</v>
          </cell>
          <cell r="BH70">
            <v>180766.71</v>
          </cell>
          <cell r="BJ70">
            <v>38386.761666666702</v>
          </cell>
        </row>
        <row r="71">
          <cell r="B71" t="str">
            <v>S411037</v>
          </cell>
          <cell r="C71" t="str">
            <v>北京博路荣国际贸易有限公司</v>
          </cell>
          <cell r="D71" t="str">
            <v>后视镜</v>
          </cell>
          <cell r="E71" t="str">
            <v>大宗物料</v>
          </cell>
          <cell r="F71">
            <v>90</v>
          </cell>
          <cell r="G71" t="str">
            <v>是</v>
          </cell>
          <cell r="H71">
            <v>90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26705.599999999999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W71">
            <v>0</v>
          </cell>
          <cell r="AX71">
            <v>0</v>
          </cell>
          <cell r="AY71">
            <v>26705.599999999999</v>
          </cell>
          <cell r="AZ71">
            <v>26705.599999999999</v>
          </cell>
          <cell r="BA71">
            <v>5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J71">
            <v>0</v>
          </cell>
        </row>
        <row r="72">
          <cell r="B72" t="str">
            <v>S413042</v>
          </cell>
          <cell r="C72" t="str">
            <v>黄骅市祯祥金属制品有限责任公司</v>
          </cell>
          <cell r="D72" t="str">
            <v>金属件</v>
          </cell>
          <cell r="F72">
            <v>0</v>
          </cell>
          <cell r="G72" t="str">
            <v>否</v>
          </cell>
          <cell r="H72">
            <v>30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V72">
            <v>141746.47</v>
          </cell>
          <cell r="AW72">
            <v>350004.35</v>
          </cell>
          <cell r="AX72">
            <v>195821.52</v>
          </cell>
          <cell r="AY72">
            <v>687572.34</v>
          </cell>
          <cell r="AZ72">
            <v>687572.34</v>
          </cell>
          <cell r="BA72">
            <v>3</v>
          </cell>
          <cell r="BB72">
            <v>195821.52</v>
          </cell>
          <cell r="BC72">
            <v>350004.35</v>
          </cell>
          <cell r="BD72">
            <v>141746.47</v>
          </cell>
          <cell r="BE72">
            <v>0</v>
          </cell>
          <cell r="BF72">
            <v>0</v>
          </cell>
          <cell r="BG72">
            <v>687572.34</v>
          </cell>
          <cell r="BH72">
            <v>0</v>
          </cell>
          <cell r="BJ72">
            <v>114595.39</v>
          </cell>
        </row>
        <row r="73">
          <cell r="B73" t="str">
            <v>S413021</v>
          </cell>
          <cell r="C73" t="str">
            <v>河北锐翰汽车零部件有限公司</v>
          </cell>
          <cell r="D73" t="str">
            <v>金属件</v>
          </cell>
          <cell r="E73" t="str">
            <v>正常供货</v>
          </cell>
          <cell r="F73">
            <v>60</v>
          </cell>
          <cell r="G73" t="str">
            <v>是</v>
          </cell>
          <cell r="H73">
            <v>90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Y73">
            <v>0</v>
          </cell>
          <cell r="Z73">
            <v>0</v>
          </cell>
          <cell r="AC73">
            <v>0</v>
          </cell>
          <cell r="AD73">
            <v>4174.33</v>
          </cell>
          <cell r="AE73">
            <v>0</v>
          </cell>
          <cell r="AF73">
            <v>56615.9</v>
          </cell>
          <cell r="AG73">
            <v>24527.94</v>
          </cell>
          <cell r="AH73">
            <v>39551.94</v>
          </cell>
          <cell r="AI73">
            <v>25151.95</v>
          </cell>
          <cell r="AJ73">
            <v>58223.89</v>
          </cell>
          <cell r="AK73">
            <v>27767.94</v>
          </cell>
          <cell r="AL73">
            <v>36863.949999999997</v>
          </cell>
          <cell r="AM73">
            <v>26735.96</v>
          </cell>
          <cell r="AN73">
            <v>42047.93</v>
          </cell>
          <cell r="AO73">
            <v>32300</v>
          </cell>
          <cell r="AP73">
            <v>33100</v>
          </cell>
          <cell r="AQ73">
            <v>33839.94</v>
          </cell>
          <cell r="AR73">
            <v>42527.94</v>
          </cell>
          <cell r="AS73">
            <v>28175.95</v>
          </cell>
          <cell r="AT73">
            <v>50999.9</v>
          </cell>
          <cell r="AU73">
            <v>36719.93</v>
          </cell>
          <cell r="AV73">
            <v>17255.97</v>
          </cell>
          <cell r="AW73">
            <v>14495.98</v>
          </cell>
          <cell r="AX73">
            <v>28055.95</v>
          </cell>
          <cell r="AY73">
            <v>659133.29</v>
          </cell>
          <cell r="AZ73">
            <v>616581.36</v>
          </cell>
          <cell r="BA73">
            <v>6</v>
          </cell>
          <cell r="BB73">
            <v>17255.97</v>
          </cell>
          <cell r="BC73">
            <v>36719.93</v>
          </cell>
          <cell r="BD73">
            <v>50999.9</v>
          </cell>
          <cell r="BE73">
            <v>28175.95</v>
          </cell>
          <cell r="BF73">
            <v>42527.94</v>
          </cell>
          <cell r="BG73">
            <v>175703.67999999999</v>
          </cell>
          <cell r="BH73">
            <v>42551.929999999898</v>
          </cell>
          <cell r="BJ73">
            <v>29283.946666666699</v>
          </cell>
        </row>
        <row r="74">
          <cell r="B74" t="str">
            <v>S411021</v>
          </cell>
          <cell r="C74" t="str">
            <v>北京鹏宇兴业精密模具制造有限公司</v>
          </cell>
          <cell r="D74">
            <v>0</v>
          </cell>
          <cell r="E74" t="str">
            <v>固定资产-老账</v>
          </cell>
          <cell r="F74">
            <v>0</v>
          </cell>
          <cell r="G74" t="str">
            <v>否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20459.990000000002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W74">
            <v>0</v>
          </cell>
          <cell r="AX74">
            <v>0</v>
          </cell>
          <cell r="AY74">
            <v>20459.990000000002</v>
          </cell>
          <cell r="AZ74">
            <v>20459.990000000002</v>
          </cell>
          <cell r="BA74">
            <v>5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J74">
            <v>0</v>
          </cell>
        </row>
        <row r="75">
          <cell r="B75" t="str">
            <v>S435004</v>
          </cell>
          <cell r="C75" t="str">
            <v>厦门市鑫荣飞工贸有限公司</v>
          </cell>
          <cell r="D75" t="str">
            <v>金属件</v>
          </cell>
          <cell r="E75" t="str">
            <v>正常供货</v>
          </cell>
          <cell r="F75">
            <v>90</v>
          </cell>
          <cell r="G75" t="str">
            <v>是</v>
          </cell>
          <cell r="H75">
            <v>90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30608.19</v>
          </cell>
          <cell r="AN75">
            <v>78616.36</v>
          </cell>
          <cell r="AO75">
            <v>117000</v>
          </cell>
          <cell r="AP75">
            <v>131100</v>
          </cell>
          <cell r="AQ75">
            <v>109169.3</v>
          </cell>
          <cell r="AR75">
            <v>129850.56</v>
          </cell>
          <cell r="AS75">
            <v>0</v>
          </cell>
          <cell r="AT75">
            <v>57024.32</v>
          </cell>
          <cell r="AU75">
            <v>117158.39999999999</v>
          </cell>
          <cell r="AV75">
            <v>460969.94</v>
          </cell>
          <cell r="AW75">
            <v>0</v>
          </cell>
          <cell r="AX75">
            <v>262494.48</v>
          </cell>
          <cell r="AY75">
            <v>1493991.55</v>
          </cell>
          <cell r="AZ75">
            <v>770527.13</v>
          </cell>
          <cell r="BA75">
            <v>6</v>
          </cell>
          <cell r="BB75">
            <v>117158.39999999999</v>
          </cell>
          <cell r="BC75">
            <v>57024.32</v>
          </cell>
          <cell r="BD75">
            <v>0</v>
          </cell>
          <cell r="BE75">
            <v>129850.56</v>
          </cell>
          <cell r="BF75">
            <v>109169.3</v>
          </cell>
          <cell r="BG75">
            <v>897647.14</v>
          </cell>
          <cell r="BH75">
            <v>723464.42</v>
          </cell>
          <cell r="BJ75">
            <v>149607.85666666701</v>
          </cell>
        </row>
        <row r="76">
          <cell r="B76" t="str">
            <v>S444012</v>
          </cell>
          <cell r="C76" t="str">
            <v>东莞皓永汽车配件有限公司</v>
          </cell>
          <cell r="D76" t="str">
            <v>后视镜</v>
          </cell>
          <cell r="E76" t="str">
            <v>正常供货</v>
          </cell>
          <cell r="F76">
            <v>30</v>
          </cell>
          <cell r="G76" t="str">
            <v>是</v>
          </cell>
          <cell r="H76">
            <v>30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H76">
            <v>0</v>
          </cell>
          <cell r="AI76">
            <v>232592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W76">
            <v>0</v>
          </cell>
          <cell r="AX76">
            <v>0</v>
          </cell>
          <cell r="AY76">
            <v>232592</v>
          </cell>
          <cell r="AZ76">
            <v>232592</v>
          </cell>
          <cell r="BA76">
            <v>5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J76">
            <v>0</v>
          </cell>
        </row>
        <row r="77">
          <cell r="B77" t="str">
            <v>S431001</v>
          </cell>
          <cell r="C77" t="str">
            <v>纳新塑化（上海）有限公司</v>
          </cell>
          <cell r="D77" t="str">
            <v>后视镜</v>
          </cell>
          <cell r="E77" t="str">
            <v>大宗物料</v>
          </cell>
          <cell r="F77">
            <v>60</v>
          </cell>
          <cell r="G77" t="str">
            <v>否</v>
          </cell>
          <cell r="H77">
            <v>60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52720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W77">
            <v>0</v>
          </cell>
          <cell r="AX77">
            <v>25425</v>
          </cell>
          <cell r="AY77">
            <v>78145</v>
          </cell>
          <cell r="AZ77">
            <v>52720</v>
          </cell>
          <cell r="BA77">
            <v>5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25425</v>
          </cell>
          <cell r="BH77">
            <v>25425</v>
          </cell>
          <cell r="BJ77">
            <v>4237.5</v>
          </cell>
        </row>
        <row r="78">
          <cell r="B78" t="str">
            <v>S434003</v>
          </cell>
          <cell r="C78" t="str">
            <v>芜湖市卓人汽车配件有限责任公司</v>
          </cell>
          <cell r="D78" t="str">
            <v>座椅/后视镜</v>
          </cell>
          <cell r="E78" t="str">
            <v>正常供货</v>
          </cell>
          <cell r="F78">
            <v>90</v>
          </cell>
          <cell r="G78" t="str">
            <v>否</v>
          </cell>
          <cell r="H78">
            <v>90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AC78">
            <v>0</v>
          </cell>
          <cell r="AD78">
            <v>0</v>
          </cell>
          <cell r="AE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4688.1400000000003</v>
          </cell>
          <cell r="AV78">
            <v>14056.84</v>
          </cell>
          <cell r="AW78">
            <v>84607.95</v>
          </cell>
          <cell r="AX78">
            <v>35636.019999999997</v>
          </cell>
          <cell r="AY78">
            <v>138988.95000000001</v>
          </cell>
          <cell r="AZ78">
            <v>4688.1400000000003</v>
          </cell>
          <cell r="BA78">
            <v>6</v>
          </cell>
          <cell r="BB78">
            <v>4688.1400000000003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138988.95000000001</v>
          </cell>
          <cell r="BH78">
            <v>134300.81</v>
          </cell>
          <cell r="BJ78">
            <v>23164.825000000001</v>
          </cell>
        </row>
        <row r="79">
          <cell r="B79" t="str">
            <v>S434001</v>
          </cell>
          <cell r="C79" t="str">
            <v>合肥光码科技有限公司</v>
          </cell>
          <cell r="D79" t="str">
            <v>后视镜</v>
          </cell>
          <cell r="E79" t="str">
            <v>正常供货</v>
          </cell>
          <cell r="F79">
            <v>60</v>
          </cell>
          <cell r="G79" t="str">
            <v>是</v>
          </cell>
          <cell r="H79">
            <v>60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V79">
            <v>0</v>
          </cell>
          <cell r="W79">
            <v>0</v>
          </cell>
          <cell r="X79">
            <v>0</v>
          </cell>
          <cell r="Y79">
            <v>22403.21</v>
          </cell>
          <cell r="Z79">
            <v>0</v>
          </cell>
          <cell r="AA79">
            <v>0</v>
          </cell>
          <cell r="AC79">
            <v>0</v>
          </cell>
          <cell r="AD79">
            <v>0</v>
          </cell>
          <cell r="AE79">
            <v>9282.9599999999991</v>
          </cell>
          <cell r="AF79">
            <v>2488.41</v>
          </cell>
          <cell r="AG79">
            <v>10579.78</v>
          </cell>
          <cell r="AH79">
            <v>18862.96</v>
          </cell>
          <cell r="AI79">
            <v>0</v>
          </cell>
          <cell r="AJ79">
            <v>21414.7</v>
          </cell>
          <cell r="AK79">
            <v>0</v>
          </cell>
          <cell r="AL79">
            <v>25002.26</v>
          </cell>
          <cell r="AM79">
            <v>0</v>
          </cell>
          <cell r="AN79">
            <v>23556.33</v>
          </cell>
          <cell r="AO79">
            <v>0</v>
          </cell>
          <cell r="AP79">
            <v>55500</v>
          </cell>
          <cell r="AQ79">
            <v>0</v>
          </cell>
          <cell r="AR79">
            <v>36477.82</v>
          </cell>
          <cell r="AS79">
            <v>8752.09</v>
          </cell>
          <cell r="AT79">
            <v>0</v>
          </cell>
          <cell r="AU79">
            <v>6458.4</v>
          </cell>
          <cell r="AW79">
            <v>0</v>
          </cell>
          <cell r="AX79">
            <v>16135.92</v>
          </cell>
          <cell r="AY79">
            <v>256914.84</v>
          </cell>
          <cell r="AZ79">
            <v>240778.92</v>
          </cell>
          <cell r="BA79">
            <v>5</v>
          </cell>
          <cell r="BB79">
            <v>0</v>
          </cell>
          <cell r="BC79">
            <v>6458.4</v>
          </cell>
          <cell r="BD79">
            <v>0</v>
          </cell>
          <cell r="BE79">
            <v>8752.09</v>
          </cell>
          <cell r="BF79">
            <v>36477.82</v>
          </cell>
          <cell r="BG79">
            <v>31346.41</v>
          </cell>
          <cell r="BH79">
            <v>16135.92</v>
          </cell>
          <cell r="BJ79">
            <v>5224.4016666666703</v>
          </cell>
        </row>
        <row r="80">
          <cell r="B80" t="str">
            <v>S413061</v>
          </cell>
          <cell r="C80" t="str">
            <v>黄骅市氦普气体销售有限公司</v>
          </cell>
          <cell r="D80" t="str">
            <v>金属件</v>
          </cell>
          <cell r="E80" t="str">
            <v>正常供货</v>
          </cell>
          <cell r="F80">
            <v>90</v>
          </cell>
          <cell r="G80" t="str">
            <v>是</v>
          </cell>
          <cell r="H80">
            <v>90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Z80">
            <v>0</v>
          </cell>
          <cell r="AA80">
            <v>0</v>
          </cell>
          <cell r="AC80">
            <v>0</v>
          </cell>
          <cell r="AD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97094.38</v>
          </cell>
          <cell r="AN80">
            <v>207948.25</v>
          </cell>
          <cell r="AO80">
            <v>0</v>
          </cell>
          <cell r="AP80">
            <v>0</v>
          </cell>
          <cell r="AQ80">
            <v>119714.71</v>
          </cell>
          <cell r="AR80">
            <v>0</v>
          </cell>
          <cell r="AS80">
            <v>147635.45000000001</v>
          </cell>
          <cell r="AT80">
            <v>175374.06</v>
          </cell>
          <cell r="AU80">
            <v>0</v>
          </cell>
          <cell r="AW80">
            <v>0</v>
          </cell>
          <cell r="AX80">
            <v>29063.41</v>
          </cell>
          <cell r="AY80">
            <v>776830.26</v>
          </cell>
          <cell r="AZ80">
            <v>747766.85</v>
          </cell>
          <cell r="BA80">
            <v>5</v>
          </cell>
          <cell r="BB80">
            <v>0</v>
          </cell>
          <cell r="BC80">
            <v>175374.06</v>
          </cell>
          <cell r="BD80">
            <v>147635.45000000001</v>
          </cell>
          <cell r="BE80">
            <v>0</v>
          </cell>
          <cell r="BF80">
            <v>119714.71</v>
          </cell>
          <cell r="BG80">
            <v>352072.92</v>
          </cell>
          <cell r="BH80">
            <v>29063.41</v>
          </cell>
          <cell r="BJ80">
            <v>58678.82</v>
          </cell>
        </row>
        <row r="81">
          <cell r="B81" t="str">
            <v>S413067</v>
          </cell>
          <cell r="C81" t="str">
            <v>沧州庆方汽车部件有限公司</v>
          </cell>
          <cell r="D81" t="str">
            <v>座椅</v>
          </cell>
          <cell r="E81" t="str">
            <v>正常供货</v>
          </cell>
          <cell r="F81">
            <v>60</v>
          </cell>
          <cell r="G81" t="str">
            <v>是</v>
          </cell>
          <cell r="H81">
            <v>60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13285.3</v>
          </cell>
          <cell r="AO81">
            <v>8000</v>
          </cell>
          <cell r="AP81">
            <v>21300</v>
          </cell>
          <cell r="AQ81">
            <v>34175.29</v>
          </cell>
          <cell r="AR81">
            <v>40827.839999999997</v>
          </cell>
          <cell r="AS81">
            <v>37579.050000000003</v>
          </cell>
          <cell r="AT81">
            <v>30551.27</v>
          </cell>
          <cell r="AU81">
            <v>8419.33</v>
          </cell>
          <cell r="AV81">
            <v>21651.16</v>
          </cell>
          <cell r="AW81">
            <v>47236.26</v>
          </cell>
          <cell r="AX81">
            <v>25485.53</v>
          </cell>
          <cell r="AY81">
            <v>288511.03000000003</v>
          </cell>
          <cell r="AZ81">
            <v>215789.24</v>
          </cell>
          <cell r="BA81">
            <v>6</v>
          </cell>
          <cell r="BB81">
            <v>21651.16</v>
          </cell>
          <cell r="BC81">
            <v>8419.33</v>
          </cell>
          <cell r="BD81">
            <v>30551.27</v>
          </cell>
          <cell r="BE81">
            <v>37579.050000000003</v>
          </cell>
          <cell r="BF81">
            <v>40827.839999999997</v>
          </cell>
          <cell r="BG81">
            <v>170922.6</v>
          </cell>
          <cell r="BH81">
            <v>72721.789999999994</v>
          </cell>
          <cell r="BJ81">
            <v>28487.1</v>
          </cell>
        </row>
        <row r="82">
          <cell r="B82" t="str">
            <v>S431026</v>
          </cell>
          <cell r="C82" t="str">
            <v>上海桓毅实业发展有限公司</v>
          </cell>
          <cell r="D82" t="str">
            <v>后视镜</v>
          </cell>
          <cell r="E82" t="str">
            <v>正常供货</v>
          </cell>
          <cell r="F82">
            <v>60</v>
          </cell>
          <cell r="G82" t="str">
            <v>是</v>
          </cell>
          <cell r="H82">
            <v>60</v>
          </cell>
          <cell r="AC82">
            <v>17490.12</v>
          </cell>
          <cell r="AD82">
            <v>29301.8</v>
          </cell>
          <cell r="AE82">
            <v>0</v>
          </cell>
          <cell r="AF82">
            <v>118314.62</v>
          </cell>
          <cell r="AG82">
            <v>8542.7999999999993</v>
          </cell>
          <cell r="AH82">
            <v>0</v>
          </cell>
          <cell r="AI82">
            <v>0</v>
          </cell>
          <cell r="AJ82">
            <v>83088.899999999994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W82">
            <v>0</v>
          </cell>
          <cell r="AX82">
            <v>0</v>
          </cell>
          <cell r="AY82">
            <v>256738.24</v>
          </cell>
          <cell r="AZ82">
            <v>256738.24</v>
          </cell>
          <cell r="BA82">
            <v>5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J82">
            <v>0</v>
          </cell>
        </row>
        <row r="83">
          <cell r="B83" t="str">
            <v>S431024</v>
          </cell>
          <cell r="C83" t="str">
            <v>上海霏济科技有限公司</v>
          </cell>
          <cell r="D83" t="str">
            <v>金属件</v>
          </cell>
          <cell r="E83" t="str">
            <v>电泳漆</v>
          </cell>
          <cell r="F83">
            <v>0</v>
          </cell>
          <cell r="G83" t="str">
            <v>否</v>
          </cell>
          <cell r="H83">
            <v>30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108957.65</v>
          </cell>
          <cell r="AW83">
            <v>0</v>
          </cell>
          <cell r="AX83">
            <v>98798.16</v>
          </cell>
          <cell r="AY83">
            <v>207755.81</v>
          </cell>
          <cell r="AZ83">
            <v>207755.81</v>
          </cell>
          <cell r="BA83">
            <v>6</v>
          </cell>
          <cell r="BB83">
            <v>98798.16</v>
          </cell>
          <cell r="BC83">
            <v>0</v>
          </cell>
          <cell r="BD83">
            <v>108957.65</v>
          </cell>
          <cell r="BE83">
            <v>0</v>
          </cell>
          <cell r="BF83">
            <v>0</v>
          </cell>
          <cell r="BG83">
            <v>207755.81</v>
          </cell>
          <cell r="BH83">
            <v>0</v>
          </cell>
          <cell r="BJ83">
            <v>34625.968333333301</v>
          </cell>
        </row>
        <row r="84">
          <cell r="B84" t="str">
            <v>S444004</v>
          </cell>
          <cell r="C84" t="str">
            <v>佛山市顺德区聚达汽车部件有限公司</v>
          </cell>
          <cell r="D84" t="str">
            <v>后视镜</v>
          </cell>
          <cell r="E84" t="str">
            <v>老账</v>
          </cell>
          <cell r="F84">
            <v>60</v>
          </cell>
          <cell r="G84" t="str">
            <v>否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29047.96</v>
          </cell>
          <cell r="W84">
            <v>0</v>
          </cell>
          <cell r="X84">
            <v>98700.98</v>
          </cell>
          <cell r="Y84">
            <v>0</v>
          </cell>
          <cell r="Z84">
            <v>0</v>
          </cell>
          <cell r="AA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W84">
            <v>4251.0600000000004</v>
          </cell>
          <cell r="AX84">
            <v>0</v>
          </cell>
          <cell r="AY84">
            <v>132000</v>
          </cell>
          <cell r="AZ84">
            <v>127748.94</v>
          </cell>
          <cell r="BA84">
            <v>5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4251.0600000000004</v>
          </cell>
          <cell r="BH84">
            <v>4251.0600000000004</v>
          </cell>
          <cell r="BJ84">
            <v>708.51</v>
          </cell>
        </row>
        <row r="85">
          <cell r="B85" t="str">
            <v>S413007</v>
          </cell>
          <cell r="C85" t="str">
            <v>雄县华增汽车饰件有限公司</v>
          </cell>
          <cell r="D85" t="str">
            <v>金属件/座椅</v>
          </cell>
          <cell r="E85" t="str">
            <v>正常供货</v>
          </cell>
          <cell r="F85">
            <v>60</v>
          </cell>
          <cell r="G85" t="str">
            <v>是</v>
          </cell>
          <cell r="H85">
            <v>60</v>
          </cell>
          <cell r="I85">
            <v>0</v>
          </cell>
          <cell r="J85">
            <v>0</v>
          </cell>
          <cell r="K85">
            <v>0</v>
          </cell>
          <cell r="N85">
            <v>0</v>
          </cell>
          <cell r="O85">
            <v>0</v>
          </cell>
          <cell r="P85">
            <v>8383.6</v>
          </cell>
          <cell r="Q85">
            <v>6784.0900000000101</v>
          </cell>
          <cell r="R85">
            <v>8528.5700000000106</v>
          </cell>
          <cell r="S85">
            <v>9497.4500000000098</v>
          </cell>
          <cell r="T85">
            <v>11995.55</v>
          </cell>
          <cell r="U85">
            <v>0</v>
          </cell>
          <cell r="V85">
            <v>35938.32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33094.61</v>
          </cell>
          <cell r="AC85">
            <v>0</v>
          </cell>
          <cell r="AD85">
            <v>24584.46</v>
          </cell>
          <cell r="AE85">
            <v>9690.07</v>
          </cell>
          <cell r="AF85">
            <v>7739.09</v>
          </cell>
          <cell r="AG85">
            <v>0</v>
          </cell>
          <cell r="AH85">
            <v>13711.46</v>
          </cell>
          <cell r="AI85">
            <v>21353.47</v>
          </cell>
          <cell r="AJ85">
            <v>31916.12</v>
          </cell>
          <cell r="AK85">
            <v>8333.5300000000007</v>
          </cell>
          <cell r="AL85">
            <v>15572.25</v>
          </cell>
          <cell r="AM85">
            <v>9576.61</v>
          </cell>
          <cell r="AN85">
            <v>15004.33</v>
          </cell>
          <cell r="AO85">
            <v>16800</v>
          </cell>
          <cell r="AP85">
            <v>21100</v>
          </cell>
          <cell r="AQ85">
            <v>23873.91</v>
          </cell>
          <cell r="AR85">
            <v>20626.8</v>
          </cell>
          <cell r="AS85">
            <v>10799.45</v>
          </cell>
          <cell r="AT85">
            <v>16941.96</v>
          </cell>
          <cell r="AU85">
            <v>16400.310000000001</v>
          </cell>
          <cell r="AV85">
            <v>20258.849999999999</v>
          </cell>
          <cell r="AW85">
            <v>12390.03</v>
          </cell>
          <cell r="AX85">
            <v>16626.259999999998</v>
          </cell>
          <cell r="AY85">
            <v>447521.15</v>
          </cell>
          <cell r="AZ85">
            <v>418504.86</v>
          </cell>
          <cell r="BA85">
            <v>6</v>
          </cell>
          <cell r="BB85">
            <v>20258.849999999999</v>
          </cell>
          <cell r="BC85">
            <v>16400.310000000001</v>
          </cell>
          <cell r="BD85">
            <v>16941.96</v>
          </cell>
          <cell r="BE85">
            <v>10799.45</v>
          </cell>
          <cell r="BF85">
            <v>20626.8</v>
          </cell>
          <cell r="BG85">
            <v>93416.86</v>
          </cell>
          <cell r="BH85">
            <v>29016.29</v>
          </cell>
          <cell r="BJ85">
            <v>15569.4766666667</v>
          </cell>
        </row>
        <row r="86">
          <cell r="B86" t="str">
            <v>S432007</v>
          </cell>
          <cell r="C86" t="str">
            <v>江阴市信佳科贸有限公司</v>
          </cell>
          <cell r="D86" t="str">
            <v>座椅</v>
          </cell>
          <cell r="E86" t="str">
            <v>诉讼-7月底付清货款</v>
          </cell>
          <cell r="F86">
            <v>60</v>
          </cell>
          <cell r="G86" t="str">
            <v>否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5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J86">
            <v>0</v>
          </cell>
        </row>
        <row r="87">
          <cell r="B87" t="str">
            <v>S412017</v>
          </cell>
          <cell r="C87" t="str">
            <v>天津博容包装制品有限公司</v>
          </cell>
          <cell r="D87" t="str">
            <v>座椅</v>
          </cell>
          <cell r="E87" t="str">
            <v>诉讼</v>
          </cell>
          <cell r="F87" t="str">
            <v>预付/60</v>
          </cell>
          <cell r="G87" t="str">
            <v>否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5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J87">
            <v>0</v>
          </cell>
        </row>
        <row r="88">
          <cell r="B88" t="str">
            <v>S413060</v>
          </cell>
          <cell r="C88" t="str">
            <v>黄骅市正祥车辆部件有限公司</v>
          </cell>
          <cell r="D88" t="str">
            <v>金属件</v>
          </cell>
          <cell r="E88" t="str">
            <v>正常供货</v>
          </cell>
          <cell r="F88">
            <v>60</v>
          </cell>
          <cell r="G88" t="str">
            <v>是</v>
          </cell>
          <cell r="H88">
            <v>60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26325.65</v>
          </cell>
          <cell r="Z88">
            <v>0</v>
          </cell>
          <cell r="AA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204220.19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9000</v>
          </cell>
          <cell r="AQ88">
            <v>0</v>
          </cell>
          <cell r="AR88">
            <v>358521.59999999998</v>
          </cell>
          <cell r="AS88">
            <v>0</v>
          </cell>
          <cell r="AT88">
            <v>0</v>
          </cell>
          <cell r="AU88">
            <v>0</v>
          </cell>
          <cell r="AW88">
            <v>0</v>
          </cell>
          <cell r="AX88">
            <v>0</v>
          </cell>
          <cell r="AY88">
            <v>598067.43999999994</v>
          </cell>
          <cell r="AZ88">
            <v>598067.43999999994</v>
          </cell>
          <cell r="BA88">
            <v>5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358521.59999999998</v>
          </cell>
          <cell r="BG88">
            <v>0</v>
          </cell>
          <cell r="BH88">
            <v>0</v>
          </cell>
          <cell r="BJ88">
            <v>0</v>
          </cell>
        </row>
        <row r="89">
          <cell r="B89" t="str">
            <v>S413101</v>
          </cell>
          <cell r="C89" t="str">
            <v>黄骅市海生五金模具厂</v>
          </cell>
          <cell r="D89">
            <v>0</v>
          </cell>
          <cell r="E89" t="str">
            <v>老账</v>
          </cell>
          <cell r="F89">
            <v>0</v>
          </cell>
          <cell r="G89" t="str">
            <v>否</v>
          </cell>
          <cell r="I89">
            <v>48042.77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W89">
            <v>0</v>
          </cell>
          <cell r="AX89">
            <v>0</v>
          </cell>
          <cell r="AY89">
            <v>48042.77</v>
          </cell>
          <cell r="AZ89">
            <v>48042.77</v>
          </cell>
          <cell r="BA89">
            <v>5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J89">
            <v>0</v>
          </cell>
        </row>
        <row r="90">
          <cell r="B90" t="str">
            <v>S437005</v>
          </cell>
          <cell r="C90" t="str">
            <v>青岛盛有电子科技有限公司</v>
          </cell>
          <cell r="D90" t="str">
            <v>后视镜</v>
          </cell>
          <cell r="E90" t="str">
            <v>大宗物料</v>
          </cell>
          <cell r="F90">
            <v>30</v>
          </cell>
          <cell r="G90" t="str">
            <v>否</v>
          </cell>
          <cell r="H90">
            <v>30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3625.92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W90">
            <v>0</v>
          </cell>
          <cell r="AX90">
            <v>0</v>
          </cell>
          <cell r="AY90">
            <v>3625.92</v>
          </cell>
          <cell r="AZ90">
            <v>3625.92</v>
          </cell>
          <cell r="BA90">
            <v>5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J90">
            <v>0</v>
          </cell>
        </row>
        <row r="91">
          <cell r="B91" t="str">
            <v>S413063</v>
          </cell>
          <cell r="C91" t="str">
            <v>黄骅市洁霸汽车零部件制造有限公司</v>
          </cell>
          <cell r="D91" t="str">
            <v>金属件/座椅</v>
          </cell>
          <cell r="E91" t="str">
            <v>老账</v>
          </cell>
          <cell r="F91">
            <v>60</v>
          </cell>
          <cell r="G91" t="str">
            <v>否</v>
          </cell>
          <cell r="I91">
            <v>31381.81</v>
          </cell>
          <cell r="J91">
            <v>0</v>
          </cell>
          <cell r="K91">
            <v>147426.87</v>
          </cell>
          <cell r="L91">
            <v>0</v>
          </cell>
          <cell r="M91">
            <v>67211.7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W91">
            <v>0</v>
          </cell>
          <cell r="AX91">
            <v>0</v>
          </cell>
          <cell r="AY91">
            <v>246020.38</v>
          </cell>
          <cell r="AZ91">
            <v>246020.38</v>
          </cell>
          <cell r="BA91">
            <v>5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J91">
            <v>0</v>
          </cell>
        </row>
        <row r="92">
          <cell r="B92" t="str">
            <v>S435001</v>
          </cell>
          <cell r="C92" t="str">
            <v>厦门凯平化工有限公司</v>
          </cell>
          <cell r="D92" t="str">
            <v>座椅</v>
          </cell>
          <cell r="E92" t="str">
            <v>大宗物料</v>
          </cell>
          <cell r="F92">
            <v>30</v>
          </cell>
          <cell r="G92" t="str">
            <v>否</v>
          </cell>
          <cell r="H92">
            <v>60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AI92">
            <v>0</v>
          </cell>
          <cell r="AJ92">
            <v>0</v>
          </cell>
          <cell r="AK92">
            <v>0</v>
          </cell>
          <cell r="AM92">
            <v>0</v>
          </cell>
          <cell r="AN92">
            <v>0</v>
          </cell>
          <cell r="AO92">
            <v>0</v>
          </cell>
          <cell r="AQ92">
            <v>80545.009999999995</v>
          </cell>
          <cell r="AR92">
            <v>0</v>
          </cell>
          <cell r="AS92">
            <v>312232.90000000002</v>
          </cell>
          <cell r="AT92">
            <v>0</v>
          </cell>
          <cell r="AU92">
            <v>212326.06</v>
          </cell>
          <cell r="AV92">
            <v>130768.59</v>
          </cell>
          <cell r="AW92">
            <v>85509.77</v>
          </cell>
          <cell r="AX92">
            <v>78153.33</v>
          </cell>
          <cell r="AY92">
            <v>899535.66</v>
          </cell>
          <cell r="AZ92">
            <v>821382.33</v>
          </cell>
          <cell r="BA92">
            <v>6</v>
          </cell>
          <cell r="BB92">
            <v>85509.77</v>
          </cell>
          <cell r="BC92">
            <v>130768.59</v>
          </cell>
          <cell r="BD92">
            <v>212326.06</v>
          </cell>
          <cell r="BE92">
            <v>0</v>
          </cell>
          <cell r="BF92">
            <v>312232.90000000002</v>
          </cell>
          <cell r="BG92">
            <v>818990.65</v>
          </cell>
          <cell r="BH92">
            <v>78153.33</v>
          </cell>
          <cell r="BJ92">
            <v>136498.441666667</v>
          </cell>
        </row>
        <row r="93">
          <cell r="B93" t="str">
            <v>S551001</v>
          </cell>
          <cell r="C93" t="str">
            <v>四川共享物流有限公司</v>
          </cell>
          <cell r="D93" t="str">
            <v>后视镜</v>
          </cell>
          <cell r="E93" t="str">
            <v>老账</v>
          </cell>
          <cell r="F93">
            <v>90</v>
          </cell>
          <cell r="G93" t="str">
            <v>是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52140.57</v>
          </cell>
          <cell r="AE93">
            <v>2400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W93">
            <v>0</v>
          </cell>
          <cell r="AX93">
            <v>0</v>
          </cell>
          <cell r="AY93">
            <v>54540.57</v>
          </cell>
          <cell r="AZ93">
            <v>54540.57</v>
          </cell>
          <cell r="BA93">
            <v>5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J93">
            <v>0</v>
          </cell>
        </row>
        <row r="94">
          <cell r="B94" t="str">
            <v>S537029</v>
          </cell>
          <cell r="C94" t="str">
            <v>青岛华瑞利工贸有限公司</v>
          </cell>
          <cell r="D94" t="str">
            <v>座椅</v>
          </cell>
          <cell r="E94" t="str">
            <v>销售（三方库）</v>
          </cell>
          <cell r="F94">
            <v>90</v>
          </cell>
          <cell r="G94" t="str">
            <v>是</v>
          </cell>
          <cell r="H94">
            <v>90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139448.35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W94">
            <v>0</v>
          </cell>
          <cell r="AX94">
            <v>0</v>
          </cell>
          <cell r="AY94">
            <v>139448.35</v>
          </cell>
          <cell r="AZ94">
            <v>139448.35</v>
          </cell>
          <cell r="BA94">
            <v>5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J94">
            <v>0</v>
          </cell>
        </row>
        <row r="95">
          <cell r="B95" t="str">
            <v>S413015</v>
          </cell>
          <cell r="C95" t="str">
            <v>沧州鑫亿源纸制品有限公司</v>
          </cell>
          <cell r="D95" t="str">
            <v>后视镜</v>
          </cell>
          <cell r="E95" t="str">
            <v>老账</v>
          </cell>
          <cell r="F95">
            <v>60</v>
          </cell>
          <cell r="G95" t="str">
            <v>是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B95">
            <v>2082.13</v>
          </cell>
          <cell r="AC95">
            <v>28574.47</v>
          </cell>
          <cell r="AD95">
            <v>14575.68</v>
          </cell>
          <cell r="AE95">
            <v>14211.92</v>
          </cell>
          <cell r="AF95">
            <v>0</v>
          </cell>
          <cell r="AG95">
            <v>9273.6</v>
          </cell>
          <cell r="AH95">
            <v>17939.13</v>
          </cell>
          <cell r="AI95">
            <v>0</v>
          </cell>
          <cell r="AJ95">
            <v>35792.04</v>
          </cell>
          <cell r="AK95">
            <v>0</v>
          </cell>
          <cell r="AL95">
            <v>20538.689999999999</v>
          </cell>
          <cell r="AM95">
            <v>0</v>
          </cell>
          <cell r="AN95">
            <v>11307.11</v>
          </cell>
          <cell r="AO95">
            <v>5900</v>
          </cell>
          <cell r="AP95">
            <v>6000</v>
          </cell>
          <cell r="AQ95">
            <v>6275.12</v>
          </cell>
          <cell r="AR95">
            <v>4386.99</v>
          </cell>
          <cell r="AS95">
            <v>1683.48</v>
          </cell>
          <cell r="AT95">
            <v>12318.44</v>
          </cell>
          <cell r="AU95">
            <v>7247.58</v>
          </cell>
          <cell r="AV95">
            <v>11919.23</v>
          </cell>
          <cell r="AW95">
            <v>7656.65</v>
          </cell>
          <cell r="AX95">
            <v>4692.16</v>
          </cell>
          <cell r="AY95">
            <v>222374.42</v>
          </cell>
          <cell r="AZ95">
            <v>210025.61</v>
          </cell>
          <cell r="BA95">
            <v>6</v>
          </cell>
          <cell r="BB95">
            <v>11919.23</v>
          </cell>
          <cell r="BC95">
            <v>7247.58</v>
          </cell>
          <cell r="BD95">
            <v>12318.44</v>
          </cell>
          <cell r="BE95">
            <v>1683.48</v>
          </cell>
          <cell r="BF95">
            <v>4386.99</v>
          </cell>
          <cell r="BG95">
            <v>45517.54</v>
          </cell>
          <cell r="BH95">
            <v>12348.81</v>
          </cell>
          <cell r="BJ95">
            <v>7586.2566666666698</v>
          </cell>
        </row>
        <row r="96">
          <cell r="B96" t="str">
            <v>S513066</v>
          </cell>
          <cell r="C96" t="str">
            <v>荣昌一次性供应商</v>
          </cell>
          <cell r="D96">
            <v>0</v>
          </cell>
          <cell r="E96" t="str">
            <v>老账</v>
          </cell>
          <cell r="F96">
            <v>0</v>
          </cell>
          <cell r="G96" t="str">
            <v>否</v>
          </cell>
          <cell r="I96">
            <v>215008.44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W96">
            <v>0</v>
          </cell>
          <cell r="AX96">
            <v>0</v>
          </cell>
          <cell r="AY96">
            <v>215008.44</v>
          </cell>
          <cell r="AZ96">
            <v>215008.44</v>
          </cell>
          <cell r="BA96">
            <v>5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J96">
            <v>0</v>
          </cell>
        </row>
        <row r="97">
          <cell r="B97" t="str">
            <v>S413001</v>
          </cell>
          <cell r="C97" t="str">
            <v>北京吉信气弹簧制品有限公司</v>
          </cell>
          <cell r="D97" t="str">
            <v>座椅</v>
          </cell>
          <cell r="E97" t="str">
            <v>正常供货</v>
          </cell>
          <cell r="F97">
            <v>90</v>
          </cell>
          <cell r="G97" t="str">
            <v>是</v>
          </cell>
          <cell r="H97">
            <v>90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41534.019999999997</v>
          </cell>
          <cell r="AK97">
            <v>0</v>
          </cell>
          <cell r="AL97">
            <v>61593.82</v>
          </cell>
          <cell r="AM97">
            <v>134237.70000000001</v>
          </cell>
          <cell r="AN97">
            <v>0</v>
          </cell>
          <cell r="AO97">
            <v>116100</v>
          </cell>
          <cell r="AP97">
            <v>0</v>
          </cell>
          <cell r="AQ97">
            <v>144574.97</v>
          </cell>
          <cell r="AR97">
            <v>109636.93</v>
          </cell>
          <cell r="AS97">
            <v>0</v>
          </cell>
          <cell r="AT97">
            <v>39472.26</v>
          </cell>
          <cell r="AU97">
            <v>0</v>
          </cell>
          <cell r="AV97">
            <v>49291.4</v>
          </cell>
          <cell r="AW97">
            <v>0</v>
          </cell>
          <cell r="AX97">
            <v>0</v>
          </cell>
          <cell r="AY97">
            <v>696441.1</v>
          </cell>
          <cell r="AZ97">
            <v>647149.69999999995</v>
          </cell>
          <cell r="BA97">
            <v>6</v>
          </cell>
          <cell r="BB97">
            <v>0</v>
          </cell>
          <cell r="BC97">
            <v>39472.26</v>
          </cell>
          <cell r="BD97">
            <v>0</v>
          </cell>
          <cell r="BE97">
            <v>109636.93</v>
          </cell>
          <cell r="BF97">
            <v>144574.97</v>
          </cell>
          <cell r="BG97">
            <v>88763.66</v>
          </cell>
          <cell r="BH97">
            <v>49291.4</v>
          </cell>
          <cell r="BJ97">
            <v>14793.9433333333</v>
          </cell>
        </row>
        <row r="98">
          <cell r="B98" t="str">
            <v>S413040</v>
          </cell>
          <cell r="C98" t="str">
            <v>河北辰丰制管有限公司</v>
          </cell>
          <cell r="D98" t="str">
            <v>金属件</v>
          </cell>
          <cell r="E98" t="str">
            <v>老账</v>
          </cell>
          <cell r="F98">
            <v>0</v>
          </cell>
          <cell r="G98" t="str">
            <v>否</v>
          </cell>
          <cell r="I98">
            <v>6192.3999999999896</v>
          </cell>
          <cell r="J98">
            <v>0</v>
          </cell>
          <cell r="K98">
            <v>118591.25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87300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W98">
            <v>0</v>
          </cell>
          <cell r="AX98">
            <v>0</v>
          </cell>
          <cell r="AY98">
            <v>212083.65</v>
          </cell>
          <cell r="AZ98">
            <v>212083.65</v>
          </cell>
          <cell r="BA98">
            <v>5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J98">
            <v>0</v>
          </cell>
        </row>
        <row r="99">
          <cell r="B99" t="str">
            <v>S412009</v>
          </cell>
          <cell r="C99" t="str">
            <v>天津市元辉昌钢铁贸易有限公司</v>
          </cell>
          <cell r="D99" t="str">
            <v>金属件</v>
          </cell>
          <cell r="E99" t="str">
            <v>大宗物料</v>
          </cell>
          <cell r="F99">
            <v>0</v>
          </cell>
          <cell r="G99" t="str">
            <v>否</v>
          </cell>
          <cell r="H99">
            <v>30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V99">
            <v>0</v>
          </cell>
          <cell r="AW99">
            <v>82185.440000000002</v>
          </cell>
          <cell r="AX99">
            <v>163646.39999999999</v>
          </cell>
          <cell r="AY99">
            <v>245831.84</v>
          </cell>
          <cell r="AZ99">
            <v>245831.84</v>
          </cell>
          <cell r="BA99">
            <v>4</v>
          </cell>
          <cell r="BB99">
            <v>163646.39999999999</v>
          </cell>
          <cell r="BC99">
            <v>82185.440000000002</v>
          </cell>
          <cell r="BD99">
            <v>0</v>
          </cell>
          <cell r="BE99">
            <v>0</v>
          </cell>
          <cell r="BF99">
            <v>0</v>
          </cell>
          <cell r="BG99">
            <v>245831.84</v>
          </cell>
          <cell r="BH99">
            <v>0</v>
          </cell>
          <cell r="BJ99">
            <v>40971.973333333299</v>
          </cell>
        </row>
        <row r="100">
          <cell r="B100" t="str">
            <v>S413069</v>
          </cell>
          <cell r="C100" t="str">
            <v>黄骅市峰霞科技有限公司</v>
          </cell>
          <cell r="D100" t="str">
            <v>金属件</v>
          </cell>
          <cell r="E100" t="str">
            <v>老账</v>
          </cell>
          <cell r="F100">
            <v>90</v>
          </cell>
          <cell r="G100" t="str">
            <v>否</v>
          </cell>
          <cell r="I100">
            <v>-21480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W100">
            <v>0</v>
          </cell>
          <cell r="AX100">
            <v>0</v>
          </cell>
          <cell r="AY100">
            <v>-21480</v>
          </cell>
          <cell r="AZ100">
            <v>-21480</v>
          </cell>
          <cell r="BA100">
            <v>5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J100">
            <v>0</v>
          </cell>
        </row>
        <row r="101">
          <cell r="B101" t="str">
            <v>S511004</v>
          </cell>
          <cell r="C101" t="str">
            <v>北鸿科（天津）科技有限公司</v>
          </cell>
          <cell r="D101" t="str">
            <v>后视镜</v>
          </cell>
          <cell r="E101" t="str">
            <v>大宗物料</v>
          </cell>
          <cell r="F101">
            <v>30</v>
          </cell>
          <cell r="G101" t="str">
            <v>否</v>
          </cell>
          <cell r="H101">
            <v>30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5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J101">
            <v>0</v>
          </cell>
        </row>
        <row r="102">
          <cell r="B102" t="str">
            <v>S432038</v>
          </cell>
          <cell r="C102" t="str">
            <v>常州市正力制镜有限公司</v>
          </cell>
          <cell r="D102" t="str">
            <v>后视镜</v>
          </cell>
          <cell r="E102" t="str">
            <v>正常供货</v>
          </cell>
          <cell r="F102">
            <v>60</v>
          </cell>
          <cell r="G102" t="str">
            <v>是</v>
          </cell>
          <cell r="H102">
            <v>60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F102">
            <v>0</v>
          </cell>
          <cell r="AG102">
            <v>47164</v>
          </cell>
          <cell r="AH102">
            <v>0</v>
          </cell>
          <cell r="AI102">
            <v>34995.4</v>
          </cell>
          <cell r="AJ102">
            <v>0</v>
          </cell>
          <cell r="AK102">
            <v>0</v>
          </cell>
          <cell r="AL102">
            <v>0</v>
          </cell>
          <cell r="AM102">
            <v>16500</v>
          </cell>
          <cell r="AN102">
            <v>0</v>
          </cell>
          <cell r="AO102">
            <v>0</v>
          </cell>
          <cell r="AP102">
            <v>0</v>
          </cell>
          <cell r="AQ102">
            <v>47477.26</v>
          </cell>
          <cell r="AR102">
            <v>52461.19</v>
          </cell>
          <cell r="AS102">
            <v>65665.3</v>
          </cell>
          <cell r="AT102">
            <v>83881.7</v>
          </cell>
          <cell r="AU102">
            <v>0</v>
          </cell>
          <cell r="AV102">
            <v>42122.16</v>
          </cell>
          <cell r="AW102">
            <v>41211.49</v>
          </cell>
          <cell r="AX102">
            <v>0</v>
          </cell>
          <cell r="AY102">
            <v>431478.5</v>
          </cell>
          <cell r="AZ102">
            <v>390267.01</v>
          </cell>
          <cell r="BA102">
            <v>6</v>
          </cell>
          <cell r="BB102">
            <v>42122.16</v>
          </cell>
          <cell r="BC102">
            <v>0</v>
          </cell>
          <cell r="BD102">
            <v>83881.7</v>
          </cell>
          <cell r="BE102">
            <v>65665.3</v>
          </cell>
          <cell r="BF102">
            <v>52461.19</v>
          </cell>
          <cell r="BG102">
            <v>232880.65</v>
          </cell>
          <cell r="BH102">
            <v>41211.49</v>
          </cell>
          <cell r="BJ102">
            <v>38813.441666666702</v>
          </cell>
        </row>
        <row r="103">
          <cell r="B103" t="str">
            <v>S437033</v>
          </cell>
          <cell r="C103" t="str">
            <v>日照联成工程机械有限公司</v>
          </cell>
          <cell r="D103" t="str">
            <v>座椅</v>
          </cell>
          <cell r="E103" t="str">
            <v>正常供货</v>
          </cell>
          <cell r="F103">
            <v>60</v>
          </cell>
          <cell r="G103" t="str">
            <v>否</v>
          </cell>
          <cell r="H103">
            <v>60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T103">
            <v>0</v>
          </cell>
          <cell r="AU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4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J103">
            <v>0</v>
          </cell>
        </row>
        <row r="104">
          <cell r="B104" t="str">
            <v>S433023</v>
          </cell>
          <cell r="C104" t="str">
            <v>浙江万里安全器材制造有限公司</v>
          </cell>
          <cell r="D104" t="str">
            <v>座椅</v>
          </cell>
          <cell r="E104" t="str">
            <v>老账</v>
          </cell>
          <cell r="F104">
            <v>90</v>
          </cell>
          <cell r="G104" t="str">
            <v>是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Y104">
            <v>0</v>
          </cell>
          <cell r="Z104">
            <v>0</v>
          </cell>
          <cell r="AA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57595.72</v>
          </cell>
          <cell r="AL104">
            <v>0</v>
          </cell>
          <cell r="AM104">
            <v>0</v>
          </cell>
          <cell r="AN104">
            <v>0</v>
          </cell>
          <cell r="AO104">
            <v>44700</v>
          </cell>
          <cell r="AP104">
            <v>0</v>
          </cell>
          <cell r="AQ104">
            <v>75334.81</v>
          </cell>
          <cell r="AR104">
            <v>16842.77</v>
          </cell>
          <cell r="AS104">
            <v>0</v>
          </cell>
          <cell r="AT104">
            <v>80414.820000000007</v>
          </cell>
          <cell r="AU104">
            <v>15820</v>
          </cell>
          <cell r="AV104">
            <v>53633.81</v>
          </cell>
          <cell r="AW104">
            <v>0</v>
          </cell>
          <cell r="AX104">
            <v>26842.02</v>
          </cell>
          <cell r="AY104">
            <v>371183.95</v>
          </cell>
          <cell r="AZ104">
            <v>290708.12</v>
          </cell>
          <cell r="BA104">
            <v>6</v>
          </cell>
          <cell r="BB104">
            <v>15820</v>
          </cell>
          <cell r="BC104">
            <v>80414.820000000007</v>
          </cell>
          <cell r="BD104">
            <v>0</v>
          </cell>
          <cell r="BE104">
            <v>16842.77</v>
          </cell>
          <cell r="BF104">
            <v>75334.81</v>
          </cell>
          <cell r="BG104">
            <v>176710.65</v>
          </cell>
          <cell r="BH104">
            <v>80475.83</v>
          </cell>
          <cell r="BJ104">
            <v>29451.775000000001</v>
          </cell>
        </row>
        <row r="105">
          <cell r="B105" t="str">
            <v>S412010</v>
          </cell>
          <cell r="C105" t="str">
            <v>天津欧尔派斯环保科技发展有限公司</v>
          </cell>
          <cell r="D105" t="str">
            <v>金属件</v>
          </cell>
          <cell r="E105" t="str">
            <v>老账</v>
          </cell>
          <cell r="F105">
            <v>90</v>
          </cell>
          <cell r="G105" t="str">
            <v>否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46406.19</v>
          </cell>
          <cell r="O105">
            <v>69887.929999999993</v>
          </cell>
          <cell r="P105">
            <v>0</v>
          </cell>
          <cell r="Q105">
            <v>0</v>
          </cell>
          <cell r="R105">
            <v>40410.29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W105">
            <v>0</v>
          </cell>
          <cell r="AX105">
            <v>0</v>
          </cell>
          <cell r="AY105">
            <v>156704.41</v>
          </cell>
          <cell r="AZ105">
            <v>156704.41</v>
          </cell>
          <cell r="BA105">
            <v>5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J105">
            <v>0</v>
          </cell>
        </row>
        <row r="106">
          <cell r="B106" t="str">
            <v>S413004</v>
          </cell>
          <cell r="C106" t="str">
            <v>保定兆龙通用电器塑业有限公司</v>
          </cell>
          <cell r="D106" t="str">
            <v>金属件/座椅</v>
          </cell>
          <cell r="E106" t="str">
            <v>正常供货</v>
          </cell>
          <cell r="F106">
            <v>90</v>
          </cell>
          <cell r="G106" t="str">
            <v>否</v>
          </cell>
          <cell r="H106">
            <v>90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S106">
            <v>0</v>
          </cell>
          <cell r="AT106">
            <v>20072.12</v>
          </cell>
          <cell r="AU106">
            <v>10815.62</v>
          </cell>
          <cell r="AV106">
            <v>49240.03</v>
          </cell>
          <cell r="AW106">
            <v>61620.18</v>
          </cell>
          <cell r="AX106">
            <v>33416.480000000003</v>
          </cell>
          <cell r="AY106">
            <v>175164.43</v>
          </cell>
          <cell r="AZ106">
            <v>30887.74</v>
          </cell>
          <cell r="BA106">
            <v>6</v>
          </cell>
          <cell r="BB106">
            <v>10815.62</v>
          </cell>
          <cell r="BC106">
            <v>20072.12</v>
          </cell>
          <cell r="BD106">
            <v>0</v>
          </cell>
          <cell r="BE106">
            <v>0</v>
          </cell>
          <cell r="BF106">
            <v>0</v>
          </cell>
          <cell r="BG106">
            <v>175164.43</v>
          </cell>
          <cell r="BH106">
            <v>144276.69</v>
          </cell>
          <cell r="BJ106">
            <v>29194.071666666699</v>
          </cell>
        </row>
        <row r="107">
          <cell r="B107" t="str">
            <v>S513016</v>
          </cell>
          <cell r="C107" t="str">
            <v>黄骅市辉煌建筑队</v>
          </cell>
          <cell r="D107" t="str">
            <v>金属件/座椅/后视镜</v>
          </cell>
          <cell r="E107" t="str">
            <v>基建维修-老账</v>
          </cell>
          <cell r="F107">
            <v>0</v>
          </cell>
          <cell r="G107" t="str">
            <v>是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15061.4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C107">
            <v>0</v>
          </cell>
          <cell r="AD107">
            <v>2550</v>
          </cell>
          <cell r="AE107">
            <v>0</v>
          </cell>
          <cell r="AF107">
            <v>78000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5700</v>
          </cell>
          <cell r="AL107">
            <v>9646</v>
          </cell>
          <cell r="AM107">
            <v>34930</v>
          </cell>
          <cell r="AN107">
            <v>27840.9</v>
          </cell>
          <cell r="AO107">
            <v>1900</v>
          </cell>
          <cell r="AP107">
            <v>18400</v>
          </cell>
          <cell r="AQ107">
            <v>2029</v>
          </cell>
          <cell r="AR107">
            <v>32082</v>
          </cell>
          <cell r="AS107">
            <v>1411</v>
          </cell>
          <cell r="AT107">
            <v>0</v>
          </cell>
          <cell r="AU107">
            <v>0</v>
          </cell>
          <cell r="AV107">
            <v>5400</v>
          </cell>
          <cell r="AW107">
            <v>0</v>
          </cell>
          <cell r="AX107">
            <v>1700</v>
          </cell>
          <cell r="AY107">
            <v>236650.3</v>
          </cell>
          <cell r="AZ107">
            <v>236650.3</v>
          </cell>
          <cell r="BA107">
            <v>6</v>
          </cell>
          <cell r="BB107">
            <v>1700</v>
          </cell>
          <cell r="BC107">
            <v>0</v>
          </cell>
          <cell r="BD107">
            <v>5400</v>
          </cell>
          <cell r="BE107">
            <v>0</v>
          </cell>
          <cell r="BF107">
            <v>0</v>
          </cell>
          <cell r="BG107">
            <v>8511</v>
          </cell>
          <cell r="BH107">
            <v>0</v>
          </cell>
          <cell r="BJ107">
            <v>1418.5</v>
          </cell>
        </row>
        <row r="108">
          <cell r="B108" t="str">
            <v>S412005</v>
          </cell>
          <cell r="C108" t="str">
            <v>天津市国际铁工焊接装备有限公司</v>
          </cell>
          <cell r="D108" t="str">
            <v>金属件</v>
          </cell>
          <cell r="E108" t="str">
            <v>固定资产-老账</v>
          </cell>
          <cell r="F108">
            <v>0</v>
          </cell>
          <cell r="G108" t="str">
            <v>是</v>
          </cell>
          <cell r="H108" t="str">
            <v>固定资产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148132.6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12600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W108">
            <v>0</v>
          </cell>
          <cell r="AX108">
            <v>0</v>
          </cell>
          <cell r="AY108">
            <v>160732.6</v>
          </cell>
          <cell r="AZ108">
            <v>160732.6</v>
          </cell>
          <cell r="BA108">
            <v>5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J108">
            <v>0</v>
          </cell>
        </row>
        <row r="109">
          <cell r="B109" t="str">
            <v>S444008</v>
          </cell>
          <cell r="C109" t="str">
            <v>中山市华胜汽车部件有限公司</v>
          </cell>
          <cell r="D109" t="str">
            <v>后视镜</v>
          </cell>
          <cell r="E109" t="str">
            <v>老账</v>
          </cell>
          <cell r="F109">
            <v>60</v>
          </cell>
          <cell r="G109" t="str">
            <v>是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48762.06</v>
          </cell>
          <cell r="AG109">
            <v>46937.94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32842.32</v>
          </cell>
          <cell r="AV109">
            <v>42334.32</v>
          </cell>
          <cell r="AW109">
            <v>0</v>
          </cell>
          <cell r="AX109">
            <v>0</v>
          </cell>
          <cell r="AY109">
            <v>170876.64</v>
          </cell>
          <cell r="AZ109">
            <v>170876.64</v>
          </cell>
          <cell r="BA109">
            <v>6</v>
          </cell>
          <cell r="BB109">
            <v>42334.32</v>
          </cell>
          <cell r="BC109">
            <v>32842.32</v>
          </cell>
          <cell r="BD109">
            <v>0</v>
          </cell>
          <cell r="BE109">
            <v>0</v>
          </cell>
          <cell r="BF109">
            <v>0</v>
          </cell>
          <cell r="BG109">
            <v>75176.639999999999</v>
          </cell>
          <cell r="BH109">
            <v>0</v>
          </cell>
          <cell r="BJ109">
            <v>12529.44</v>
          </cell>
        </row>
        <row r="110">
          <cell r="B110" t="str">
            <v>S413073</v>
          </cell>
          <cell r="C110" t="str">
            <v>黄骅市兴岳金属制品有限公司</v>
          </cell>
          <cell r="D110" t="str">
            <v>金属件</v>
          </cell>
          <cell r="E110" t="str">
            <v>正常供货</v>
          </cell>
          <cell r="F110">
            <v>60</v>
          </cell>
          <cell r="G110" t="str">
            <v>否</v>
          </cell>
          <cell r="H110">
            <v>60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K110">
            <v>0</v>
          </cell>
          <cell r="AL110">
            <v>0</v>
          </cell>
          <cell r="AO110">
            <v>0</v>
          </cell>
          <cell r="AP110">
            <v>93987.77</v>
          </cell>
          <cell r="AQ110">
            <v>138852.24</v>
          </cell>
          <cell r="AR110">
            <v>82142.48</v>
          </cell>
          <cell r="AS110">
            <v>135618.25</v>
          </cell>
          <cell r="AT110">
            <v>99977.49</v>
          </cell>
          <cell r="AU110">
            <v>74387.990000000005</v>
          </cell>
          <cell r="AV110">
            <v>91730.83</v>
          </cell>
          <cell r="AW110">
            <v>94427.35</v>
          </cell>
          <cell r="AX110">
            <v>39781.19</v>
          </cell>
          <cell r="AY110">
            <v>850905.59</v>
          </cell>
          <cell r="AZ110">
            <v>716697.05</v>
          </cell>
          <cell r="BA110">
            <v>6</v>
          </cell>
          <cell r="BB110">
            <v>91730.83</v>
          </cell>
          <cell r="BC110">
            <v>74387.990000000005</v>
          </cell>
          <cell r="BD110">
            <v>99977.49</v>
          </cell>
          <cell r="BE110">
            <v>135618.25</v>
          </cell>
          <cell r="BF110">
            <v>82142.48</v>
          </cell>
          <cell r="BG110">
            <v>535923.1</v>
          </cell>
          <cell r="BH110">
            <v>134208.54</v>
          </cell>
          <cell r="BJ110">
            <v>89320.516666666706</v>
          </cell>
        </row>
        <row r="111">
          <cell r="B111" t="str">
            <v>S413075</v>
          </cell>
          <cell r="C111" t="str">
            <v>沃尔瓦格涂料（廊坊）有限公司</v>
          </cell>
          <cell r="D111" t="str">
            <v>后视镜</v>
          </cell>
          <cell r="E111" t="str">
            <v>大宗物料</v>
          </cell>
          <cell r="F111">
            <v>30</v>
          </cell>
          <cell r="G111" t="str">
            <v>否</v>
          </cell>
          <cell r="H111">
            <v>30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5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J111">
            <v>0</v>
          </cell>
        </row>
        <row r="112">
          <cell r="B112" t="str">
            <v>S413072</v>
          </cell>
          <cell r="C112" t="str">
            <v>黄骅市润晨五金制品有限公司</v>
          </cell>
          <cell r="D112" t="str">
            <v>金属件</v>
          </cell>
          <cell r="E112" t="str">
            <v>正常供货</v>
          </cell>
          <cell r="F112">
            <v>60</v>
          </cell>
          <cell r="G112" t="str">
            <v>是</v>
          </cell>
          <cell r="H112">
            <v>60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45281.05</v>
          </cell>
          <cell r="AI112">
            <v>0</v>
          </cell>
          <cell r="AJ112">
            <v>86521.26</v>
          </cell>
          <cell r="AK112">
            <v>0</v>
          </cell>
          <cell r="AL112">
            <v>0</v>
          </cell>
          <cell r="AM112">
            <v>84301.58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W112">
            <v>0</v>
          </cell>
          <cell r="AX112">
            <v>0</v>
          </cell>
          <cell r="AY112">
            <v>216103.89</v>
          </cell>
          <cell r="AZ112">
            <v>216103.89</v>
          </cell>
          <cell r="BA112">
            <v>5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J112">
            <v>0</v>
          </cell>
        </row>
        <row r="113">
          <cell r="B113" t="str">
            <v>S413171</v>
          </cell>
          <cell r="C113" t="str">
            <v>廊坊东尚金属制品有限公司</v>
          </cell>
          <cell r="D113" t="str">
            <v>后视镜</v>
          </cell>
          <cell r="E113" t="str">
            <v>正常供货</v>
          </cell>
          <cell r="F113">
            <v>0</v>
          </cell>
          <cell r="G113" t="str">
            <v>否</v>
          </cell>
          <cell r="H113">
            <v>90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5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J113">
            <v>0</v>
          </cell>
        </row>
        <row r="114">
          <cell r="B114" t="str">
            <v>S421003</v>
          </cell>
          <cell r="C114" t="str">
            <v>辽宁德威纤维制品有限公司</v>
          </cell>
          <cell r="D114" t="str">
            <v>座椅</v>
          </cell>
          <cell r="E114" t="str">
            <v>老账</v>
          </cell>
          <cell r="F114">
            <v>0</v>
          </cell>
          <cell r="G114" t="str">
            <v>是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28855.72</v>
          </cell>
          <cell r="AA114">
            <v>0</v>
          </cell>
          <cell r="AC114">
            <v>0</v>
          </cell>
          <cell r="AD114">
            <v>36706.78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W114">
            <v>0</v>
          </cell>
          <cell r="AX114">
            <v>0</v>
          </cell>
          <cell r="AY114">
            <v>65562.5</v>
          </cell>
          <cell r="AZ114">
            <v>65562.5</v>
          </cell>
          <cell r="BA114">
            <v>5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J114">
            <v>0</v>
          </cell>
        </row>
        <row r="115">
          <cell r="B115" t="str">
            <v>S437018</v>
          </cell>
          <cell r="C115" t="str">
            <v>文登太成电子有限公司</v>
          </cell>
          <cell r="D115" t="str">
            <v>后视镜</v>
          </cell>
          <cell r="E115" t="str">
            <v>正常供货</v>
          </cell>
          <cell r="F115">
            <v>60</v>
          </cell>
          <cell r="G115" t="str">
            <v>否</v>
          </cell>
          <cell r="H115">
            <v>60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4683.9799999999996</v>
          </cell>
          <cell r="AU115">
            <v>7861.64</v>
          </cell>
          <cell r="AV115">
            <v>16006.29</v>
          </cell>
          <cell r="AW115">
            <v>64030.98</v>
          </cell>
          <cell r="AX115">
            <v>7424.1</v>
          </cell>
          <cell r="AY115">
            <v>100006.99</v>
          </cell>
          <cell r="AZ115">
            <v>28551.91</v>
          </cell>
          <cell r="BA115">
            <v>6</v>
          </cell>
          <cell r="BB115">
            <v>16006.29</v>
          </cell>
          <cell r="BC115">
            <v>7861.64</v>
          </cell>
          <cell r="BD115">
            <v>4683.9799999999996</v>
          </cell>
          <cell r="BE115">
            <v>0</v>
          </cell>
          <cell r="BF115">
            <v>0</v>
          </cell>
          <cell r="BG115">
            <v>100006.99</v>
          </cell>
          <cell r="BH115">
            <v>71455.08</v>
          </cell>
          <cell r="BJ115">
            <v>16667.831666666701</v>
          </cell>
        </row>
        <row r="116">
          <cell r="B116" t="str">
            <v>S432012</v>
          </cell>
          <cell r="C116" t="str">
            <v>常州市武进创新模具注塑有限公司</v>
          </cell>
          <cell r="D116" t="str">
            <v>座椅</v>
          </cell>
          <cell r="E116" t="str">
            <v>老账</v>
          </cell>
          <cell r="F116">
            <v>60</v>
          </cell>
          <cell r="G116" t="str">
            <v>否</v>
          </cell>
          <cell r="I116">
            <v>0</v>
          </cell>
          <cell r="J116">
            <v>0</v>
          </cell>
          <cell r="K116">
            <v>0</v>
          </cell>
          <cell r="L116">
            <v>1571.64</v>
          </cell>
          <cell r="M116">
            <v>96738.65</v>
          </cell>
          <cell r="N116">
            <v>18373.64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W116">
            <v>0</v>
          </cell>
          <cell r="AX116">
            <v>0</v>
          </cell>
          <cell r="AY116">
            <v>116683.93</v>
          </cell>
          <cell r="AZ116">
            <v>116683.93</v>
          </cell>
          <cell r="BA116">
            <v>5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J116">
            <v>0</v>
          </cell>
        </row>
        <row r="117">
          <cell r="B117" t="str">
            <v>S413058</v>
          </cell>
          <cell r="C117" t="str">
            <v>黄骅市俊隆五金包装有限公司</v>
          </cell>
          <cell r="D117" t="str">
            <v>金属件/后视镜</v>
          </cell>
          <cell r="E117" t="str">
            <v>正常供货</v>
          </cell>
          <cell r="F117">
            <v>60</v>
          </cell>
          <cell r="G117" t="str">
            <v>是</v>
          </cell>
          <cell r="H117">
            <v>60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3076.02</v>
          </cell>
          <cell r="AG117">
            <v>0</v>
          </cell>
          <cell r="AH117">
            <v>17251.650000000001</v>
          </cell>
          <cell r="AI117">
            <v>32420.55</v>
          </cell>
          <cell r="AJ117">
            <v>0</v>
          </cell>
          <cell r="AK117">
            <v>21753.24</v>
          </cell>
          <cell r="AL117">
            <v>22040.33</v>
          </cell>
          <cell r="AM117">
            <v>9721.0499999999993</v>
          </cell>
          <cell r="AN117">
            <v>11142.98</v>
          </cell>
          <cell r="AO117">
            <v>0</v>
          </cell>
          <cell r="AP117">
            <v>28800</v>
          </cell>
          <cell r="AQ117">
            <v>0</v>
          </cell>
          <cell r="AR117">
            <v>33869.4</v>
          </cell>
          <cell r="AS117">
            <v>16023.13</v>
          </cell>
          <cell r="AT117">
            <v>0</v>
          </cell>
          <cell r="AU117">
            <v>28653.91</v>
          </cell>
          <cell r="AV117">
            <v>18879.89</v>
          </cell>
          <cell r="AW117">
            <v>26177.51</v>
          </cell>
          <cell r="AX117">
            <v>9151.07</v>
          </cell>
          <cell r="AY117">
            <v>278960.73</v>
          </cell>
          <cell r="AZ117">
            <v>243632.15</v>
          </cell>
          <cell r="BA117">
            <v>6</v>
          </cell>
          <cell r="BB117">
            <v>18879.89</v>
          </cell>
          <cell r="BC117">
            <v>28653.91</v>
          </cell>
          <cell r="BD117">
            <v>0</v>
          </cell>
          <cell r="BE117">
            <v>16023.13</v>
          </cell>
          <cell r="BF117">
            <v>33869.4</v>
          </cell>
          <cell r="BG117">
            <v>98885.51</v>
          </cell>
          <cell r="BH117">
            <v>35328.58</v>
          </cell>
          <cell r="BJ117">
            <v>16480.918333333299</v>
          </cell>
        </row>
        <row r="118">
          <cell r="B118" t="str">
            <v>S432036</v>
          </cell>
          <cell r="C118" t="str">
            <v>常州立天汽车零部件有限公司</v>
          </cell>
          <cell r="D118" t="str">
            <v>座椅</v>
          </cell>
          <cell r="E118" t="str">
            <v>正常供货</v>
          </cell>
          <cell r="F118">
            <v>60</v>
          </cell>
          <cell r="G118" t="str">
            <v>否</v>
          </cell>
          <cell r="H118">
            <v>60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AL118">
            <v>0</v>
          </cell>
          <cell r="AM118">
            <v>0</v>
          </cell>
          <cell r="AP118">
            <v>0</v>
          </cell>
          <cell r="AS118">
            <v>134947.43</v>
          </cell>
          <cell r="AT118">
            <v>0</v>
          </cell>
          <cell r="AU118">
            <v>157960.44</v>
          </cell>
          <cell r="AV118">
            <v>136345.79999999999</v>
          </cell>
          <cell r="AW118">
            <v>68172.899999999994</v>
          </cell>
          <cell r="AX118">
            <v>90897.2</v>
          </cell>
          <cell r="AY118">
            <v>588323.77</v>
          </cell>
          <cell r="AZ118">
            <v>429253.67</v>
          </cell>
          <cell r="BA118">
            <v>6</v>
          </cell>
          <cell r="BB118">
            <v>136345.79999999999</v>
          </cell>
          <cell r="BC118">
            <v>157960.44</v>
          </cell>
          <cell r="BD118">
            <v>0</v>
          </cell>
          <cell r="BE118">
            <v>134947.43</v>
          </cell>
          <cell r="BF118">
            <v>0</v>
          </cell>
          <cell r="BG118">
            <v>588323.77</v>
          </cell>
          <cell r="BH118">
            <v>159070.1</v>
          </cell>
          <cell r="BJ118">
            <v>98053.961666666699</v>
          </cell>
        </row>
        <row r="119">
          <cell r="B119" t="str">
            <v>S413026</v>
          </cell>
          <cell r="C119" t="str">
            <v>沧州临港明康汽车配件有限公司</v>
          </cell>
          <cell r="D119" t="str">
            <v>金属件</v>
          </cell>
          <cell r="E119" t="str">
            <v>正常供货</v>
          </cell>
          <cell r="F119">
            <v>90</v>
          </cell>
          <cell r="G119" t="str">
            <v>是</v>
          </cell>
          <cell r="H119">
            <v>90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AE119">
            <v>0</v>
          </cell>
          <cell r="AI119">
            <v>0</v>
          </cell>
          <cell r="AJ119">
            <v>0</v>
          </cell>
          <cell r="AL119">
            <v>1250.0899999999999</v>
          </cell>
          <cell r="AM119">
            <v>17035.88</v>
          </cell>
          <cell r="AN119">
            <v>15332.3</v>
          </cell>
          <cell r="AO119">
            <v>8100</v>
          </cell>
          <cell r="AP119">
            <v>0</v>
          </cell>
          <cell r="AQ119">
            <v>33219.96</v>
          </cell>
          <cell r="AR119">
            <v>17887.68</v>
          </cell>
          <cell r="AS119">
            <v>18739.46</v>
          </cell>
          <cell r="AT119">
            <v>25553.82</v>
          </cell>
          <cell r="AU119">
            <v>0</v>
          </cell>
          <cell r="AV119">
            <v>34923.56</v>
          </cell>
          <cell r="AW119">
            <v>33228.42</v>
          </cell>
          <cell r="AX119">
            <v>17035.88</v>
          </cell>
          <cell r="AY119">
            <v>222307.05</v>
          </cell>
          <cell r="AZ119">
            <v>137119.19</v>
          </cell>
          <cell r="BA119">
            <v>6</v>
          </cell>
          <cell r="BB119">
            <v>0</v>
          </cell>
          <cell r="BC119">
            <v>25553.82</v>
          </cell>
          <cell r="BD119">
            <v>18739.46</v>
          </cell>
          <cell r="BE119">
            <v>17887.68</v>
          </cell>
          <cell r="BF119">
            <v>33219.96</v>
          </cell>
          <cell r="BG119">
            <v>129481.14</v>
          </cell>
          <cell r="BH119">
            <v>85187.86</v>
          </cell>
          <cell r="BJ119">
            <v>21580.19</v>
          </cell>
        </row>
        <row r="120">
          <cell r="B120" t="str">
            <v>S412022</v>
          </cell>
          <cell r="C120" t="str">
            <v>天津市宝坻区维华五金厂</v>
          </cell>
          <cell r="D120" t="str">
            <v>金属件</v>
          </cell>
          <cell r="E120" t="str">
            <v>正常供货</v>
          </cell>
          <cell r="F120">
            <v>60</v>
          </cell>
          <cell r="G120" t="str">
            <v>是</v>
          </cell>
          <cell r="H120">
            <v>60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S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C120">
            <v>0</v>
          </cell>
          <cell r="AD120">
            <v>2422.37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21601.08</v>
          </cell>
          <cell r="AJ120">
            <v>28801.439999999999</v>
          </cell>
          <cell r="AK120">
            <v>0</v>
          </cell>
          <cell r="AL120">
            <v>7200.36</v>
          </cell>
          <cell r="AM120">
            <v>7200.36</v>
          </cell>
          <cell r="AN120">
            <v>10800.54</v>
          </cell>
          <cell r="AO120">
            <v>10800</v>
          </cell>
          <cell r="AP120">
            <v>7200</v>
          </cell>
          <cell r="AQ120">
            <v>10800.54</v>
          </cell>
          <cell r="AR120">
            <v>18000.900000000001</v>
          </cell>
          <cell r="AS120">
            <v>6915.6</v>
          </cell>
          <cell r="AT120">
            <v>24204.6</v>
          </cell>
          <cell r="AU120">
            <v>27662.400000000001</v>
          </cell>
          <cell r="AV120">
            <v>34578</v>
          </cell>
          <cell r="AW120">
            <v>0</v>
          </cell>
          <cell r="AX120">
            <v>0</v>
          </cell>
          <cell r="AY120">
            <v>218188.19</v>
          </cell>
          <cell r="AZ120">
            <v>218188.19</v>
          </cell>
          <cell r="BA120">
            <v>6</v>
          </cell>
          <cell r="BB120">
            <v>34578</v>
          </cell>
          <cell r="BC120">
            <v>27662.400000000001</v>
          </cell>
          <cell r="BD120">
            <v>24204.6</v>
          </cell>
          <cell r="BE120">
            <v>6915.6</v>
          </cell>
          <cell r="BF120">
            <v>18000.900000000001</v>
          </cell>
          <cell r="BG120">
            <v>93360.6</v>
          </cell>
          <cell r="BH120">
            <v>0</v>
          </cell>
          <cell r="BJ120">
            <v>15560.1</v>
          </cell>
        </row>
        <row r="121">
          <cell r="B121" t="str">
            <v>S413038</v>
          </cell>
          <cell r="C121" t="str">
            <v>黄骅市万昌五金制品有限公司</v>
          </cell>
          <cell r="D121" t="str">
            <v>金属件</v>
          </cell>
          <cell r="E121" t="str">
            <v>正常供货</v>
          </cell>
          <cell r="F121">
            <v>60</v>
          </cell>
          <cell r="G121" t="str">
            <v>否</v>
          </cell>
          <cell r="H121">
            <v>60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5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J121">
            <v>0</v>
          </cell>
        </row>
        <row r="122">
          <cell r="B122" t="str">
            <v>S413124</v>
          </cell>
          <cell r="C122" t="str">
            <v>东光县福晨镜业有限公司</v>
          </cell>
          <cell r="D122" t="str">
            <v>后视镜</v>
          </cell>
          <cell r="E122" t="str">
            <v>正常供货</v>
          </cell>
          <cell r="F122">
            <v>60</v>
          </cell>
          <cell r="G122" t="str">
            <v>是</v>
          </cell>
          <cell r="H122">
            <v>60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4480.78</v>
          </cell>
          <cell r="AN122">
            <v>0</v>
          </cell>
          <cell r="AO122">
            <v>29400</v>
          </cell>
          <cell r="AP122">
            <v>0</v>
          </cell>
          <cell r="AQ122">
            <v>14241.9</v>
          </cell>
          <cell r="AR122">
            <v>23019.55</v>
          </cell>
          <cell r="AS122">
            <v>0</v>
          </cell>
          <cell r="AT122">
            <v>0</v>
          </cell>
          <cell r="AU122">
            <v>18392.86</v>
          </cell>
          <cell r="AV122">
            <v>20621.810000000001</v>
          </cell>
          <cell r="AW122">
            <v>14443.71</v>
          </cell>
          <cell r="AX122">
            <v>0</v>
          </cell>
          <cell r="AY122">
            <v>124600.61</v>
          </cell>
          <cell r="AZ122">
            <v>110156.9</v>
          </cell>
          <cell r="BA122">
            <v>6</v>
          </cell>
          <cell r="BB122">
            <v>20621.810000000001</v>
          </cell>
          <cell r="BC122">
            <v>18392.86</v>
          </cell>
          <cell r="BD122">
            <v>0</v>
          </cell>
          <cell r="BE122">
            <v>0</v>
          </cell>
          <cell r="BF122">
            <v>23019.55</v>
          </cell>
          <cell r="BG122">
            <v>53458.38</v>
          </cell>
          <cell r="BH122">
            <v>14443.71</v>
          </cell>
          <cell r="BJ122">
            <v>8909.73</v>
          </cell>
        </row>
        <row r="123">
          <cell r="B123" t="str">
            <v>S413054</v>
          </cell>
          <cell r="C123" t="str">
            <v>黄骅市保俊成复合彩印厂</v>
          </cell>
          <cell r="D123" t="str">
            <v>金属件/后视镜</v>
          </cell>
          <cell r="E123" t="str">
            <v>正常供货</v>
          </cell>
          <cell r="F123">
            <v>60</v>
          </cell>
          <cell r="G123" t="str">
            <v>否</v>
          </cell>
          <cell r="H123">
            <v>60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AE123">
            <v>0</v>
          </cell>
          <cell r="AF123">
            <v>0</v>
          </cell>
          <cell r="AG123">
            <v>0</v>
          </cell>
          <cell r="AJ123">
            <v>0</v>
          </cell>
          <cell r="AO123">
            <v>4048.48</v>
          </cell>
          <cell r="AP123">
            <v>14900</v>
          </cell>
          <cell r="AQ123">
            <v>20461.330000000002</v>
          </cell>
          <cell r="AR123">
            <v>20496.34</v>
          </cell>
          <cell r="AS123">
            <v>22250.82</v>
          </cell>
          <cell r="AT123">
            <v>25284.73</v>
          </cell>
          <cell r="AU123">
            <v>6938.45</v>
          </cell>
          <cell r="AV123">
            <v>28009.35</v>
          </cell>
          <cell r="AW123">
            <v>0</v>
          </cell>
          <cell r="AX123">
            <v>33520.5</v>
          </cell>
          <cell r="AY123">
            <v>175910</v>
          </cell>
          <cell r="AZ123">
            <v>142389.5</v>
          </cell>
          <cell r="BA123">
            <v>6</v>
          </cell>
          <cell r="BB123">
            <v>28009.35</v>
          </cell>
          <cell r="BC123">
            <v>6938.45</v>
          </cell>
          <cell r="BD123">
            <v>25284.73</v>
          </cell>
          <cell r="BE123">
            <v>22250.82</v>
          </cell>
          <cell r="BF123">
            <v>20496.34</v>
          </cell>
          <cell r="BG123">
            <v>116003.85</v>
          </cell>
          <cell r="BH123">
            <v>33520.5</v>
          </cell>
          <cell r="BJ123">
            <v>19333.974999999999</v>
          </cell>
        </row>
        <row r="124">
          <cell r="B124" t="str">
            <v>S513036</v>
          </cell>
          <cell r="C124" t="str">
            <v>沧州昊大燃化工程有限公司</v>
          </cell>
          <cell r="D124">
            <v>0</v>
          </cell>
          <cell r="E124" t="str">
            <v>老账</v>
          </cell>
          <cell r="F124">
            <v>0</v>
          </cell>
          <cell r="G124" t="str">
            <v>否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40800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W124">
            <v>0</v>
          </cell>
          <cell r="AX124">
            <v>0</v>
          </cell>
          <cell r="AY124">
            <v>40800</v>
          </cell>
          <cell r="AZ124">
            <v>40800</v>
          </cell>
          <cell r="BA124">
            <v>5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J124">
            <v>0</v>
          </cell>
        </row>
        <row r="125">
          <cell r="B125" t="str">
            <v>S433007</v>
          </cell>
          <cell r="C125" t="str">
            <v>瑞安市精艺标准件有限公司</v>
          </cell>
          <cell r="D125" t="str">
            <v>金属件/座椅</v>
          </cell>
          <cell r="E125" t="str">
            <v>正常供货</v>
          </cell>
          <cell r="F125">
            <v>60</v>
          </cell>
          <cell r="G125" t="str">
            <v>否</v>
          </cell>
          <cell r="H125">
            <v>60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0.03</v>
          </cell>
          <cell r="AR125">
            <v>5856.75</v>
          </cell>
          <cell r="AS125">
            <v>0</v>
          </cell>
          <cell r="AT125">
            <v>0</v>
          </cell>
          <cell r="AU125">
            <v>0</v>
          </cell>
          <cell r="AW125">
            <v>0</v>
          </cell>
          <cell r="AX125">
            <v>0</v>
          </cell>
          <cell r="AY125">
            <v>5856.78</v>
          </cell>
          <cell r="AZ125">
            <v>5856.78</v>
          </cell>
          <cell r="BA125">
            <v>5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5856.75</v>
          </cell>
          <cell r="BG125">
            <v>0</v>
          </cell>
          <cell r="BH125">
            <v>0</v>
          </cell>
          <cell r="BJ125">
            <v>0</v>
          </cell>
        </row>
        <row r="126">
          <cell r="B126" t="str">
            <v>S431017</v>
          </cell>
          <cell r="C126" t="str">
            <v>上海典亚模具有限公司</v>
          </cell>
          <cell r="D126" t="str">
            <v>座椅</v>
          </cell>
          <cell r="E126" t="str">
            <v>老账</v>
          </cell>
          <cell r="F126" t="str">
            <v>预付</v>
          </cell>
          <cell r="G126" t="str">
            <v>否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44000</v>
          </cell>
          <cell r="AT126">
            <v>0</v>
          </cell>
          <cell r="AU126">
            <v>0</v>
          </cell>
          <cell r="AW126">
            <v>0</v>
          </cell>
          <cell r="AX126">
            <v>0</v>
          </cell>
          <cell r="AY126">
            <v>44000</v>
          </cell>
          <cell r="AZ126">
            <v>44000</v>
          </cell>
          <cell r="BA126">
            <v>5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44000</v>
          </cell>
          <cell r="BH126">
            <v>0</v>
          </cell>
          <cell r="BJ126">
            <v>7333.3333333333303</v>
          </cell>
        </row>
        <row r="127">
          <cell r="B127" t="str">
            <v>S431009</v>
          </cell>
          <cell r="C127" t="str">
            <v>上海奔德汽车零部件有限公司</v>
          </cell>
          <cell r="D127" t="str">
            <v>后视镜</v>
          </cell>
          <cell r="E127" t="str">
            <v>老账-更名上海恒毅</v>
          </cell>
          <cell r="F127">
            <v>60</v>
          </cell>
          <cell r="G127" t="str">
            <v>否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5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J127">
            <v>0</v>
          </cell>
        </row>
        <row r="128">
          <cell r="B128" t="str">
            <v>S413070</v>
          </cell>
          <cell r="C128" t="str">
            <v>黄骅市创合五金制品有限公司</v>
          </cell>
          <cell r="D128" t="str">
            <v>金属件/座椅</v>
          </cell>
          <cell r="E128" t="str">
            <v>正常供货</v>
          </cell>
          <cell r="F128">
            <v>60</v>
          </cell>
          <cell r="G128" t="str">
            <v>否</v>
          </cell>
          <cell r="H128">
            <v>60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571023.06000000006</v>
          </cell>
          <cell r="AQ128">
            <v>552993.11</v>
          </cell>
          <cell r="AR128">
            <v>563602.74</v>
          </cell>
          <cell r="AS128">
            <v>382108.15</v>
          </cell>
          <cell r="AT128">
            <v>0</v>
          </cell>
          <cell r="AU128">
            <v>446772.98</v>
          </cell>
          <cell r="AV128">
            <v>241111.92</v>
          </cell>
          <cell r="AW128">
            <v>197100.75</v>
          </cell>
          <cell r="AX128">
            <v>352906.49</v>
          </cell>
          <cell r="AY128">
            <v>3307619.2</v>
          </cell>
          <cell r="AZ128">
            <v>2757611.96</v>
          </cell>
          <cell r="BA128">
            <v>6</v>
          </cell>
          <cell r="BB128">
            <v>241111.92</v>
          </cell>
          <cell r="BC128">
            <v>446772.98</v>
          </cell>
          <cell r="BD128">
            <v>0</v>
          </cell>
          <cell r="BE128">
            <v>382108.15</v>
          </cell>
          <cell r="BF128">
            <v>563602.74</v>
          </cell>
          <cell r="BG128">
            <v>1620000.29</v>
          </cell>
          <cell r="BH128">
            <v>550007.24</v>
          </cell>
          <cell r="BJ128">
            <v>270000.04833333299</v>
          </cell>
        </row>
        <row r="129">
          <cell r="B129" t="str">
            <v>S437031</v>
          </cell>
          <cell r="C129" t="str">
            <v>山东万澳汽车附件科技有限公司</v>
          </cell>
          <cell r="D129" t="str">
            <v>座椅</v>
          </cell>
          <cell r="E129" t="str">
            <v>正常供货</v>
          </cell>
          <cell r="F129">
            <v>60</v>
          </cell>
          <cell r="G129" t="str">
            <v>是</v>
          </cell>
          <cell r="H129">
            <v>60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AD129">
            <v>0</v>
          </cell>
          <cell r="AE129">
            <v>0</v>
          </cell>
          <cell r="AF129">
            <v>0</v>
          </cell>
          <cell r="AI129">
            <v>0</v>
          </cell>
          <cell r="AJ129">
            <v>0</v>
          </cell>
          <cell r="AK129">
            <v>6876.86</v>
          </cell>
          <cell r="AL129">
            <v>8507.44</v>
          </cell>
          <cell r="AM129">
            <v>8180.91</v>
          </cell>
          <cell r="AN129">
            <v>9885.0300000000007</v>
          </cell>
          <cell r="AO129">
            <v>12600</v>
          </cell>
          <cell r="AP129">
            <v>6900</v>
          </cell>
          <cell r="AQ129">
            <v>9256.98</v>
          </cell>
          <cell r="AR129">
            <v>6659.9</v>
          </cell>
          <cell r="AS129">
            <v>4720.2</v>
          </cell>
          <cell r="AT129">
            <v>9200.7099999999991</v>
          </cell>
          <cell r="AU129">
            <v>7985.05</v>
          </cell>
          <cell r="AW129">
            <v>25863.4</v>
          </cell>
          <cell r="AX129">
            <v>4531.87</v>
          </cell>
          <cell r="AY129">
            <v>121168.35</v>
          </cell>
          <cell r="AZ129">
            <v>90773.08</v>
          </cell>
          <cell r="BA129">
            <v>5</v>
          </cell>
          <cell r="BB129">
            <v>0</v>
          </cell>
          <cell r="BC129">
            <v>7985.05</v>
          </cell>
          <cell r="BD129">
            <v>9200.7099999999991</v>
          </cell>
          <cell r="BE129">
            <v>4720.2</v>
          </cell>
          <cell r="BF129">
            <v>6659.9</v>
          </cell>
          <cell r="BG129">
            <v>52301.23</v>
          </cell>
          <cell r="BH129">
            <v>30395.27</v>
          </cell>
          <cell r="BJ129">
            <v>8716.8716666666696</v>
          </cell>
        </row>
        <row r="130">
          <cell r="B130" t="str">
            <v>S513006</v>
          </cell>
          <cell r="C130" t="str">
            <v>黄骅市双得金属制品销售有限公司</v>
          </cell>
          <cell r="D130">
            <v>0</v>
          </cell>
          <cell r="E130" t="str">
            <v>零采</v>
          </cell>
          <cell r="F130">
            <v>0</v>
          </cell>
          <cell r="G130" t="str">
            <v>否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AK130">
            <v>0</v>
          </cell>
          <cell r="AL130">
            <v>0</v>
          </cell>
          <cell r="AM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19897.87</v>
          </cell>
          <cell r="AT130">
            <v>0</v>
          </cell>
          <cell r="AU130">
            <v>0</v>
          </cell>
          <cell r="AW130">
            <v>69941.100000000006</v>
          </cell>
          <cell r="AX130">
            <v>0</v>
          </cell>
          <cell r="AY130">
            <v>89838.97</v>
          </cell>
          <cell r="AZ130">
            <v>89838.97</v>
          </cell>
          <cell r="BA130">
            <v>5</v>
          </cell>
          <cell r="BB130">
            <v>0</v>
          </cell>
          <cell r="BC130">
            <v>69941.100000000006</v>
          </cell>
          <cell r="BD130">
            <v>0</v>
          </cell>
          <cell r="BE130">
            <v>0</v>
          </cell>
          <cell r="BF130">
            <v>0</v>
          </cell>
          <cell r="BG130">
            <v>89838.97</v>
          </cell>
          <cell r="BH130">
            <v>0</v>
          </cell>
          <cell r="BJ130">
            <v>14973.1616666667</v>
          </cell>
        </row>
        <row r="131">
          <cell r="B131" t="str">
            <v>S431007</v>
          </cell>
          <cell r="C131" t="str">
            <v>上海庆利机械设备有限公司</v>
          </cell>
          <cell r="D131" t="str">
            <v>座椅</v>
          </cell>
          <cell r="E131" t="str">
            <v>固定资产-老账</v>
          </cell>
          <cell r="F131" t="str">
            <v>预付</v>
          </cell>
          <cell r="G131" t="str">
            <v>是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C131">
            <v>0</v>
          </cell>
          <cell r="AD131">
            <v>0</v>
          </cell>
          <cell r="AE131">
            <v>51500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35000</v>
          </cell>
          <cell r="AW131">
            <v>0</v>
          </cell>
          <cell r="AX131">
            <v>0</v>
          </cell>
          <cell r="AY131">
            <v>86500</v>
          </cell>
          <cell r="AZ131">
            <v>86500</v>
          </cell>
          <cell r="BA131">
            <v>6</v>
          </cell>
          <cell r="BB131">
            <v>0</v>
          </cell>
          <cell r="BC131">
            <v>0</v>
          </cell>
          <cell r="BD131">
            <v>35000</v>
          </cell>
          <cell r="BE131">
            <v>0</v>
          </cell>
          <cell r="BF131">
            <v>0</v>
          </cell>
          <cell r="BG131">
            <v>35000</v>
          </cell>
          <cell r="BH131">
            <v>0</v>
          </cell>
          <cell r="BJ131">
            <v>5833.3333333333303</v>
          </cell>
        </row>
        <row r="132">
          <cell r="B132" t="str">
            <v>S413100</v>
          </cell>
          <cell r="C132" t="str">
            <v>河北圣洁环境生物科技工程有限公司</v>
          </cell>
          <cell r="D132">
            <v>0</v>
          </cell>
          <cell r="E132" t="str">
            <v>管理</v>
          </cell>
          <cell r="F132">
            <v>0</v>
          </cell>
          <cell r="G132" t="str">
            <v>否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5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J132">
            <v>0</v>
          </cell>
        </row>
        <row r="133">
          <cell r="B133" t="str">
            <v>S513148</v>
          </cell>
          <cell r="C133" t="str">
            <v>泊头市新峰模具有限公司</v>
          </cell>
          <cell r="D133">
            <v>0</v>
          </cell>
          <cell r="E133" t="str">
            <v>零采</v>
          </cell>
          <cell r="F133">
            <v>0</v>
          </cell>
          <cell r="G133" t="str">
            <v>是</v>
          </cell>
          <cell r="AE133">
            <v>35962</v>
          </cell>
          <cell r="AF133">
            <v>0</v>
          </cell>
          <cell r="AG133">
            <v>46230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W133">
            <v>0</v>
          </cell>
          <cell r="AX133">
            <v>0</v>
          </cell>
          <cell r="AY133">
            <v>82192</v>
          </cell>
          <cell r="AZ133">
            <v>82192</v>
          </cell>
          <cell r="BA133">
            <v>5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J133">
            <v>0</v>
          </cell>
        </row>
        <row r="134">
          <cell r="B134" t="str">
            <v>S411006</v>
          </cell>
          <cell r="C134" t="str">
            <v>北京中万盛贸易有限责任公司</v>
          </cell>
          <cell r="D134" t="str">
            <v>座椅</v>
          </cell>
          <cell r="E134" t="str">
            <v>大宗物料</v>
          </cell>
          <cell r="F134">
            <v>30</v>
          </cell>
          <cell r="G134" t="str">
            <v>否</v>
          </cell>
          <cell r="H134">
            <v>30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104706.31</v>
          </cell>
          <cell r="AU134">
            <v>137198.71</v>
          </cell>
          <cell r="AV134">
            <v>46846.94</v>
          </cell>
          <cell r="AW134">
            <v>92914.35</v>
          </cell>
          <cell r="AX134">
            <v>92914.35</v>
          </cell>
          <cell r="AY134">
            <v>474580.66</v>
          </cell>
          <cell r="AZ134">
            <v>381666.31</v>
          </cell>
          <cell r="BA134">
            <v>6</v>
          </cell>
          <cell r="BB134">
            <v>92914.35</v>
          </cell>
          <cell r="BC134">
            <v>46846.94</v>
          </cell>
          <cell r="BD134">
            <v>137198.71</v>
          </cell>
          <cell r="BE134">
            <v>104706.31</v>
          </cell>
          <cell r="BF134">
            <v>0</v>
          </cell>
          <cell r="BG134">
            <v>474580.66</v>
          </cell>
          <cell r="BH134">
            <v>92914.35</v>
          </cell>
          <cell r="BJ134">
            <v>79096.776666666701</v>
          </cell>
        </row>
        <row r="135">
          <cell r="B135" t="str">
            <v>S437043</v>
          </cell>
          <cell r="C135" t="str">
            <v>烟台美龙汽车部件有限公司</v>
          </cell>
          <cell r="D135" t="str">
            <v>后视镜</v>
          </cell>
          <cell r="E135" t="str">
            <v>老账</v>
          </cell>
          <cell r="F135">
            <v>90</v>
          </cell>
          <cell r="G135" t="str">
            <v>是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D135">
            <v>0</v>
          </cell>
          <cell r="AE135">
            <v>0</v>
          </cell>
          <cell r="AF135">
            <v>14582.59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10757.6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W135">
            <v>0</v>
          </cell>
          <cell r="AX135">
            <v>0</v>
          </cell>
          <cell r="AY135">
            <v>25340.19</v>
          </cell>
          <cell r="AZ135">
            <v>25340.19</v>
          </cell>
          <cell r="BA135">
            <v>5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J135">
            <v>0</v>
          </cell>
        </row>
        <row r="136">
          <cell r="B136" t="str">
            <v>S513007</v>
          </cell>
          <cell r="C136" t="str">
            <v>人民电器集团黄骅销售有限公司</v>
          </cell>
          <cell r="D136">
            <v>0</v>
          </cell>
          <cell r="E136" t="str">
            <v>零采</v>
          </cell>
          <cell r="F136">
            <v>0</v>
          </cell>
          <cell r="G136" t="str">
            <v>是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AF136">
            <v>25898.5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18166</v>
          </cell>
          <cell r="AS136">
            <v>0</v>
          </cell>
          <cell r="AT136">
            <v>0</v>
          </cell>
          <cell r="AU136">
            <v>0</v>
          </cell>
          <cell r="AW136">
            <v>0</v>
          </cell>
          <cell r="AX136">
            <v>0</v>
          </cell>
          <cell r="AY136">
            <v>44064.5</v>
          </cell>
          <cell r="AZ136">
            <v>44064.5</v>
          </cell>
          <cell r="BA136">
            <v>5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J136">
            <v>0</v>
          </cell>
        </row>
        <row r="137">
          <cell r="B137" t="str">
            <v>S413092</v>
          </cell>
          <cell r="C137" t="str">
            <v>黄骅市荣丰塑料模具有限公司</v>
          </cell>
          <cell r="D137">
            <v>0</v>
          </cell>
          <cell r="E137" t="str">
            <v>老账</v>
          </cell>
          <cell r="F137">
            <v>0</v>
          </cell>
          <cell r="G137" t="str">
            <v>否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75884.62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W137">
            <v>0</v>
          </cell>
          <cell r="AX137">
            <v>0</v>
          </cell>
          <cell r="AY137">
            <v>75884.62</v>
          </cell>
          <cell r="AZ137">
            <v>75884.62</v>
          </cell>
          <cell r="BA137">
            <v>5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J137">
            <v>0</v>
          </cell>
        </row>
        <row r="138">
          <cell r="B138" t="str">
            <v>S413039</v>
          </cell>
          <cell r="C138" t="str">
            <v>黄骅市佳祥五金制品有限公司</v>
          </cell>
          <cell r="D138" t="str">
            <v>金属件/后视镜</v>
          </cell>
          <cell r="E138" t="str">
            <v>正常供货</v>
          </cell>
          <cell r="F138">
            <v>60</v>
          </cell>
          <cell r="G138" t="str">
            <v>是</v>
          </cell>
          <cell r="H138">
            <v>60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M138">
            <v>13554.58</v>
          </cell>
          <cell r="AN138">
            <v>17900.400000000001</v>
          </cell>
          <cell r="AO138">
            <v>14500</v>
          </cell>
          <cell r="AP138">
            <v>17300</v>
          </cell>
          <cell r="AQ138">
            <v>18949.7</v>
          </cell>
          <cell r="AR138">
            <v>0</v>
          </cell>
          <cell r="AS138">
            <v>12222.53</v>
          </cell>
          <cell r="AT138">
            <v>30920.47</v>
          </cell>
          <cell r="AU138">
            <v>2964.38</v>
          </cell>
          <cell r="AV138">
            <v>22857.48</v>
          </cell>
          <cell r="AW138">
            <v>0</v>
          </cell>
          <cell r="AX138">
            <v>11936.31</v>
          </cell>
          <cell r="AY138">
            <v>163105.85</v>
          </cell>
          <cell r="AZ138">
            <v>151169.54</v>
          </cell>
          <cell r="BA138">
            <v>6</v>
          </cell>
          <cell r="BB138">
            <v>22857.48</v>
          </cell>
          <cell r="BC138">
            <v>2964.38</v>
          </cell>
          <cell r="BD138">
            <v>30920.47</v>
          </cell>
          <cell r="BE138">
            <v>12222.53</v>
          </cell>
          <cell r="BF138">
            <v>0</v>
          </cell>
          <cell r="BG138">
            <v>80901.17</v>
          </cell>
          <cell r="BH138">
            <v>11936.31</v>
          </cell>
          <cell r="BJ138">
            <v>13483.528333333301</v>
          </cell>
        </row>
        <row r="139">
          <cell r="B139" t="str">
            <v>S413023</v>
          </cell>
          <cell r="C139" t="str">
            <v>南皮县利辉五金接插件厂</v>
          </cell>
          <cell r="D139" t="str">
            <v>金属件</v>
          </cell>
          <cell r="E139" t="str">
            <v>正常供货</v>
          </cell>
          <cell r="F139">
            <v>90</v>
          </cell>
          <cell r="G139" t="str">
            <v>否</v>
          </cell>
          <cell r="H139">
            <v>90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334.49</v>
          </cell>
          <cell r="AT139">
            <v>13786</v>
          </cell>
          <cell r="AU139">
            <v>20679</v>
          </cell>
          <cell r="AV139">
            <v>41146.69</v>
          </cell>
          <cell r="AW139">
            <v>0</v>
          </cell>
          <cell r="AX139">
            <v>52825.05</v>
          </cell>
          <cell r="AY139">
            <v>128771.23</v>
          </cell>
          <cell r="AZ139">
            <v>34799.49</v>
          </cell>
          <cell r="BA139">
            <v>6</v>
          </cell>
          <cell r="BB139">
            <v>20679</v>
          </cell>
          <cell r="BC139">
            <v>13786</v>
          </cell>
          <cell r="BD139">
            <v>334.49</v>
          </cell>
          <cell r="BE139">
            <v>0</v>
          </cell>
          <cell r="BF139">
            <v>0</v>
          </cell>
          <cell r="BG139">
            <v>128771.23</v>
          </cell>
          <cell r="BH139">
            <v>93971.74</v>
          </cell>
          <cell r="BJ139">
            <v>21461.871666666699</v>
          </cell>
        </row>
        <row r="140">
          <cell r="B140" t="str">
            <v>S413131</v>
          </cell>
          <cell r="C140" t="str">
            <v>北京赛诺高科净化设备有限公司</v>
          </cell>
          <cell r="D140" t="str">
            <v>后视镜</v>
          </cell>
          <cell r="E140" t="str">
            <v>固定资产-喷涂环保设备</v>
          </cell>
          <cell r="F140">
            <v>30</v>
          </cell>
          <cell r="G140" t="str">
            <v>是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9130</v>
          </cell>
          <cell r="T140">
            <v>0</v>
          </cell>
          <cell r="U140">
            <v>33660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C140">
            <v>0</v>
          </cell>
          <cell r="AD140">
            <v>11250</v>
          </cell>
          <cell r="AE140">
            <v>0</v>
          </cell>
          <cell r="AF140">
            <v>15500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19590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W140">
            <v>0</v>
          </cell>
          <cell r="AX140">
            <v>0</v>
          </cell>
          <cell r="AY140">
            <v>89130</v>
          </cell>
          <cell r="AZ140">
            <v>89130</v>
          </cell>
          <cell r="BA140">
            <v>5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J140">
            <v>0</v>
          </cell>
        </row>
        <row r="141">
          <cell r="B141" t="str">
            <v>S413014</v>
          </cell>
          <cell r="C141" t="str">
            <v>沧州市奥睿机械设备有限公司</v>
          </cell>
          <cell r="D141" t="str">
            <v>金属件</v>
          </cell>
          <cell r="E141" t="str">
            <v>大宗物料</v>
          </cell>
          <cell r="F141">
            <v>0</v>
          </cell>
          <cell r="G141" t="str">
            <v>否</v>
          </cell>
          <cell r="H141">
            <v>30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17136</v>
          </cell>
          <cell r="AW141">
            <v>41136</v>
          </cell>
          <cell r="AX141">
            <v>0</v>
          </cell>
          <cell r="AY141">
            <v>58272</v>
          </cell>
          <cell r="AZ141">
            <v>58272</v>
          </cell>
          <cell r="BA141">
            <v>6</v>
          </cell>
          <cell r="BB141">
            <v>0</v>
          </cell>
          <cell r="BC141">
            <v>41136</v>
          </cell>
          <cell r="BD141">
            <v>17136</v>
          </cell>
          <cell r="BE141">
            <v>0</v>
          </cell>
          <cell r="BF141">
            <v>0</v>
          </cell>
          <cell r="BG141">
            <v>58272</v>
          </cell>
          <cell r="BH141">
            <v>0</v>
          </cell>
          <cell r="BJ141">
            <v>9712</v>
          </cell>
        </row>
        <row r="142">
          <cell r="B142" t="str">
            <v>S413031</v>
          </cell>
          <cell r="C142" t="str">
            <v>黄骅市致远摩托车配件有限公司</v>
          </cell>
          <cell r="D142" t="str">
            <v>座椅</v>
          </cell>
          <cell r="E142" t="str">
            <v>正常供货</v>
          </cell>
          <cell r="F142">
            <v>0</v>
          </cell>
          <cell r="G142" t="str">
            <v>是</v>
          </cell>
          <cell r="H142">
            <v>30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4399.9399999999996</v>
          </cell>
          <cell r="AO142">
            <v>0</v>
          </cell>
          <cell r="AP142">
            <v>33100</v>
          </cell>
          <cell r="AQ142">
            <v>25049.87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54340.73</v>
          </cell>
          <cell r="AW142">
            <v>41309.26</v>
          </cell>
          <cell r="AX142">
            <v>0</v>
          </cell>
          <cell r="AY142">
            <v>158199.79999999999</v>
          </cell>
          <cell r="AZ142">
            <v>158199.79999999999</v>
          </cell>
          <cell r="BA142">
            <v>6</v>
          </cell>
          <cell r="BB142">
            <v>0</v>
          </cell>
          <cell r="BC142">
            <v>41309.26</v>
          </cell>
          <cell r="BD142">
            <v>54340.73</v>
          </cell>
          <cell r="BE142">
            <v>0</v>
          </cell>
          <cell r="BF142">
            <v>0</v>
          </cell>
          <cell r="BG142">
            <v>95649.99</v>
          </cell>
          <cell r="BH142">
            <v>0</v>
          </cell>
          <cell r="BJ142">
            <v>15941.665000000001</v>
          </cell>
        </row>
        <row r="143">
          <cell r="B143" t="str">
            <v>S413025</v>
          </cell>
          <cell r="C143" t="str">
            <v>沧州宇诺五金制造有限公司</v>
          </cell>
          <cell r="D143" t="str">
            <v>金属件</v>
          </cell>
          <cell r="E143" t="str">
            <v>正常供货</v>
          </cell>
          <cell r="F143">
            <v>60</v>
          </cell>
          <cell r="G143" t="str">
            <v>是</v>
          </cell>
          <cell r="H143">
            <v>60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99499.67</v>
          </cell>
          <cell r="AN143">
            <v>173843.37</v>
          </cell>
          <cell r="AO143">
            <v>87100</v>
          </cell>
          <cell r="AP143">
            <v>123800</v>
          </cell>
          <cell r="AQ143">
            <v>147379.10999999999</v>
          </cell>
          <cell r="AR143">
            <v>171391.02</v>
          </cell>
          <cell r="AS143">
            <v>193970.62</v>
          </cell>
          <cell r="AT143">
            <v>155432.99</v>
          </cell>
          <cell r="AU143">
            <v>50311.82</v>
          </cell>
          <cell r="AV143">
            <v>268000.53999999998</v>
          </cell>
          <cell r="AW143">
            <v>199166.89</v>
          </cell>
          <cell r="AX143">
            <v>141020.24</v>
          </cell>
          <cell r="AY143">
            <v>1810916.27</v>
          </cell>
          <cell r="AZ143">
            <v>1470729.14</v>
          </cell>
          <cell r="BA143">
            <v>6</v>
          </cell>
          <cell r="BB143">
            <v>268000.53999999998</v>
          </cell>
          <cell r="BC143">
            <v>50311.82</v>
          </cell>
          <cell r="BD143">
            <v>155432.99</v>
          </cell>
          <cell r="BE143">
            <v>193970.62</v>
          </cell>
          <cell r="BF143">
            <v>171391.02</v>
          </cell>
          <cell r="BG143">
            <v>1007903.1</v>
          </cell>
          <cell r="BH143">
            <v>340187.13</v>
          </cell>
          <cell r="BJ143">
            <v>167983.85</v>
          </cell>
        </row>
        <row r="144">
          <cell r="B144" t="str">
            <v>S432011</v>
          </cell>
          <cell r="C144" t="str">
            <v>旷达汽车饰件系统有限公司</v>
          </cell>
          <cell r="D144" t="str">
            <v>座椅</v>
          </cell>
          <cell r="E144" t="str">
            <v>正常供货</v>
          </cell>
          <cell r="F144">
            <v>60</v>
          </cell>
          <cell r="G144" t="str">
            <v>否</v>
          </cell>
          <cell r="H144">
            <v>60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136237.21</v>
          </cell>
          <cell r="AR144">
            <v>115771.16</v>
          </cell>
          <cell r="AS144">
            <v>42905.08</v>
          </cell>
          <cell r="AT144">
            <v>176570.65</v>
          </cell>
          <cell r="AU144">
            <v>100329.43</v>
          </cell>
          <cell r="AV144">
            <v>191335.1</v>
          </cell>
          <cell r="AW144">
            <v>0</v>
          </cell>
          <cell r="AX144">
            <v>100026.21</v>
          </cell>
          <cell r="AY144">
            <v>863174.84</v>
          </cell>
          <cell r="AZ144">
            <v>763148.63</v>
          </cell>
          <cell r="BA144">
            <v>6</v>
          </cell>
          <cell r="BB144">
            <v>191335.1</v>
          </cell>
          <cell r="BC144">
            <v>100329.43</v>
          </cell>
          <cell r="BD144">
            <v>176570.65</v>
          </cell>
          <cell r="BE144">
            <v>42905.08</v>
          </cell>
          <cell r="BF144">
            <v>115771.16</v>
          </cell>
          <cell r="BG144">
            <v>611166.47</v>
          </cell>
          <cell r="BH144">
            <v>100026.21</v>
          </cell>
          <cell r="BJ144">
            <v>101861.078333333</v>
          </cell>
        </row>
        <row r="145">
          <cell r="B145" t="str">
            <v>S444018</v>
          </cell>
          <cell r="C145" t="str">
            <v>佛山市顺德区赛朗斯汽车部件实业有限公司</v>
          </cell>
          <cell r="D145">
            <v>0</v>
          </cell>
          <cell r="E145" t="str">
            <v>老账</v>
          </cell>
          <cell r="F145">
            <v>0</v>
          </cell>
          <cell r="G145" t="str">
            <v>否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348416.98</v>
          </cell>
          <cell r="AS145">
            <v>0</v>
          </cell>
          <cell r="AT145">
            <v>548873.91</v>
          </cell>
          <cell r="AU145">
            <v>770414.99</v>
          </cell>
          <cell r="AV145">
            <v>43529.17</v>
          </cell>
          <cell r="AW145">
            <v>33798.26</v>
          </cell>
          <cell r="AX145">
            <v>1854.99</v>
          </cell>
          <cell r="AY145">
            <v>1746888.3</v>
          </cell>
          <cell r="AZ145">
            <v>1746888.3</v>
          </cell>
          <cell r="BA145">
            <v>6</v>
          </cell>
          <cell r="BB145">
            <v>1854.99</v>
          </cell>
          <cell r="BC145">
            <v>33798.26</v>
          </cell>
          <cell r="BD145">
            <v>43529.17</v>
          </cell>
          <cell r="BE145">
            <v>770414.99</v>
          </cell>
          <cell r="BF145">
            <v>548873.91</v>
          </cell>
          <cell r="BG145">
            <v>1398471.32</v>
          </cell>
          <cell r="BH145">
            <v>0</v>
          </cell>
          <cell r="BJ145">
            <v>233078.55333333299</v>
          </cell>
        </row>
        <row r="146">
          <cell r="B146" t="str">
            <v>S413077</v>
          </cell>
          <cell r="C146" t="str">
            <v>文安县万达汽车配件制造有限公司</v>
          </cell>
          <cell r="D146" t="str">
            <v>金属件</v>
          </cell>
          <cell r="E146" t="str">
            <v>正常供货</v>
          </cell>
          <cell r="F146">
            <v>60</v>
          </cell>
          <cell r="G146" t="str">
            <v>否</v>
          </cell>
          <cell r="H146">
            <v>60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AK146">
            <v>0</v>
          </cell>
          <cell r="AL146">
            <v>0</v>
          </cell>
          <cell r="AM146">
            <v>0</v>
          </cell>
          <cell r="AP146">
            <v>140723.01999999999</v>
          </cell>
          <cell r="AQ146">
            <v>216064.01</v>
          </cell>
          <cell r="AR146">
            <v>199642.43</v>
          </cell>
          <cell r="AS146">
            <v>0</v>
          </cell>
          <cell r="AT146">
            <v>472764.2</v>
          </cell>
          <cell r="AU146">
            <v>191333.54</v>
          </cell>
          <cell r="AV146">
            <v>178344.26</v>
          </cell>
          <cell r="AW146">
            <v>121727.74</v>
          </cell>
          <cell r="AX146">
            <v>104132.96</v>
          </cell>
          <cell r="AY146">
            <v>1624732.16</v>
          </cell>
          <cell r="AZ146">
            <v>1398871.46</v>
          </cell>
          <cell r="BA146">
            <v>6</v>
          </cell>
          <cell r="BB146">
            <v>178344.26</v>
          </cell>
          <cell r="BC146">
            <v>191333.54</v>
          </cell>
          <cell r="BD146">
            <v>472764.2</v>
          </cell>
          <cell r="BE146">
            <v>0</v>
          </cell>
          <cell r="BF146">
            <v>199642.43</v>
          </cell>
          <cell r="BG146">
            <v>1068302.7</v>
          </cell>
          <cell r="BH146">
            <v>225860.7</v>
          </cell>
          <cell r="BJ146">
            <v>178050.45</v>
          </cell>
        </row>
        <row r="147">
          <cell r="B147" t="str">
            <v>S433021</v>
          </cell>
          <cell r="C147" t="str">
            <v>慈溪市维克多自控元件有限公司</v>
          </cell>
          <cell r="D147" t="str">
            <v>座椅</v>
          </cell>
          <cell r="E147" t="str">
            <v>正常供货</v>
          </cell>
          <cell r="F147">
            <v>60</v>
          </cell>
          <cell r="G147" t="str">
            <v>否</v>
          </cell>
          <cell r="H147">
            <v>60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85025.14</v>
          </cell>
          <cell r="AQ147">
            <v>101826.56</v>
          </cell>
          <cell r="AR147">
            <v>169952</v>
          </cell>
          <cell r="AS147">
            <v>101826.56</v>
          </cell>
          <cell r="AT147">
            <v>0</v>
          </cell>
          <cell r="AU147">
            <v>0</v>
          </cell>
          <cell r="AW147">
            <v>0</v>
          </cell>
          <cell r="AX147">
            <v>0</v>
          </cell>
          <cell r="AY147">
            <v>458630.26</v>
          </cell>
          <cell r="AZ147">
            <v>458630.26</v>
          </cell>
          <cell r="BA147">
            <v>5</v>
          </cell>
          <cell r="BB147">
            <v>0</v>
          </cell>
          <cell r="BC147">
            <v>0</v>
          </cell>
          <cell r="BD147">
            <v>0</v>
          </cell>
          <cell r="BE147">
            <v>101826.56</v>
          </cell>
          <cell r="BF147">
            <v>169952</v>
          </cell>
          <cell r="BG147">
            <v>101826.56</v>
          </cell>
          <cell r="BH147">
            <v>0</v>
          </cell>
          <cell r="BJ147">
            <v>16971.093333333301</v>
          </cell>
        </row>
        <row r="148">
          <cell r="B148" t="str">
            <v>S437022</v>
          </cell>
          <cell r="C148" t="str">
            <v>德州志鹏海绵制品有限公司</v>
          </cell>
          <cell r="D148" t="str">
            <v>座椅</v>
          </cell>
          <cell r="E148" t="str">
            <v>老账</v>
          </cell>
          <cell r="F148">
            <v>60</v>
          </cell>
          <cell r="G148" t="str">
            <v>否</v>
          </cell>
          <cell r="I148">
            <v>62319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W148">
            <v>0</v>
          </cell>
          <cell r="AX148">
            <v>0</v>
          </cell>
          <cell r="AY148">
            <v>62319</v>
          </cell>
          <cell r="AZ148">
            <v>62319</v>
          </cell>
          <cell r="BA148">
            <v>5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J148">
            <v>0</v>
          </cell>
        </row>
        <row r="149">
          <cell r="B149" t="str">
            <v>S412027</v>
          </cell>
          <cell r="C149" t="str">
            <v>天津信嘉机械设备租赁有限公司</v>
          </cell>
          <cell r="D149" t="str">
            <v>座椅/后视镜</v>
          </cell>
          <cell r="E149" t="str">
            <v>叉车租赁</v>
          </cell>
          <cell r="F149">
            <v>0</v>
          </cell>
          <cell r="G149" t="str">
            <v>是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N149">
            <v>300</v>
          </cell>
          <cell r="AO149">
            <v>4200</v>
          </cell>
          <cell r="AP149">
            <v>4200</v>
          </cell>
          <cell r="AQ149">
            <v>4200</v>
          </cell>
          <cell r="AR149">
            <v>4200</v>
          </cell>
          <cell r="AS149">
            <v>4200</v>
          </cell>
          <cell r="AT149">
            <v>4200</v>
          </cell>
          <cell r="AU149">
            <v>0</v>
          </cell>
          <cell r="AV149">
            <v>4200</v>
          </cell>
          <cell r="AW149">
            <v>4200</v>
          </cell>
          <cell r="AX149">
            <v>8400</v>
          </cell>
          <cell r="AY149">
            <v>42300</v>
          </cell>
          <cell r="AZ149">
            <v>42300</v>
          </cell>
          <cell r="BA149">
            <v>6</v>
          </cell>
          <cell r="BB149">
            <v>8400</v>
          </cell>
          <cell r="BC149">
            <v>4200</v>
          </cell>
          <cell r="BD149">
            <v>4200</v>
          </cell>
          <cell r="BE149">
            <v>0</v>
          </cell>
          <cell r="BF149">
            <v>4200</v>
          </cell>
          <cell r="BG149">
            <v>25200</v>
          </cell>
          <cell r="BH149">
            <v>0</v>
          </cell>
          <cell r="BJ149">
            <v>4200</v>
          </cell>
        </row>
        <row r="150">
          <cell r="B150" t="str">
            <v>S532003</v>
          </cell>
          <cell r="C150" t="str">
            <v>扬州三鸣环保科技有限公司</v>
          </cell>
          <cell r="D150">
            <v>0</v>
          </cell>
          <cell r="E150" t="str">
            <v>老账</v>
          </cell>
          <cell r="F150">
            <v>0</v>
          </cell>
          <cell r="G150" t="str">
            <v>否</v>
          </cell>
          <cell r="I150">
            <v>-31550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72000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W150">
            <v>0</v>
          </cell>
          <cell r="AX150">
            <v>0</v>
          </cell>
          <cell r="AY150">
            <v>40450</v>
          </cell>
          <cell r="AZ150">
            <v>40450</v>
          </cell>
          <cell r="BA150">
            <v>5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J150">
            <v>0</v>
          </cell>
        </row>
        <row r="151">
          <cell r="B151" t="str">
            <v>S431004</v>
          </cell>
          <cell r="C151" t="str">
            <v>新梦顶（上海）贸易有限公司</v>
          </cell>
          <cell r="D151" t="str">
            <v>座椅</v>
          </cell>
          <cell r="E151" t="str">
            <v>正常供货</v>
          </cell>
          <cell r="F151">
            <v>90</v>
          </cell>
          <cell r="G151" t="str">
            <v>是</v>
          </cell>
          <cell r="H151">
            <v>90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F151">
            <v>0</v>
          </cell>
          <cell r="AG151">
            <v>0</v>
          </cell>
          <cell r="AH151">
            <v>0</v>
          </cell>
          <cell r="AL151">
            <v>3616.35</v>
          </cell>
          <cell r="AM151">
            <v>8032.58</v>
          </cell>
          <cell r="AN151">
            <v>17838.48</v>
          </cell>
          <cell r="AO151">
            <v>0</v>
          </cell>
          <cell r="AP151">
            <v>9000</v>
          </cell>
          <cell r="AQ151">
            <v>15417.79</v>
          </cell>
          <cell r="AR151">
            <v>16699.75</v>
          </cell>
          <cell r="AS151">
            <v>23647.08</v>
          </cell>
          <cell r="AT151">
            <v>0</v>
          </cell>
          <cell r="AU151">
            <v>26868.01</v>
          </cell>
          <cell r="AV151">
            <v>4714.17</v>
          </cell>
          <cell r="AW151">
            <v>17989.599999999999</v>
          </cell>
          <cell r="AX151">
            <v>29315.200000000001</v>
          </cell>
          <cell r="AY151">
            <v>173139.01</v>
          </cell>
          <cell r="AZ151">
            <v>121120.04</v>
          </cell>
          <cell r="BA151">
            <v>6</v>
          </cell>
          <cell r="BB151">
            <v>26868.01</v>
          </cell>
          <cell r="BC151">
            <v>0</v>
          </cell>
          <cell r="BD151">
            <v>23647.08</v>
          </cell>
          <cell r="BE151">
            <v>16699.75</v>
          </cell>
          <cell r="BF151">
            <v>15417.79</v>
          </cell>
          <cell r="BG151">
            <v>102534.06</v>
          </cell>
          <cell r="BH151">
            <v>52018.97</v>
          </cell>
          <cell r="BJ151">
            <v>17089.009999999998</v>
          </cell>
        </row>
        <row r="152">
          <cell r="B152" t="str">
            <v>S411024</v>
          </cell>
          <cell r="C152" t="str">
            <v>北京德实汽车饰件有限公司</v>
          </cell>
          <cell r="D152" t="str">
            <v>金属件/座椅</v>
          </cell>
          <cell r="E152" t="str">
            <v>老账</v>
          </cell>
          <cell r="F152">
            <v>60</v>
          </cell>
          <cell r="G152" t="str">
            <v>否</v>
          </cell>
          <cell r="I152">
            <v>58519.74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W152">
            <v>0</v>
          </cell>
          <cell r="AX152">
            <v>0</v>
          </cell>
          <cell r="AY152">
            <v>58519.74</v>
          </cell>
          <cell r="AZ152">
            <v>58519.74</v>
          </cell>
          <cell r="BA152">
            <v>5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J152">
            <v>0</v>
          </cell>
        </row>
        <row r="153">
          <cell r="B153" t="str">
            <v>S413127</v>
          </cell>
          <cell r="C153" t="str">
            <v>黄骅市金珲设备安装工程有限公司</v>
          </cell>
          <cell r="D153">
            <v>0</v>
          </cell>
          <cell r="E153" t="str">
            <v>固定资产</v>
          </cell>
          <cell r="F153">
            <v>0</v>
          </cell>
          <cell r="G153" t="str">
            <v>否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5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J153">
            <v>0</v>
          </cell>
        </row>
        <row r="154">
          <cell r="B154" t="str">
            <v>S432003</v>
          </cell>
          <cell r="C154" t="str">
            <v>无锡市汇源机械科技有限公司</v>
          </cell>
          <cell r="D154" t="str">
            <v>后视镜/座椅/后视镜</v>
          </cell>
          <cell r="E154" t="str">
            <v>正常供货</v>
          </cell>
          <cell r="F154">
            <v>60</v>
          </cell>
          <cell r="G154" t="str">
            <v>是</v>
          </cell>
          <cell r="H154">
            <v>60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22435.47</v>
          </cell>
          <cell r="AJ154">
            <v>46786.52</v>
          </cell>
          <cell r="AK154">
            <v>4026.47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59747.21</v>
          </cell>
          <cell r="AS154">
            <v>35333.97</v>
          </cell>
          <cell r="AT154">
            <v>0</v>
          </cell>
          <cell r="AU154">
            <v>0</v>
          </cell>
          <cell r="AW154">
            <v>14355.52</v>
          </cell>
          <cell r="AX154">
            <v>5505.36</v>
          </cell>
          <cell r="AY154">
            <v>188190.52</v>
          </cell>
          <cell r="AZ154">
            <v>168329.64</v>
          </cell>
          <cell r="BA154">
            <v>5</v>
          </cell>
          <cell r="BB154">
            <v>0</v>
          </cell>
          <cell r="BC154">
            <v>0</v>
          </cell>
          <cell r="BD154">
            <v>0</v>
          </cell>
          <cell r="BE154">
            <v>35333.97</v>
          </cell>
          <cell r="BF154">
            <v>59747.21</v>
          </cell>
          <cell r="BG154">
            <v>55194.85</v>
          </cell>
          <cell r="BH154">
            <v>19860.88</v>
          </cell>
          <cell r="BJ154">
            <v>9199.1416666666701</v>
          </cell>
        </row>
        <row r="155">
          <cell r="B155" t="str">
            <v>S437024</v>
          </cell>
          <cell r="C155" t="str">
            <v>佳化化学（滨州）有限公司</v>
          </cell>
          <cell r="D155" t="str">
            <v>座椅</v>
          </cell>
          <cell r="E155" t="str">
            <v>大宗物料-不合作</v>
          </cell>
          <cell r="F155">
            <v>0</v>
          </cell>
          <cell r="G155" t="str">
            <v>否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AB155">
            <v>0</v>
          </cell>
          <cell r="AC155">
            <v>0</v>
          </cell>
          <cell r="AD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5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J155">
            <v>0</v>
          </cell>
        </row>
        <row r="156">
          <cell r="B156" t="str">
            <v>S413125</v>
          </cell>
          <cell r="C156" t="str">
            <v>沧州智凯金属制品有限公司</v>
          </cell>
          <cell r="D156" t="str">
            <v>金属件</v>
          </cell>
          <cell r="E156" t="str">
            <v>正常供货</v>
          </cell>
          <cell r="F156">
            <v>60</v>
          </cell>
          <cell r="G156" t="str">
            <v>否</v>
          </cell>
          <cell r="H156">
            <v>60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AI156">
            <v>0</v>
          </cell>
          <cell r="AJ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51876.35</v>
          </cell>
          <cell r="AQ156">
            <v>131948.91</v>
          </cell>
          <cell r="AR156">
            <v>134744.84</v>
          </cell>
          <cell r="AS156">
            <v>105829.2</v>
          </cell>
          <cell r="AT156">
            <v>131768.06</v>
          </cell>
          <cell r="AU156">
            <v>108143.16</v>
          </cell>
          <cell r="AV156">
            <v>197045.51</v>
          </cell>
          <cell r="AW156">
            <v>88769.74</v>
          </cell>
          <cell r="AX156">
            <v>42714.67</v>
          </cell>
          <cell r="AY156">
            <v>992840.44</v>
          </cell>
          <cell r="AZ156">
            <v>861356.03</v>
          </cell>
          <cell r="BA156">
            <v>6</v>
          </cell>
          <cell r="BB156">
            <v>197045.51</v>
          </cell>
          <cell r="BC156">
            <v>108143.16</v>
          </cell>
          <cell r="BD156">
            <v>131768.06</v>
          </cell>
          <cell r="BE156">
            <v>105829.2</v>
          </cell>
          <cell r="BF156">
            <v>134744.84</v>
          </cell>
          <cell r="BG156">
            <v>674270.34</v>
          </cell>
          <cell r="BH156">
            <v>131484.41</v>
          </cell>
          <cell r="BJ156">
            <v>112378.39</v>
          </cell>
        </row>
        <row r="157">
          <cell r="B157" t="str">
            <v>S512012</v>
          </cell>
          <cell r="C157" t="str">
            <v>天津市科特迪科技发展有限公司</v>
          </cell>
          <cell r="D157">
            <v>0</v>
          </cell>
          <cell r="E157" t="str">
            <v>固定资产</v>
          </cell>
          <cell r="F157">
            <v>0</v>
          </cell>
          <cell r="G157" t="str">
            <v>否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9000</v>
          </cell>
          <cell r="AS157">
            <v>0</v>
          </cell>
          <cell r="AT157">
            <v>0</v>
          </cell>
          <cell r="AU157">
            <v>0</v>
          </cell>
          <cell r="AW157">
            <v>0</v>
          </cell>
          <cell r="AX157">
            <v>0</v>
          </cell>
          <cell r="AY157">
            <v>9000</v>
          </cell>
          <cell r="AZ157">
            <v>9000</v>
          </cell>
          <cell r="BA157">
            <v>5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J157">
            <v>0</v>
          </cell>
        </row>
        <row r="158">
          <cell r="B158" t="str">
            <v>S513150</v>
          </cell>
          <cell r="C158" t="str">
            <v>沧州森德奥机械制造有限公司</v>
          </cell>
          <cell r="D158">
            <v>0</v>
          </cell>
          <cell r="E158" t="str">
            <v>固定资产</v>
          </cell>
          <cell r="F158">
            <v>0</v>
          </cell>
          <cell r="G158" t="str">
            <v>否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13740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W158">
            <v>0</v>
          </cell>
          <cell r="AX158">
            <v>0</v>
          </cell>
          <cell r="AY158">
            <v>13740</v>
          </cell>
          <cell r="AZ158">
            <v>13740</v>
          </cell>
          <cell r="BA158">
            <v>5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J158">
            <v>0</v>
          </cell>
        </row>
        <row r="159">
          <cell r="B159" t="str">
            <v>S413181</v>
          </cell>
          <cell r="C159" t="str">
            <v>廊坊开发区欧特克精密电子线束制造有限公司</v>
          </cell>
          <cell r="D159" t="str">
            <v>后视镜</v>
          </cell>
          <cell r="E159" t="str">
            <v>正常供货</v>
          </cell>
          <cell r="F159">
            <v>60</v>
          </cell>
          <cell r="G159" t="str">
            <v>是</v>
          </cell>
          <cell r="H159">
            <v>60</v>
          </cell>
          <cell r="AH159">
            <v>0</v>
          </cell>
          <cell r="AJ159">
            <v>161330.89000000001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W159">
            <v>0</v>
          </cell>
          <cell r="AX159">
            <v>0</v>
          </cell>
          <cell r="AY159">
            <v>161330.89000000001</v>
          </cell>
          <cell r="AZ159">
            <v>161330.89000000001</v>
          </cell>
          <cell r="BA159">
            <v>5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J159">
            <v>0</v>
          </cell>
        </row>
        <row r="160">
          <cell r="B160" t="str">
            <v>S413086</v>
          </cell>
          <cell r="C160" t="str">
            <v>黄骅市渤海庆丰车辆灯镜厂</v>
          </cell>
          <cell r="D160" t="str">
            <v>后视镜</v>
          </cell>
          <cell r="E160" t="str">
            <v>老账</v>
          </cell>
          <cell r="F160">
            <v>60</v>
          </cell>
          <cell r="G160" t="str">
            <v>否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5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J160">
            <v>0</v>
          </cell>
        </row>
        <row r="161">
          <cell r="B161" t="str">
            <v>S437039</v>
          </cell>
          <cell r="C161" t="str">
            <v>山东慧源精细化工有限公司</v>
          </cell>
          <cell r="D161" t="str">
            <v>金属件</v>
          </cell>
          <cell r="F161">
            <v>0</v>
          </cell>
          <cell r="G161" t="str">
            <v>否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1176.6600000000001</v>
          </cell>
          <cell r="AW161">
            <v>0</v>
          </cell>
          <cell r="AX161">
            <v>0</v>
          </cell>
          <cell r="AY161">
            <v>1176.6600000000001</v>
          </cell>
          <cell r="AZ161">
            <v>1176.6600000000001</v>
          </cell>
          <cell r="BA161">
            <v>6</v>
          </cell>
          <cell r="BB161">
            <v>0</v>
          </cell>
          <cell r="BC161">
            <v>0</v>
          </cell>
          <cell r="BD161">
            <v>1176.6600000000001</v>
          </cell>
          <cell r="BE161">
            <v>0</v>
          </cell>
          <cell r="BF161">
            <v>0</v>
          </cell>
          <cell r="BG161">
            <v>1176.6600000000001</v>
          </cell>
          <cell r="BH161">
            <v>0</v>
          </cell>
          <cell r="BJ161">
            <v>196.11</v>
          </cell>
        </row>
        <row r="162">
          <cell r="B162" t="str">
            <v>S413027</v>
          </cell>
          <cell r="C162" t="str">
            <v>沧州裕金达汽车部件有限公司</v>
          </cell>
          <cell r="D162" t="str">
            <v>金属件</v>
          </cell>
          <cell r="E162" t="str">
            <v>老账</v>
          </cell>
          <cell r="F162">
            <v>60</v>
          </cell>
          <cell r="G162" t="str">
            <v>否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51725.38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W162">
            <v>0</v>
          </cell>
          <cell r="AX162">
            <v>0</v>
          </cell>
          <cell r="AY162">
            <v>51725.38</v>
          </cell>
          <cell r="AZ162">
            <v>51725.38</v>
          </cell>
          <cell r="BA162">
            <v>5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J162">
            <v>0</v>
          </cell>
        </row>
        <row r="163">
          <cell r="B163" t="str">
            <v>S413009</v>
          </cell>
          <cell r="C163" t="str">
            <v>高碑店京华橡胶制品有限责任公司</v>
          </cell>
          <cell r="D163" t="str">
            <v>座椅</v>
          </cell>
          <cell r="E163" t="str">
            <v>正常供货</v>
          </cell>
          <cell r="F163">
            <v>60</v>
          </cell>
          <cell r="G163" t="str">
            <v>是</v>
          </cell>
          <cell r="H163">
            <v>60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M163">
            <v>2535.5500000000002</v>
          </cell>
          <cell r="AN163">
            <v>3647.42</v>
          </cell>
          <cell r="AO163">
            <v>1600</v>
          </cell>
          <cell r="AP163">
            <v>1600</v>
          </cell>
          <cell r="AQ163">
            <v>3572.95</v>
          </cell>
          <cell r="AR163">
            <v>3498.48</v>
          </cell>
          <cell r="AS163">
            <v>3572.95</v>
          </cell>
          <cell r="AT163">
            <v>1749.24</v>
          </cell>
          <cell r="AU163">
            <v>0</v>
          </cell>
          <cell r="AV163">
            <v>9303.9699999999993</v>
          </cell>
          <cell r="AW163">
            <v>17492.400000000001</v>
          </cell>
          <cell r="AX163">
            <v>5247.72</v>
          </cell>
          <cell r="AY163">
            <v>53820.68</v>
          </cell>
          <cell r="AZ163">
            <v>31080.560000000001</v>
          </cell>
          <cell r="BA163">
            <v>6</v>
          </cell>
          <cell r="BB163">
            <v>9303.9699999999993</v>
          </cell>
          <cell r="BC163">
            <v>0</v>
          </cell>
          <cell r="BD163">
            <v>1749.24</v>
          </cell>
          <cell r="BE163">
            <v>3572.95</v>
          </cell>
          <cell r="BF163">
            <v>3498.48</v>
          </cell>
          <cell r="BG163">
            <v>37366.28</v>
          </cell>
          <cell r="BH163">
            <v>22740.12</v>
          </cell>
          <cell r="BJ163">
            <v>6227.7133333333304</v>
          </cell>
        </row>
        <row r="164">
          <cell r="B164" t="str">
            <v>S532002</v>
          </cell>
          <cell r="C164" t="str">
            <v>苏州高新区旭达输送机械有限公司</v>
          </cell>
          <cell r="D164">
            <v>0</v>
          </cell>
          <cell r="E164" t="str">
            <v>固定资产</v>
          </cell>
          <cell r="F164">
            <v>0</v>
          </cell>
          <cell r="G164" t="str">
            <v>否</v>
          </cell>
          <cell r="I164">
            <v>48800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W164">
            <v>0</v>
          </cell>
          <cell r="AX164">
            <v>0</v>
          </cell>
          <cell r="AY164">
            <v>48800</v>
          </cell>
          <cell r="AZ164">
            <v>48800</v>
          </cell>
          <cell r="BA164">
            <v>5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J164">
            <v>0</v>
          </cell>
        </row>
        <row r="165">
          <cell r="B165" t="str">
            <v>S413129</v>
          </cell>
          <cell r="C165" t="str">
            <v>文安县恒德汽车座椅制造有限公司</v>
          </cell>
          <cell r="D165" t="str">
            <v>金属件/座椅</v>
          </cell>
          <cell r="E165" t="str">
            <v>正常供货</v>
          </cell>
          <cell r="F165">
            <v>60</v>
          </cell>
          <cell r="G165" t="str">
            <v>否</v>
          </cell>
          <cell r="H165">
            <v>60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AD165">
            <v>0</v>
          </cell>
          <cell r="AF165">
            <v>0</v>
          </cell>
          <cell r="AI165">
            <v>0</v>
          </cell>
          <cell r="AM165">
            <v>0</v>
          </cell>
          <cell r="AP165">
            <v>54077.41</v>
          </cell>
          <cell r="AQ165">
            <v>80445.27</v>
          </cell>
          <cell r="AR165">
            <v>42312.73</v>
          </cell>
          <cell r="AS165">
            <v>32842.53</v>
          </cell>
          <cell r="AT165">
            <v>57767.1</v>
          </cell>
          <cell r="AU165">
            <v>63921.61</v>
          </cell>
          <cell r="AV165">
            <v>197842.34</v>
          </cell>
          <cell r="AW165">
            <v>10272</v>
          </cell>
          <cell r="AX165">
            <v>39048.050000000003</v>
          </cell>
          <cell r="AY165">
            <v>578529.04</v>
          </cell>
          <cell r="AZ165">
            <v>529208.99</v>
          </cell>
          <cell r="BA165">
            <v>6</v>
          </cell>
          <cell r="BB165">
            <v>197842.34</v>
          </cell>
          <cell r="BC165">
            <v>63921.61</v>
          </cell>
          <cell r="BD165">
            <v>57767.1</v>
          </cell>
          <cell r="BE165">
            <v>32842.53</v>
          </cell>
          <cell r="BF165">
            <v>42312.73</v>
          </cell>
          <cell r="BG165">
            <v>401693.63</v>
          </cell>
          <cell r="BH165">
            <v>49320.05</v>
          </cell>
          <cell r="BJ165">
            <v>66948.938333333295</v>
          </cell>
        </row>
        <row r="166">
          <cell r="B166" t="str">
            <v>S437016</v>
          </cell>
          <cell r="C166" t="str">
            <v>曲阜陆航座椅辅料有限公司</v>
          </cell>
          <cell r="D166" t="str">
            <v>座椅</v>
          </cell>
          <cell r="E166" t="str">
            <v>正常供货</v>
          </cell>
          <cell r="F166">
            <v>0</v>
          </cell>
          <cell r="G166" t="str">
            <v>否</v>
          </cell>
          <cell r="H166">
            <v>60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AM166">
            <v>0</v>
          </cell>
          <cell r="AN166">
            <v>0</v>
          </cell>
          <cell r="AO166">
            <v>20734.189999999999</v>
          </cell>
          <cell r="AP166">
            <v>29600</v>
          </cell>
          <cell r="AQ166">
            <v>1005.7</v>
          </cell>
          <cell r="AR166">
            <v>18360</v>
          </cell>
          <cell r="AS166">
            <v>17999.88</v>
          </cell>
          <cell r="AT166">
            <v>1819.3</v>
          </cell>
          <cell r="AU166">
            <v>18000</v>
          </cell>
          <cell r="AV166">
            <v>18000</v>
          </cell>
          <cell r="AW166">
            <v>4576.5</v>
          </cell>
          <cell r="AX166">
            <v>15000</v>
          </cell>
          <cell r="AY166">
            <v>145095.57</v>
          </cell>
          <cell r="AZ166">
            <v>145095.57</v>
          </cell>
          <cell r="BA166">
            <v>6</v>
          </cell>
          <cell r="BB166">
            <v>15000</v>
          </cell>
          <cell r="BC166">
            <v>4576.5</v>
          </cell>
          <cell r="BD166">
            <v>18000</v>
          </cell>
          <cell r="BE166">
            <v>18000</v>
          </cell>
          <cell r="BF166">
            <v>1819.3</v>
          </cell>
          <cell r="BG166">
            <v>75395.679999999993</v>
          </cell>
          <cell r="BH166">
            <v>0</v>
          </cell>
          <cell r="BJ166">
            <v>12565.946666666699</v>
          </cell>
        </row>
        <row r="167">
          <cell r="B167" t="str">
            <v>S413081</v>
          </cell>
          <cell r="C167" t="str">
            <v>河北宏广橡塑金属制品有限公司</v>
          </cell>
          <cell r="D167" t="str">
            <v>金属件</v>
          </cell>
          <cell r="E167" t="str">
            <v>正常供货</v>
          </cell>
          <cell r="F167">
            <v>90</v>
          </cell>
          <cell r="G167" t="str">
            <v>否</v>
          </cell>
          <cell r="H167">
            <v>90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9858.82</v>
          </cell>
          <cell r="O167">
            <v>8207.3700000000008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W167">
            <v>0</v>
          </cell>
          <cell r="AX167">
            <v>0</v>
          </cell>
          <cell r="AY167">
            <v>18066.189999999999</v>
          </cell>
          <cell r="AZ167">
            <v>18066.189999999999</v>
          </cell>
          <cell r="BA167">
            <v>5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J167">
            <v>0</v>
          </cell>
        </row>
        <row r="168">
          <cell r="B168" t="str">
            <v>S413133</v>
          </cell>
          <cell r="C168" t="str">
            <v>深州市晶立泰机械配件有限公司</v>
          </cell>
          <cell r="D168" t="str">
            <v>金属件/座椅/后视镜</v>
          </cell>
          <cell r="E168" t="str">
            <v>正常供货</v>
          </cell>
          <cell r="F168">
            <v>60</v>
          </cell>
          <cell r="G168" t="str">
            <v>否</v>
          </cell>
          <cell r="H168">
            <v>60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AF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5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J168">
            <v>0</v>
          </cell>
        </row>
        <row r="169">
          <cell r="B169" t="str">
            <v>S411025</v>
          </cell>
          <cell r="C169" t="str">
            <v>北京华北轻合金有限公司</v>
          </cell>
          <cell r="D169" t="str">
            <v>后视镜</v>
          </cell>
          <cell r="E169" t="str">
            <v>老账</v>
          </cell>
          <cell r="F169">
            <v>60</v>
          </cell>
          <cell r="G169" t="str">
            <v>否</v>
          </cell>
          <cell r="I169">
            <v>0</v>
          </cell>
          <cell r="J169">
            <v>0</v>
          </cell>
          <cell r="K169">
            <v>0</v>
          </cell>
          <cell r="L169">
            <v>43423.23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3471.82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W169">
            <v>0</v>
          </cell>
          <cell r="AX169">
            <v>0</v>
          </cell>
          <cell r="AY169">
            <v>46895.05</v>
          </cell>
          <cell r="AZ169">
            <v>46895.05</v>
          </cell>
          <cell r="BA169">
            <v>5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J169">
            <v>0</v>
          </cell>
        </row>
        <row r="170">
          <cell r="B170" t="str">
            <v>S513146</v>
          </cell>
          <cell r="C170" t="str">
            <v>黄骅市腾双五金门市部</v>
          </cell>
          <cell r="D170" t="str">
            <v>后视镜</v>
          </cell>
          <cell r="E170" t="str">
            <v>零采</v>
          </cell>
          <cell r="F170">
            <v>0</v>
          </cell>
          <cell r="G170" t="str">
            <v>否</v>
          </cell>
          <cell r="AG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8891.8799999999992</v>
          </cell>
          <cell r="AX170">
            <v>0</v>
          </cell>
          <cell r="AY170">
            <v>8891.8799999999992</v>
          </cell>
          <cell r="AZ170">
            <v>8891.8799999999992</v>
          </cell>
          <cell r="BA170">
            <v>6</v>
          </cell>
          <cell r="BB170">
            <v>0</v>
          </cell>
          <cell r="BC170">
            <v>8891.8799999999992</v>
          </cell>
          <cell r="BD170">
            <v>0</v>
          </cell>
          <cell r="BE170">
            <v>0</v>
          </cell>
          <cell r="BF170">
            <v>0</v>
          </cell>
          <cell r="BG170">
            <v>8891.8799999999992</v>
          </cell>
          <cell r="BH170">
            <v>0</v>
          </cell>
          <cell r="BJ170">
            <v>1481.98</v>
          </cell>
        </row>
        <row r="171">
          <cell r="B171" t="str">
            <v>S513005</v>
          </cell>
          <cell r="C171" t="str">
            <v>黄骅市通乐贸易有限公司</v>
          </cell>
          <cell r="D171" t="str">
            <v>金属件/座椅/后视镜</v>
          </cell>
          <cell r="E171" t="str">
            <v>零采</v>
          </cell>
          <cell r="F171">
            <v>30</v>
          </cell>
          <cell r="G171" t="str">
            <v>是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AF171">
            <v>0</v>
          </cell>
          <cell r="AH171">
            <v>0</v>
          </cell>
          <cell r="AJ171">
            <v>23314.3</v>
          </cell>
          <cell r="AK171">
            <v>45470.2</v>
          </cell>
          <cell r="AL171">
            <v>0</v>
          </cell>
          <cell r="AM171">
            <v>0</v>
          </cell>
          <cell r="AN171">
            <v>300</v>
          </cell>
          <cell r="AO171">
            <v>0</v>
          </cell>
          <cell r="AP171">
            <v>0</v>
          </cell>
          <cell r="AQ171">
            <v>29924</v>
          </cell>
          <cell r="AR171">
            <v>6871.9</v>
          </cell>
          <cell r="AS171">
            <v>0</v>
          </cell>
          <cell r="AT171">
            <v>0</v>
          </cell>
          <cell r="AU171">
            <v>0</v>
          </cell>
          <cell r="AV171">
            <v>52729</v>
          </cell>
          <cell r="AW171">
            <v>6418</v>
          </cell>
          <cell r="AX171">
            <v>0</v>
          </cell>
          <cell r="AY171">
            <v>165027.4</v>
          </cell>
          <cell r="AZ171">
            <v>165027.4</v>
          </cell>
          <cell r="BA171">
            <v>6</v>
          </cell>
          <cell r="BB171">
            <v>6418</v>
          </cell>
          <cell r="BC171">
            <v>52729</v>
          </cell>
          <cell r="BD171">
            <v>0</v>
          </cell>
          <cell r="BE171">
            <v>0</v>
          </cell>
          <cell r="BF171">
            <v>0</v>
          </cell>
          <cell r="BG171">
            <v>59147</v>
          </cell>
          <cell r="BH171">
            <v>0</v>
          </cell>
          <cell r="BJ171">
            <v>9857.8333333333303</v>
          </cell>
        </row>
        <row r="172">
          <cell r="B172" t="str">
            <v>S412029</v>
          </cell>
          <cell r="C172" t="str">
            <v>天津金庄新材料科技有限公司</v>
          </cell>
          <cell r="D172" t="str">
            <v>座椅</v>
          </cell>
          <cell r="E172" t="str">
            <v>老账</v>
          </cell>
          <cell r="F172">
            <v>30</v>
          </cell>
          <cell r="G172" t="str">
            <v>否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5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J172">
            <v>0</v>
          </cell>
        </row>
        <row r="173">
          <cell r="B173" t="str">
            <v>S411004</v>
          </cell>
          <cell r="C173" t="str">
            <v>北京捷安思丽技术开发有限公司</v>
          </cell>
          <cell r="D173" t="str">
            <v>后视镜</v>
          </cell>
          <cell r="E173" t="str">
            <v>正常供货</v>
          </cell>
          <cell r="F173">
            <v>60</v>
          </cell>
          <cell r="G173" t="str">
            <v>是</v>
          </cell>
          <cell r="H173">
            <v>60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1953.86</v>
          </cell>
          <cell r="AK173">
            <v>16347.71</v>
          </cell>
          <cell r="AL173">
            <v>12113.31</v>
          </cell>
          <cell r="AM173">
            <v>6056.67</v>
          </cell>
          <cell r="AN173">
            <v>1058.5999999999999</v>
          </cell>
          <cell r="AO173">
            <v>2000</v>
          </cell>
          <cell r="AP173">
            <v>0</v>
          </cell>
          <cell r="AQ173">
            <v>0</v>
          </cell>
          <cell r="AR173">
            <v>2130.41</v>
          </cell>
          <cell r="AS173">
            <v>0</v>
          </cell>
          <cell r="AT173">
            <v>0</v>
          </cell>
          <cell r="AU173">
            <v>2876.2</v>
          </cell>
          <cell r="AW173">
            <v>1058.5999999999999</v>
          </cell>
          <cell r="AX173">
            <v>0</v>
          </cell>
          <cell r="AY173">
            <v>45595.360000000001</v>
          </cell>
          <cell r="AZ173">
            <v>44536.76</v>
          </cell>
          <cell r="BA173">
            <v>5</v>
          </cell>
          <cell r="BB173">
            <v>0</v>
          </cell>
          <cell r="BC173">
            <v>2876.2</v>
          </cell>
          <cell r="BD173">
            <v>0</v>
          </cell>
          <cell r="BE173">
            <v>0</v>
          </cell>
          <cell r="BF173">
            <v>2130.41</v>
          </cell>
          <cell r="BG173">
            <v>3934.8</v>
          </cell>
          <cell r="BH173">
            <v>1058.5999999999999</v>
          </cell>
          <cell r="BJ173">
            <v>655.8</v>
          </cell>
        </row>
        <row r="174">
          <cell r="B174" t="str">
            <v>S532001</v>
          </cell>
          <cell r="C174" t="str">
            <v>昆山维尔利环保科技有限公司</v>
          </cell>
          <cell r="D174" t="str">
            <v>后视镜</v>
          </cell>
          <cell r="E174" t="str">
            <v>正常供货</v>
          </cell>
          <cell r="F174">
            <v>60</v>
          </cell>
          <cell r="G174" t="str">
            <v>否</v>
          </cell>
          <cell r="H174">
            <v>60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10541.76</v>
          </cell>
          <cell r="AS174">
            <v>5230</v>
          </cell>
          <cell r="AT174">
            <v>0</v>
          </cell>
          <cell r="AU174">
            <v>0</v>
          </cell>
          <cell r="AW174">
            <v>0</v>
          </cell>
          <cell r="AX174">
            <v>4680</v>
          </cell>
          <cell r="AY174">
            <v>20451.759999999998</v>
          </cell>
          <cell r="AZ174">
            <v>15771.76</v>
          </cell>
          <cell r="BA174">
            <v>5</v>
          </cell>
          <cell r="BB174">
            <v>0</v>
          </cell>
          <cell r="BC174">
            <v>0</v>
          </cell>
          <cell r="BD174">
            <v>0</v>
          </cell>
          <cell r="BE174">
            <v>5230</v>
          </cell>
          <cell r="BF174">
            <v>10541.76</v>
          </cell>
          <cell r="BG174">
            <v>9910</v>
          </cell>
          <cell r="BH174">
            <v>4680</v>
          </cell>
          <cell r="BJ174">
            <v>1651.6666666666699</v>
          </cell>
        </row>
        <row r="175">
          <cell r="B175" t="str">
            <v>S512005</v>
          </cell>
          <cell r="C175" t="str">
            <v>天津市奥特威德焊接技术有限公司</v>
          </cell>
          <cell r="D175">
            <v>0</v>
          </cell>
          <cell r="E175" t="str">
            <v>老账</v>
          </cell>
          <cell r="F175">
            <v>0</v>
          </cell>
          <cell r="G175" t="str">
            <v>否</v>
          </cell>
          <cell r="I175">
            <v>26000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W175">
            <v>0</v>
          </cell>
          <cell r="AX175">
            <v>0</v>
          </cell>
          <cell r="AY175">
            <v>26000</v>
          </cell>
          <cell r="AZ175">
            <v>26000</v>
          </cell>
          <cell r="BA175">
            <v>5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J175">
            <v>0</v>
          </cell>
        </row>
        <row r="176">
          <cell r="B176" t="str">
            <v>S512027</v>
          </cell>
          <cell r="C176" t="str">
            <v>天津芳雅机电科技有限公司</v>
          </cell>
          <cell r="D176">
            <v>0</v>
          </cell>
          <cell r="E176" t="str">
            <v>老账</v>
          </cell>
          <cell r="F176">
            <v>0</v>
          </cell>
          <cell r="G176" t="str">
            <v>是</v>
          </cell>
          <cell r="AH176">
            <v>32000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W176">
            <v>0</v>
          </cell>
          <cell r="AX176">
            <v>0</v>
          </cell>
          <cell r="AY176">
            <v>32000</v>
          </cell>
          <cell r="AZ176">
            <v>32000</v>
          </cell>
          <cell r="BA176">
            <v>5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J176">
            <v>0</v>
          </cell>
        </row>
        <row r="177">
          <cell r="B177" t="str">
            <v>S413085</v>
          </cell>
          <cell r="C177" t="str">
            <v>黄骅市桥行冷冲模具厂</v>
          </cell>
          <cell r="D177">
            <v>0</v>
          </cell>
          <cell r="E177" t="str">
            <v>固定资产</v>
          </cell>
          <cell r="F177">
            <v>0</v>
          </cell>
          <cell r="G177" t="str">
            <v>是</v>
          </cell>
          <cell r="AG177">
            <v>41630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W177">
            <v>0</v>
          </cell>
          <cell r="AX177">
            <v>0</v>
          </cell>
          <cell r="AY177">
            <v>41630</v>
          </cell>
          <cell r="AZ177">
            <v>41630</v>
          </cell>
          <cell r="BA177">
            <v>5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J177">
            <v>0</v>
          </cell>
        </row>
        <row r="178">
          <cell r="B178" t="str">
            <v>S431023</v>
          </cell>
          <cell r="C178" t="str">
            <v>上海中鹏岳博实业发展有限公司</v>
          </cell>
          <cell r="D178" t="str">
            <v>后视镜</v>
          </cell>
          <cell r="E178" t="str">
            <v>老账</v>
          </cell>
          <cell r="F178">
            <v>90</v>
          </cell>
          <cell r="G178" t="str">
            <v>否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5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J178">
            <v>0</v>
          </cell>
        </row>
        <row r="179">
          <cell r="B179" t="str">
            <v>S412013</v>
          </cell>
          <cell r="C179" t="str">
            <v>天津金发新材料有限公司</v>
          </cell>
          <cell r="D179" t="str">
            <v>后视镜</v>
          </cell>
          <cell r="E179" t="str">
            <v>大宗物料-诉讼</v>
          </cell>
          <cell r="F179">
            <v>60</v>
          </cell>
          <cell r="G179" t="str">
            <v>否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C179">
            <v>0</v>
          </cell>
          <cell r="AD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5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J179">
            <v>0</v>
          </cell>
        </row>
        <row r="180">
          <cell r="B180" t="str">
            <v>S513181</v>
          </cell>
          <cell r="C180" t="str">
            <v>黄骅市晨翔电力工程有限公司</v>
          </cell>
          <cell r="D180">
            <v>0</v>
          </cell>
          <cell r="F180">
            <v>0</v>
          </cell>
          <cell r="G180" t="str">
            <v>否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5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J180">
            <v>0</v>
          </cell>
        </row>
        <row r="181">
          <cell r="B181" t="str">
            <v>S413032</v>
          </cell>
          <cell r="C181" t="str">
            <v>黄骅市大麻沽航凌电子机箱厂</v>
          </cell>
          <cell r="D181" t="str">
            <v>后视镜</v>
          </cell>
          <cell r="E181" t="str">
            <v>正常供货</v>
          </cell>
          <cell r="F181">
            <v>60</v>
          </cell>
          <cell r="G181" t="str">
            <v>是</v>
          </cell>
          <cell r="H181">
            <v>60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AI181">
            <v>0</v>
          </cell>
          <cell r="AJ181">
            <v>7242.89</v>
          </cell>
          <cell r="AK181">
            <v>26637.97</v>
          </cell>
          <cell r="AL181">
            <v>0</v>
          </cell>
          <cell r="AM181">
            <v>29097.41</v>
          </cell>
          <cell r="AN181">
            <v>15050.87</v>
          </cell>
          <cell r="AO181">
            <v>11000</v>
          </cell>
          <cell r="AP181">
            <v>16400</v>
          </cell>
          <cell r="AQ181">
            <v>17731.3</v>
          </cell>
          <cell r="AR181">
            <v>11897.61</v>
          </cell>
          <cell r="AS181">
            <v>0</v>
          </cell>
          <cell r="AT181">
            <v>24028.93</v>
          </cell>
          <cell r="AU181">
            <v>7856.19</v>
          </cell>
          <cell r="AW181">
            <v>0</v>
          </cell>
          <cell r="AX181">
            <v>0</v>
          </cell>
          <cell r="AY181">
            <v>166943.17000000001</v>
          </cell>
          <cell r="AZ181">
            <v>166943.17000000001</v>
          </cell>
          <cell r="BA181">
            <v>5</v>
          </cell>
          <cell r="BB181">
            <v>0</v>
          </cell>
          <cell r="BC181">
            <v>7856.19</v>
          </cell>
          <cell r="BD181">
            <v>24028.93</v>
          </cell>
          <cell r="BE181">
            <v>0</v>
          </cell>
          <cell r="BF181">
            <v>11897.61</v>
          </cell>
          <cell r="BG181">
            <v>31885.119999999999</v>
          </cell>
          <cell r="BH181">
            <v>0</v>
          </cell>
          <cell r="BJ181">
            <v>5314.1866666666701</v>
          </cell>
        </row>
        <row r="182">
          <cell r="B182" t="str">
            <v>S413005</v>
          </cell>
          <cell r="C182" t="str">
            <v>保定市京苑汽车装饰配件厂</v>
          </cell>
          <cell r="D182" t="str">
            <v>座椅</v>
          </cell>
          <cell r="E182" t="str">
            <v>正常供货</v>
          </cell>
          <cell r="F182">
            <v>90</v>
          </cell>
          <cell r="G182" t="str">
            <v>否</v>
          </cell>
          <cell r="H182">
            <v>90</v>
          </cell>
          <cell r="I182">
            <v>35451.040000000001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W182">
            <v>0</v>
          </cell>
          <cell r="AX182">
            <v>0</v>
          </cell>
          <cell r="AY182">
            <v>35451.040000000001</v>
          </cell>
          <cell r="AZ182">
            <v>35451.040000000001</v>
          </cell>
          <cell r="BA182">
            <v>5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J182">
            <v>0</v>
          </cell>
        </row>
        <row r="183">
          <cell r="B183" t="str">
            <v>S437010</v>
          </cell>
          <cell r="C183" t="str">
            <v>昌乐天齐色织布有限公司</v>
          </cell>
          <cell r="D183" t="str">
            <v>座椅</v>
          </cell>
          <cell r="E183" t="str">
            <v>正常供货</v>
          </cell>
          <cell r="F183">
            <v>60</v>
          </cell>
          <cell r="G183" t="str">
            <v>是</v>
          </cell>
          <cell r="H183">
            <v>60</v>
          </cell>
          <cell r="I183">
            <v>0</v>
          </cell>
          <cell r="AD183">
            <v>4715.25</v>
          </cell>
          <cell r="AE183">
            <v>0</v>
          </cell>
          <cell r="AF183">
            <v>0</v>
          </cell>
          <cell r="AG183">
            <v>0</v>
          </cell>
          <cell r="AH183">
            <v>22836</v>
          </cell>
          <cell r="AI183">
            <v>0</v>
          </cell>
          <cell r="AJ183">
            <v>17369.2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10380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W183">
            <v>0</v>
          </cell>
          <cell r="AX183">
            <v>0</v>
          </cell>
          <cell r="AY183">
            <v>55300.45</v>
          </cell>
          <cell r="AZ183">
            <v>55300.45</v>
          </cell>
          <cell r="BA183">
            <v>5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J183">
            <v>0</v>
          </cell>
        </row>
        <row r="184">
          <cell r="B184" t="str">
            <v>S413003</v>
          </cell>
          <cell r="C184" t="str">
            <v>秦皇岛卓泰包装制品制造有限公司</v>
          </cell>
          <cell r="D184" t="str">
            <v>座椅</v>
          </cell>
          <cell r="F184">
            <v>90</v>
          </cell>
          <cell r="G184" t="str">
            <v>否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5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J184">
            <v>0</v>
          </cell>
        </row>
        <row r="185">
          <cell r="B185" t="str">
            <v>S435003</v>
          </cell>
          <cell r="C185" t="str">
            <v>泉州市福兴塑料五金有限公司</v>
          </cell>
          <cell r="D185" t="str">
            <v>座椅</v>
          </cell>
          <cell r="E185" t="str">
            <v>正常供货</v>
          </cell>
          <cell r="F185">
            <v>90</v>
          </cell>
          <cell r="G185" t="str">
            <v>否</v>
          </cell>
          <cell r="H185">
            <v>90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120966.5</v>
          </cell>
          <cell r="AW185">
            <v>0</v>
          </cell>
          <cell r="AX185">
            <v>28024</v>
          </cell>
          <cell r="AY185">
            <v>148990.5</v>
          </cell>
          <cell r="AZ185">
            <v>0</v>
          </cell>
          <cell r="BA185">
            <v>6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148990.5</v>
          </cell>
          <cell r="BH185">
            <v>148990.5</v>
          </cell>
          <cell r="BJ185">
            <v>24831.75</v>
          </cell>
        </row>
        <row r="186">
          <cell r="B186" t="str">
            <v>S513184</v>
          </cell>
          <cell r="C186" t="str">
            <v>黄骅市源特市政工程有限公司</v>
          </cell>
          <cell r="D186">
            <v>0</v>
          </cell>
          <cell r="E186" t="str">
            <v>老账</v>
          </cell>
          <cell r="F186">
            <v>0</v>
          </cell>
          <cell r="G186" t="str">
            <v>否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5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J186">
            <v>0</v>
          </cell>
        </row>
        <row r="187">
          <cell r="B187" t="str">
            <v>S413043</v>
          </cell>
          <cell r="C187" t="str">
            <v>河北航凌电路板有限公司</v>
          </cell>
          <cell r="D187" t="str">
            <v>后视镜</v>
          </cell>
          <cell r="E187" t="str">
            <v>正常供货</v>
          </cell>
          <cell r="F187">
            <v>60</v>
          </cell>
          <cell r="G187" t="str">
            <v>否</v>
          </cell>
          <cell r="H187">
            <v>60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P187">
            <v>0</v>
          </cell>
          <cell r="AR187">
            <v>0</v>
          </cell>
          <cell r="AS187">
            <v>20094.21</v>
          </cell>
          <cell r="AT187">
            <v>92474.9</v>
          </cell>
          <cell r="AU187">
            <v>43491.71</v>
          </cell>
          <cell r="AV187">
            <v>103898.96</v>
          </cell>
          <cell r="AW187">
            <v>110107.83</v>
          </cell>
          <cell r="AX187">
            <v>126220.15</v>
          </cell>
          <cell r="AY187">
            <v>496287.76</v>
          </cell>
          <cell r="AZ187">
            <v>259959.78</v>
          </cell>
          <cell r="BA187">
            <v>6</v>
          </cell>
          <cell r="BB187">
            <v>103898.96</v>
          </cell>
          <cell r="BC187">
            <v>43491.71</v>
          </cell>
          <cell r="BD187">
            <v>92474.9</v>
          </cell>
          <cell r="BE187">
            <v>20094.21</v>
          </cell>
          <cell r="BF187">
            <v>0</v>
          </cell>
          <cell r="BG187">
            <v>496287.76</v>
          </cell>
          <cell r="BH187">
            <v>236327.98</v>
          </cell>
          <cell r="BJ187">
            <v>82714.626666666707</v>
          </cell>
        </row>
        <row r="188">
          <cell r="B188" t="str">
            <v>S432034</v>
          </cell>
          <cell r="C188" t="str">
            <v>上锐（常州）供应链管理有限公司</v>
          </cell>
          <cell r="D188" t="str">
            <v>金属件/座椅/后视镜</v>
          </cell>
          <cell r="E188" t="str">
            <v>正常供货</v>
          </cell>
          <cell r="F188">
            <v>90</v>
          </cell>
          <cell r="G188" t="str">
            <v>否</v>
          </cell>
          <cell r="H188">
            <v>90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Z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3602.76</v>
          </cell>
          <cell r="AT188">
            <v>0</v>
          </cell>
          <cell r="AU188">
            <v>95995.6</v>
          </cell>
          <cell r="AV188">
            <v>159590.59</v>
          </cell>
          <cell r="AW188">
            <v>131061.38</v>
          </cell>
          <cell r="AX188">
            <v>30917.65</v>
          </cell>
          <cell r="AY188">
            <v>421167.98</v>
          </cell>
          <cell r="AZ188">
            <v>259188.95</v>
          </cell>
          <cell r="BA188">
            <v>6</v>
          </cell>
          <cell r="BB188">
            <v>95995.6</v>
          </cell>
          <cell r="BC188">
            <v>0</v>
          </cell>
          <cell r="BD188">
            <v>3602.76</v>
          </cell>
          <cell r="BE188">
            <v>0</v>
          </cell>
          <cell r="BF188">
            <v>0</v>
          </cell>
          <cell r="BG188">
            <v>421167.98</v>
          </cell>
          <cell r="BH188">
            <v>161979.03</v>
          </cell>
          <cell r="BJ188">
            <v>70194.663333333301</v>
          </cell>
        </row>
        <row r="189">
          <cell r="B189" t="str">
            <v>S413028</v>
          </cell>
          <cell r="C189" t="str">
            <v>泊头市鑫洪金属制品有限公司</v>
          </cell>
          <cell r="D189" t="str">
            <v>金属件/后视镜</v>
          </cell>
          <cell r="E189" t="str">
            <v>正常供货</v>
          </cell>
          <cell r="F189">
            <v>60</v>
          </cell>
          <cell r="G189" t="str">
            <v>是</v>
          </cell>
          <cell r="H189">
            <v>60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C189">
            <v>8235.6200000000008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18737.27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16726.91</v>
          </cell>
          <cell r="AT189">
            <v>0</v>
          </cell>
          <cell r="AU189">
            <v>0</v>
          </cell>
          <cell r="AW189">
            <v>0</v>
          </cell>
          <cell r="AX189">
            <v>0</v>
          </cell>
          <cell r="AY189">
            <v>43699.8</v>
          </cell>
          <cell r="AZ189">
            <v>43699.8</v>
          </cell>
          <cell r="BA189">
            <v>5</v>
          </cell>
          <cell r="BB189">
            <v>0</v>
          </cell>
          <cell r="BC189">
            <v>0</v>
          </cell>
          <cell r="BD189">
            <v>0</v>
          </cell>
          <cell r="BE189">
            <v>16726.91</v>
          </cell>
          <cell r="BF189">
            <v>0</v>
          </cell>
          <cell r="BG189">
            <v>16726.91</v>
          </cell>
          <cell r="BH189">
            <v>0</v>
          </cell>
          <cell r="BJ189">
            <v>2787.81833333333</v>
          </cell>
        </row>
        <row r="190">
          <cell r="B190" t="str">
            <v>S543006</v>
          </cell>
          <cell r="C190" t="str">
            <v>北京普田物流有限公司长沙分公司</v>
          </cell>
          <cell r="D190" t="str">
            <v>座椅</v>
          </cell>
          <cell r="E190" t="str">
            <v>销售（已支付）</v>
          </cell>
          <cell r="F190">
            <v>0</v>
          </cell>
          <cell r="G190" t="str">
            <v>否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5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J190">
            <v>0</v>
          </cell>
        </row>
        <row r="191">
          <cell r="B191" t="str">
            <v>S431010</v>
          </cell>
          <cell r="C191" t="str">
            <v>上海绽奇汽车部件有限公司</v>
          </cell>
          <cell r="D191" t="str">
            <v>座椅</v>
          </cell>
          <cell r="E191" t="str">
            <v>正常供货</v>
          </cell>
          <cell r="F191">
            <v>60</v>
          </cell>
          <cell r="G191" t="str">
            <v>否</v>
          </cell>
          <cell r="H191">
            <v>60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N191">
            <v>0</v>
          </cell>
          <cell r="AO191">
            <v>55264.88</v>
          </cell>
          <cell r="AP191">
            <v>117200</v>
          </cell>
          <cell r="AQ191">
            <v>103451.51</v>
          </cell>
          <cell r="AR191">
            <v>101240.17</v>
          </cell>
          <cell r="AS191">
            <v>93732.32</v>
          </cell>
          <cell r="AT191">
            <v>131837.91</v>
          </cell>
          <cell r="AU191">
            <v>70373.429999999993</v>
          </cell>
          <cell r="AV191">
            <v>110744.22</v>
          </cell>
          <cell r="AW191">
            <v>25437.68</v>
          </cell>
          <cell r="AX191">
            <v>30538.240000000002</v>
          </cell>
          <cell r="AY191">
            <v>839820.36</v>
          </cell>
          <cell r="AZ191">
            <v>783844.44</v>
          </cell>
          <cell r="BA191">
            <v>6</v>
          </cell>
          <cell r="BB191">
            <v>110744.22</v>
          </cell>
          <cell r="BC191">
            <v>70373.429999999993</v>
          </cell>
          <cell r="BD191">
            <v>131837.91</v>
          </cell>
          <cell r="BE191">
            <v>93732.32</v>
          </cell>
          <cell r="BF191">
            <v>101240.17</v>
          </cell>
          <cell r="BG191">
            <v>462663.8</v>
          </cell>
          <cell r="BH191">
            <v>55975.92</v>
          </cell>
          <cell r="BJ191">
            <v>77110.633333333302</v>
          </cell>
        </row>
        <row r="192">
          <cell r="B192" t="str">
            <v>S433014</v>
          </cell>
          <cell r="C192" t="str">
            <v>象山天星汽配有限责任公司</v>
          </cell>
          <cell r="D192" t="str">
            <v>后视镜</v>
          </cell>
          <cell r="E192" t="str">
            <v>老账</v>
          </cell>
          <cell r="F192">
            <v>60</v>
          </cell>
          <cell r="G192" t="str">
            <v>否</v>
          </cell>
          <cell r="I192">
            <v>29924.39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W192">
            <v>0</v>
          </cell>
          <cell r="AX192">
            <v>0</v>
          </cell>
          <cell r="AY192">
            <v>29924.39</v>
          </cell>
          <cell r="AZ192">
            <v>29924.39</v>
          </cell>
          <cell r="BA192">
            <v>5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J192">
            <v>0</v>
          </cell>
        </row>
        <row r="193">
          <cell r="B193" t="str">
            <v>S412021</v>
          </cell>
          <cell r="C193" t="str">
            <v>天津市宝驰汽车部件有限公司</v>
          </cell>
          <cell r="D193" t="str">
            <v>座椅</v>
          </cell>
          <cell r="E193" t="str">
            <v>老账</v>
          </cell>
          <cell r="F193">
            <v>0</v>
          </cell>
          <cell r="G193" t="str">
            <v>否</v>
          </cell>
          <cell r="I193">
            <v>28888.81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W193">
            <v>0</v>
          </cell>
          <cell r="AX193">
            <v>0</v>
          </cell>
          <cell r="AY193">
            <v>28888.81</v>
          </cell>
          <cell r="AZ193">
            <v>28888.81</v>
          </cell>
          <cell r="BA193">
            <v>5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J193">
            <v>0</v>
          </cell>
        </row>
        <row r="194">
          <cell r="B194" t="str">
            <v>S513011</v>
          </cell>
          <cell r="C194" t="str">
            <v>黄骅市宏信五金机电经营部</v>
          </cell>
          <cell r="D194" t="str">
            <v>金属件</v>
          </cell>
          <cell r="E194" t="str">
            <v>零采</v>
          </cell>
          <cell r="F194">
            <v>0</v>
          </cell>
          <cell r="G194" t="str">
            <v>否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13590</v>
          </cell>
          <cell r="AR194">
            <v>16384.95</v>
          </cell>
          <cell r="AS194">
            <v>0</v>
          </cell>
          <cell r="AT194">
            <v>0</v>
          </cell>
          <cell r="AU194">
            <v>0</v>
          </cell>
          <cell r="AW194">
            <v>15785</v>
          </cell>
          <cell r="AX194">
            <v>0</v>
          </cell>
          <cell r="AY194">
            <v>45759.95</v>
          </cell>
          <cell r="AZ194">
            <v>45759.95</v>
          </cell>
          <cell r="BA194">
            <v>5</v>
          </cell>
          <cell r="BB194">
            <v>0</v>
          </cell>
          <cell r="BC194">
            <v>15785</v>
          </cell>
          <cell r="BD194">
            <v>0</v>
          </cell>
          <cell r="BE194">
            <v>0</v>
          </cell>
          <cell r="BF194">
            <v>0</v>
          </cell>
          <cell r="BG194">
            <v>15785</v>
          </cell>
          <cell r="BH194">
            <v>0</v>
          </cell>
          <cell r="BJ194">
            <v>2630.8333333333298</v>
          </cell>
        </row>
        <row r="195">
          <cell r="B195" t="str">
            <v>S513149</v>
          </cell>
          <cell r="C195" t="str">
            <v>黄骅市旭鑫模具制造有限公司</v>
          </cell>
          <cell r="D195" t="str">
            <v>金属件</v>
          </cell>
          <cell r="E195" t="str">
            <v>固定资产</v>
          </cell>
          <cell r="F195">
            <v>0</v>
          </cell>
          <cell r="G195" t="str">
            <v>否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82560</v>
          </cell>
          <cell r="AT195">
            <v>0</v>
          </cell>
          <cell r="AU195">
            <v>0</v>
          </cell>
          <cell r="AW195">
            <v>0</v>
          </cell>
          <cell r="AX195">
            <v>0</v>
          </cell>
          <cell r="AY195">
            <v>82560</v>
          </cell>
          <cell r="AZ195">
            <v>82560</v>
          </cell>
          <cell r="BA195">
            <v>5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82560</v>
          </cell>
          <cell r="BH195">
            <v>0</v>
          </cell>
          <cell r="BJ195">
            <v>13760</v>
          </cell>
        </row>
        <row r="196">
          <cell r="B196" t="str">
            <v>S413167</v>
          </cell>
          <cell r="C196" t="str">
            <v>航天宏达（泊头）机械科技有限公司</v>
          </cell>
          <cell r="D196" t="str">
            <v>金属件</v>
          </cell>
          <cell r="E196" t="str">
            <v>正常供货</v>
          </cell>
          <cell r="F196">
            <v>90</v>
          </cell>
          <cell r="G196" t="str">
            <v>是</v>
          </cell>
          <cell r="H196">
            <v>90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C196">
            <v>0</v>
          </cell>
          <cell r="AD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5550.86</v>
          </cell>
          <cell r="AO196">
            <v>243300</v>
          </cell>
          <cell r="AP196">
            <v>78100</v>
          </cell>
          <cell r="AQ196">
            <v>39195.440000000002</v>
          </cell>
          <cell r="AR196">
            <v>24295</v>
          </cell>
          <cell r="AS196">
            <v>39148.76</v>
          </cell>
          <cell r="AT196">
            <v>46289.2</v>
          </cell>
          <cell r="AU196">
            <v>54528.87</v>
          </cell>
          <cell r="AV196">
            <v>138913.28</v>
          </cell>
          <cell r="AW196">
            <v>36594.51</v>
          </cell>
          <cell r="AX196">
            <v>1836.39</v>
          </cell>
          <cell r="AY196">
            <v>707752.31</v>
          </cell>
          <cell r="AZ196">
            <v>530408.13</v>
          </cell>
          <cell r="BA196">
            <v>6</v>
          </cell>
          <cell r="BB196">
            <v>54528.87</v>
          </cell>
          <cell r="BC196">
            <v>46289.2</v>
          </cell>
          <cell r="BD196">
            <v>39148.76</v>
          </cell>
          <cell r="BE196">
            <v>24295</v>
          </cell>
          <cell r="BF196">
            <v>39195.440000000002</v>
          </cell>
          <cell r="BG196">
            <v>317311.01</v>
          </cell>
          <cell r="BH196">
            <v>177344.18</v>
          </cell>
          <cell r="BJ196">
            <v>52885.168333333299</v>
          </cell>
        </row>
        <row r="197">
          <cell r="B197" t="str">
            <v>S511016</v>
          </cell>
          <cell r="C197" t="str">
            <v>建研盈科（北京）科技有限公司</v>
          </cell>
          <cell r="D197">
            <v>0</v>
          </cell>
          <cell r="E197" t="str">
            <v>老账</v>
          </cell>
          <cell r="F197">
            <v>0</v>
          </cell>
          <cell r="G197" t="str">
            <v>否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5184</v>
          </cell>
          <cell r="AY197">
            <v>5184</v>
          </cell>
          <cell r="AZ197">
            <v>5184</v>
          </cell>
          <cell r="BA197">
            <v>6</v>
          </cell>
          <cell r="BB197">
            <v>5184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5184</v>
          </cell>
          <cell r="BH197">
            <v>0</v>
          </cell>
          <cell r="BJ197">
            <v>864</v>
          </cell>
        </row>
        <row r="198">
          <cell r="B198" t="str">
            <v>S411013</v>
          </cell>
          <cell r="C198" t="str">
            <v>北京瑞隆祥模具有限公司</v>
          </cell>
          <cell r="D198" t="str">
            <v>金属件/座椅/后视镜</v>
          </cell>
          <cell r="E198" t="str">
            <v>正常供货</v>
          </cell>
          <cell r="F198">
            <v>60</v>
          </cell>
          <cell r="G198" t="str">
            <v>是</v>
          </cell>
          <cell r="H198">
            <v>60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G198">
            <v>148520.95999999999</v>
          </cell>
          <cell r="AH198">
            <v>84153.61</v>
          </cell>
          <cell r="AI198">
            <v>138249.72</v>
          </cell>
          <cell r="AJ198">
            <v>226653.25</v>
          </cell>
          <cell r="AK198">
            <v>279959.78000000003</v>
          </cell>
          <cell r="AL198">
            <v>9328.8700000000008</v>
          </cell>
          <cell r="AM198">
            <v>10302.209999999999</v>
          </cell>
          <cell r="AN198">
            <v>30456.92</v>
          </cell>
          <cell r="AO198">
            <v>34700</v>
          </cell>
          <cell r="AP198">
            <v>80600</v>
          </cell>
          <cell r="AQ198">
            <v>111328.73</v>
          </cell>
          <cell r="AR198">
            <v>64801.71</v>
          </cell>
          <cell r="AS198">
            <v>0</v>
          </cell>
          <cell r="AT198">
            <v>0</v>
          </cell>
          <cell r="AU198">
            <v>0</v>
          </cell>
          <cell r="AW198">
            <v>0</v>
          </cell>
          <cell r="AX198">
            <v>0</v>
          </cell>
          <cell r="AY198">
            <v>1219055.76</v>
          </cell>
          <cell r="AZ198">
            <v>1219055.76</v>
          </cell>
          <cell r="BA198">
            <v>5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64801.71</v>
          </cell>
          <cell r="BG198">
            <v>0</v>
          </cell>
          <cell r="BH198">
            <v>0</v>
          </cell>
          <cell r="BJ198">
            <v>0</v>
          </cell>
        </row>
        <row r="199">
          <cell r="B199" t="str">
            <v>S413136</v>
          </cell>
          <cell r="C199" t="str">
            <v>黄骅市鼎祥五金制品有限公司</v>
          </cell>
          <cell r="D199" t="str">
            <v>金属件/座椅</v>
          </cell>
          <cell r="E199" t="str">
            <v>固定资产-老账</v>
          </cell>
          <cell r="F199" t="str">
            <v>预付</v>
          </cell>
          <cell r="G199" t="str">
            <v>否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5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J199">
            <v>0</v>
          </cell>
        </row>
        <row r="200">
          <cell r="B200" t="str">
            <v>S432019</v>
          </cell>
          <cell r="C200" t="str">
            <v>苏州苏宁标准件有限公司</v>
          </cell>
          <cell r="D200" t="str">
            <v>金属件/座椅/后视镜</v>
          </cell>
          <cell r="F200">
            <v>90</v>
          </cell>
          <cell r="G200" t="str">
            <v>否</v>
          </cell>
          <cell r="I200">
            <v>0</v>
          </cell>
          <cell r="J200">
            <v>0</v>
          </cell>
          <cell r="K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C200">
            <v>0</v>
          </cell>
          <cell r="AD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5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J200">
            <v>0</v>
          </cell>
        </row>
        <row r="201">
          <cell r="B201" t="str">
            <v>S413016</v>
          </cell>
          <cell r="C201" t="str">
            <v>河北聚福家用电器有限公司</v>
          </cell>
          <cell r="D201" t="str">
            <v>后视镜</v>
          </cell>
          <cell r="F201">
            <v>30</v>
          </cell>
          <cell r="G201" t="str">
            <v>否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23937.599999999999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W201">
            <v>0</v>
          </cell>
          <cell r="AX201">
            <v>0</v>
          </cell>
          <cell r="AY201">
            <v>23937.599999999999</v>
          </cell>
          <cell r="AZ201">
            <v>23937.599999999999</v>
          </cell>
          <cell r="BA201">
            <v>5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J201">
            <v>0</v>
          </cell>
        </row>
        <row r="202">
          <cell r="B202" t="str">
            <v>S413104</v>
          </cell>
          <cell r="C202" t="str">
            <v>沧州施普模具制造有限公司</v>
          </cell>
          <cell r="D202">
            <v>0</v>
          </cell>
          <cell r="E202" t="str">
            <v>老账</v>
          </cell>
          <cell r="F202">
            <v>0</v>
          </cell>
          <cell r="G202" t="str">
            <v>否</v>
          </cell>
          <cell r="I202">
            <v>21800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W202">
            <v>0</v>
          </cell>
          <cell r="AX202">
            <v>0</v>
          </cell>
          <cell r="AY202">
            <v>21800</v>
          </cell>
          <cell r="AZ202">
            <v>21800</v>
          </cell>
          <cell r="BA202">
            <v>5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J202">
            <v>0</v>
          </cell>
        </row>
        <row r="203">
          <cell r="B203" t="str">
            <v>S413144</v>
          </cell>
          <cell r="C203" t="str">
            <v>黄骅市隆润汽车配件有限公司</v>
          </cell>
          <cell r="D203" t="str">
            <v>座椅/后视镜</v>
          </cell>
          <cell r="F203">
            <v>60</v>
          </cell>
          <cell r="G203" t="str">
            <v>否</v>
          </cell>
          <cell r="H203">
            <v>60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5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J203">
            <v>0</v>
          </cell>
        </row>
        <row r="204">
          <cell r="B204" t="str">
            <v>S411039</v>
          </cell>
          <cell r="C204" t="str">
            <v>北京华兴恒通科技有限公司</v>
          </cell>
          <cell r="D204">
            <v>0</v>
          </cell>
          <cell r="E204" t="str">
            <v>老账</v>
          </cell>
          <cell r="F204">
            <v>0</v>
          </cell>
          <cell r="G204" t="str">
            <v>否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21440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1320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W204">
            <v>0</v>
          </cell>
          <cell r="AX204">
            <v>0</v>
          </cell>
          <cell r="AY204">
            <v>22760</v>
          </cell>
          <cell r="AZ204">
            <v>22760</v>
          </cell>
          <cell r="BA204">
            <v>5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J204">
            <v>0</v>
          </cell>
        </row>
        <row r="205">
          <cell r="B205" t="str">
            <v>S513121</v>
          </cell>
          <cell r="C205" t="str">
            <v>黄骅市宏顺模具厂</v>
          </cell>
          <cell r="D205">
            <v>0</v>
          </cell>
          <cell r="F205">
            <v>0</v>
          </cell>
          <cell r="G205" t="str">
            <v>否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1420</v>
          </cell>
          <cell r="AW205">
            <v>0</v>
          </cell>
          <cell r="AX205">
            <v>0</v>
          </cell>
          <cell r="AY205">
            <v>1420</v>
          </cell>
          <cell r="AZ205">
            <v>1420</v>
          </cell>
          <cell r="BA205">
            <v>6</v>
          </cell>
          <cell r="BB205">
            <v>0</v>
          </cell>
          <cell r="BC205">
            <v>0</v>
          </cell>
          <cell r="BD205">
            <v>1420</v>
          </cell>
          <cell r="BE205">
            <v>0</v>
          </cell>
          <cell r="BF205">
            <v>0</v>
          </cell>
          <cell r="BG205">
            <v>1420</v>
          </cell>
          <cell r="BH205">
            <v>0</v>
          </cell>
          <cell r="BJ205">
            <v>236.666666666667</v>
          </cell>
        </row>
        <row r="206">
          <cell r="B206" t="str">
            <v>S531003</v>
          </cell>
          <cell r="C206" t="str">
            <v>上海名华悬挂输送机有限公司</v>
          </cell>
          <cell r="D206">
            <v>0</v>
          </cell>
          <cell r="E206" t="str">
            <v>固定资产-老账</v>
          </cell>
          <cell r="F206">
            <v>0</v>
          </cell>
          <cell r="G206" t="str">
            <v>否</v>
          </cell>
          <cell r="I206">
            <v>19500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W206">
            <v>0</v>
          </cell>
          <cell r="AX206">
            <v>0</v>
          </cell>
          <cell r="AY206">
            <v>19500</v>
          </cell>
          <cell r="AZ206">
            <v>19500</v>
          </cell>
          <cell r="BA206">
            <v>5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J206">
            <v>0</v>
          </cell>
        </row>
        <row r="207">
          <cell r="B207" t="str">
            <v>S513051</v>
          </cell>
          <cell r="C207" t="str">
            <v>唐山璟胜自动化科技有限公司</v>
          </cell>
          <cell r="D207">
            <v>0</v>
          </cell>
          <cell r="E207" t="str">
            <v>发泡机器人保养费用-老账</v>
          </cell>
          <cell r="F207">
            <v>0</v>
          </cell>
          <cell r="G207" t="str">
            <v>否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5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J207">
            <v>0</v>
          </cell>
        </row>
        <row r="208">
          <cell r="B208" t="str">
            <v>S413102</v>
          </cell>
          <cell r="C208" t="str">
            <v>黄骅市增鑫五金制品有限公司</v>
          </cell>
          <cell r="D208">
            <v>0</v>
          </cell>
          <cell r="E208" t="str">
            <v>老账</v>
          </cell>
          <cell r="F208">
            <v>0</v>
          </cell>
          <cell r="G208" t="str">
            <v>否</v>
          </cell>
          <cell r="I208">
            <v>19045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W208">
            <v>0</v>
          </cell>
          <cell r="AX208">
            <v>0</v>
          </cell>
          <cell r="AY208">
            <v>19045</v>
          </cell>
          <cell r="AZ208">
            <v>19045</v>
          </cell>
          <cell r="BA208">
            <v>5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J208">
            <v>0</v>
          </cell>
        </row>
        <row r="209">
          <cell r="B209" t="str">
            <v>S544014</v>
          </cell>
          <cell r="C209" t="str">
            <v>深圳市壮志科技有限公司</v>
          </cell>
          <cell r="D209">
            <v>0</v>
          </cell>
          <cell r="E209" t="str">
            <v>老账</v>
          </cell>
          <cell r="F209">
            <v>0</v>
          </cell>
          <cell r="G209" t="str">
            <v>是</v>
          </cell>
          <cell r="AF209">
            <v>19000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W209">
            <v>0</v>
          </cell>
          <cell r="AX209">
            <v>0</v>
          </cell>
          <cell r="AY209">
            <v>19000</v>
          </cell>
          <cell r="AZ209">
            <v>19000</v>
          </cell>
          <cell r="BA209">
            <v>5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J209">
            <v>0</v>
          </cell>
        </row>
        <row r="210">
          <cell r="B210" t="str">
            <v>S413087</v>
          </cell>
          <cell r="C210" t="str">
            <v>东光县汽车减震器厂</v>
          </cell>
          <cell r="D210" t="str">
            <v>金属件</v>
          </cell>
          <cell r="E210" t="str">
            <v>老账</v>
          </cell>
          <cell r="F210">
            <v>60</v>
          </cell>
          <cell r="G210" t="str">
            <v>否</v>
          </cell>
          <cell r="I210">
            <v>18714.75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W210">
            <v>0</v>
          </cell>
          <cell r="AX210">
            <v>0</v>
          </cell>
          <cell r="AY210">
            <v>18714.75</v>
          </cell>
          <cell r="AZ210">
            <v>18714.75</v>
          </cell>
          <cell r="BA210">
            <v>5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J210">
            <v>0</v>
          </cell>
        </row>
        <row r="211">
          <cell r="B211" t="str">
            <v>S537016</v>
          </cell>
          <cell r="C211" t="str">
            <v>山东新联大物流股份有限公司</v>
          </cell>
          <cell r="D211" t="str">
            <v>座椅</v>
          </cell>
          <cell r="E211" t="str">
            <v>销售（三方库）</v>
          </cell>
          <cell r="F211">
            <v>0</v>
          </cell>
          <cell r="G211" t="str">
            <v>否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8488.18</v>
          </cell>
          <cell r="X211">
            <v>10000</v>
          </cell>
          <cell r="Y211">
            <v>0</v>
          </cell>
          <cell r="Z211">
            <v>0</v>
          </cell>
          <cell r="AA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W211">
            <v>0</v>
          </cell>
          <cell r="AX211">
            <v>0</v>
          </cell>
          <cell r="AY211">
            <v>18488.18</v>
          </cell>
          <cell r="AZ211">
            <v>18488.18</v>
          </cell>
          <cell r="BA211">
            <v>5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J211">
            <v>0</v>
          </cell>
        </row>
        <row r="212">
          <cell r="B212" t="str">
            <v>S444014</v>
          </cell>
          <cell r="C212" t="str">
            <v>深圳市毅荣川电子科技有限公司</v>
          </cell>
          <cell r="D212" t="str">
            <v>座椅</v>
          </cell>
          <cell r="E212" t="str">
            <v>正常供货</v>
          </cell>
          <cell r="F212">
            <v>90</v>
          </cell>
          <cell r="G212" t="str">
            <v>否</v>
          </cell>
          <cell r="H212">
            <v>90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101605.35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W212">
            <v>0</v>
          </cell>
          <cell r="AX212">
            <v>0</v>
          </cell>
          <cell r="AY212">
            <v>101605.35</v>
          </cell>
          <cell r="AZ212">
            <v>101605.35</v>
          </cell>
          <cell r="BA212">
            <v>5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J212">
            <v>0</v>
          </cell>
        </row>
        <row r="213">
          <cell r="B213" t="str">
            <v>S443001</v>
          </cell>
          <cell r="C213" t="str">
            <v>衡阳县标准件厂株洲销售处</v>
          </cell>
          <cell r="D213" t="str">
            <v>座椅</v>
          </cell>
          <cell r="E213" t="str">
            <v>老账</v>
          </cell>
          <cell r="F213">
            <v>60</v>
          </cell>
          <cell r="G213" t="str">
            <v>否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W213">
            <v>0</v>
          </cell>
          <cell r="AX213">
            <v>6328</v>
          </cell>
          <cell r="AY213">
            <v>6328</v>
          </cell>
          <cell r="AZ213">
            <v>0</v>
          </cell>
          <cell r="BA213">
            <v>5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6328</v>
          </cell>
          <cell r="BH213">
            <v>6328</v>
          </cell>
          <cell r="BJ213">
            <v>1054.6666666666699</v>
          </cell>
        </row>
        <row r="214">
          <cell r="B214" t="str">
            <v>S442003</v>
          </cell>
          <cell r="C214" t="str">
            <v>襄阳杰创化工新材料有限公司</v>
          </cell>
          <cell r="D214" t="str">
            <v>座椅</v>
          </cell>
          <cell r="E214" t="str">
            <v>老账</v>
          </cell>
          <cell r="F214">
            <v>30</v>
          </cell>
          <cell r="G214" t="str">
            <v>否</v>
          </cell>
          <cell r="I214">
            <v>17456.5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W214">
            <v>0</v>
          </cell>
          <cell r="AX214">
            <v>0</v>
          </cell>
          <cell r="AY214">
            <v>17456.5</v>
          </cell>
          <cell r="AZ214">
            <v>17456.5</v>
          </cell>
          <cell r="BA214">
            <v>5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J214">
            <v>0</v>
          </cell>
        </row>
        <row r="215">
          <cell r="B215" t="str">
            <v>S512018</v>
          </cell>
          <cell r="C215" t="str">
            <v>兴宏盛汽车配件（天津）有限公司</v>
          </cell>
          <cell r="D215">
            <v>0</v>
          </cell>
          <cell r="E215" t="str">
            <v>零采</v>
          </cell>
          <cell r="F215">
            <v>0</v>
          </cell>
          <cell r="G215" t="str">
            <v>否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5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J215">
            <v>0</v>
          </cell>
        </row>
        <row r="216">
          <cell r="B216" t="str">
            <v>S411019</v>
          </cell>
          <cell r="C216" t="str">
            <v>多科迪（北京）塑胶颜料有限公司</v>
          </cell>
          <cell r="D216" t="str">
            <v>后视镜</v>
          </cell>
          <cell r="E216" t="str">
            <v>大宗物料</v>
          </cell>
          <cell r="F216">
            <v>30</v>
          </cell>
          <cell r="G216" t="str">
            <v>是</v>
          </cell>
          <cell r="H216">
            <v>30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726</v>
          </cell>
          <cell r="AG216">
            <v>0</v>
          </cell>
          <cell r="AH216">
            <v>5805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W216">
            <v>0</v>
          </cell>
          <cell r="AX216">
            <v>0</v>
          </cell>
          <cell r="AY216">
            <v>6531</v>
          </cell>
          <cell r="AZ216">
            <v>6531</v>
          </cell>
          <cell r="BA216">
            <v>5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J216">
            <v>0</v>
          </cell>
        </row>
        <row r="217">
          <cell r="B217" t="str">
            <v>S433012</v>
          </cell>
          <cell r="C217" t="str">
            <v>浙江全盛无纺制品有限公司</v>
          </cell>
          <cell r="D217" t="str">
            <v>座椅</v>
          </cell>
          <cell r="E217" t="str">
            <v>老账</v>
          </cell>
          <cell r="F217">
            <v>0</v>
          </cell>
          <cell r="G217" t="str">
            <v>否</v>
          </cell>
          <cell r="I217">
            <v>17243.919999999998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W217">
            <v>0</v>
          </cell>
          <cell r="AX217">
            <v>0</v>
          </cell>
          <cell r="AY217">
            <v>17243.919999999998</v>
          </cell>
          <cell r="AZ217">
            <v>17243.919999999998</v>
          </cell>
          <cell r="BA217">
            <v>5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J217">
            <v>0</v>
          </cell>
        </row>
        <row r="218">
          <cell r="B218" t="str">
            <v>S513111</v>
          </cell>
          <cell r="C218" t="str">
            <v>黄骅市博涵商贸有限公司</v>
          </cell>
          <cell r="D218">
            <v>0</v>
          </cell>
          <cell r="E218" t="str">
            <v>零采</v>
          </cell>
          <cell r="F218">
            <v>0</v>
          </cell>
          <cell r="G218" t="str">
            <v>否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5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J218">
            <v>0</v>
          </cell>
        </row>
        <row r="219">
          <cell r="B219" t="str">
            <v>S413018</v>
          </cell>
          <cell r="C219" t="str">
            <v>沧州崇文晟源机械制造有限公司</v>
          </cell>
          <cell r="D219" t="str">
            <v>座椅</v>
          </cell>
          <cell r="E219" t="str">
            <v>正常供货</v>
          </cell>
          <cell r="F219">
            <v>60</v>
          </cell>
          <cell r="G219" t="str">
            <v>否</v>
          </cell>
          <cell r="H219">
            <v>60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230.41</v>
          </cell>
          <cell r="AT219">
            <v>0</v>
          </cell>
          <cell r="AU219">
            <v>10294.76</v>
          </cell>
          <cell r="AV219">
            <v>10294.76</v>
          </cell>
          <cell r="AW219">
            <v>10294.75</v>
          </cell>
          <cell r="AX219">
            <v>0</v>
          </cell>
          <cell r="AY219">
            <v>31114.68</v>
          </cell>
          <cell r="AZ219">
            <v>20819.93</v>
          </cell>
          <cell r="BA219">
            <v>6</v>
          </cell>
          <cell r="BB219">
            <v>10294.76</v>
          </cell>
          <cell r="BC219">
            <v>10294.76</v>
          </cell>
          <cell r="BD219">
            <v>0</v>
          </cell>
          <cell r="BE219">
            <v>230.41</v>
          </cell>
          <cell r="BF219">
            <v>0</v>
          </cell>
          <cell r="BG219">
            <v>31114.68</v>
          </cell>
          <cell r="BH219">
            <v>10294.75</v>
          </cell>
          <cell r="BJ219">
            <v>5185.78</v>
          </cell>
        </row>
        <row r="220">
          <cell r="B220" t="str">
            <v>S413140</v>
          </cell>
          <cell r="C220" t="str">
            <v>河北益清环保工程有限公司</v>
          </cell>
          <cell r="D220">
            <v>0</v>
          </cell>
          <cell r="E220" t="str">
            <v>老账</v>
          </cell>
          <cell r="F220">
            <v>0</v>
          </cell>
          <cell r="G220" t="str">
            <v>否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5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J220">
            <v>0</v>
          </cell>
        </row>
        <row r="221">
          <cell r="B221" t="str">
            <v>S413098</v>
          </cell>
          <cell r="C221" t="str">
            <v>黄骅市宁鑫商贸有限公司</v>
          </cell>
          <cell r="D221">
            <v>0</v>
          </cell>
          <cell r="E221" t="str">
            <v>零采</v>
          </cell>
          <cell r="F221">
            <v>0</v>
          </cell>
          <cell r="G221" t="str">
            <v>否</v>
          </cell>
          <cell r="I221">
            <v>16470.66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W221">
            <v>0</v>
          </cell>
          <cell r="AX221">
            <v>0</v>
          </cell>
          <cell r="AY221">
            <v>16470.66</v>
          </cell>
          <cell r="AZ221">
            <v>16470.66</v>
          </cell>
          <cell r="BA221">
            <v>5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J221">
            <v>0</v>
          </cell>
        </row>
        <row r="222">
          <cell r="B222" t="str">
            <v>S437032</v>
          </cell>
          <cell r="C222" t="str">
            <v>山东昊松新材料科技有限公司</v>
          </cell>
          <cell r="D222" t="str">
            <v>后视镜</v>
          </cell>
          <cell r="E222" t="str">
            <v>正常供货</v>
          </cell>
          <cell r="F222">
            <v>30</v>
          </cell>
          <cell r="G222" t="str">
            <v>否</v>
          </cell>
          <cell r="H222">
            <v>30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D222">
            <v>0</v>
          </cell>
          <cell r="AE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5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J222">
            <v>0</v>
          </cell>
        </row>
        <row r="223">
          <cell r="B223" t="str">
            <v>S512006</v>
          </cell>
          <cell r="C223" t="str">
            <v>天津尼嘉斯机械设备销售有限公司</v>
          </cell>
          <cell r="D223">
            <v>0</v>
          </cell>
          <cell r="E223" t="str">
            <v>固定资产-老账</v>
          </cell>
          <cell r="F223">
            <v>0</v>
          </cell>
          <cell r="G223" t="str">
            <v>否</v>
          </cell>
          <cell r="I223">
            <v>14336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W223">
            <v>0</v>
          </cell>
          <cell r="AX223">
            <v>0</v>
          </cell>
          <cell r="AY223">
            <v>14336</v>
          </cell>
          <cell r="AZ223">
            <v>14336</v>
          </cell>
          <cell r="BA223">
            <v>5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J223">
            <v>0</v>
          </cell>
        </row>
        <row r="224">
          <cell r="B224" t="str">
            <v>S513017</v>
          </cell>
          <cell r="C224" t="str">
            <v>黄骅市三姐五金经销部</v>
          </cell>
          <cell r="D224" t="str">
            <v>后视镜</v>
          </cell>
          <cell r="E224" t="str">
            <v>零采</v>
          </cell>
          <cell r="F224">
            <v>0</v>
          </cell>
          <cell r="G224" t="str">
            <v>否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5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J224">
            <v>0</v>
          </cell>
        </row>
        <row r="225">
          <cell r="B225" t="str">
            <v>S413105</v>
          </cell>
          <cell r="C225" t="str">
            <v>沧州斯克艾商贸有限公司</v>
          </cell>
          <cell r="D225" t="str">
            <v>金属件/后视镜</v>
          </cell>
          <cell r="E225" t="str">
            <v>正常供货</v>
          </cell>
          <cell r="F225">
            <v>90</v>
          </cell>
          <cell r="G225" t="str">
            <v>是</v>
          </cell>
          <cell r="H225">
            <v>90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8797.81</v>
          </cell>
          <cell r="AH225">
            <v>0</v>
          </cell>
          <cell r="AI225">
            <v>80889.87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W225">
            <v>0</v>
          </cell>
          <cell r="AX225">
            <v>0</v>
          </cell>
          <cell r="AY225">
            <v>89687.679999999993</v>
          </cell>
          <cell r="AZ225">
            <v>89687.679999999993</v>
          </cell>
          <cell r="BA225">
            <v>5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J225">
            <v>0</v>
          </cell>
        </row>
        <row r="226">
          <cell r="B226" t="str">
            <v>S432023</v>
          </cell>
          <cell r="C226" t="str">
            <v>浙江万福机电科技有限公司</v>
          </cell>
          <cell r="D226" t="str">
            <v>后视镜</v>
          </cell>
          <cell r="E226" t="str">
            <v>正常供货</v>
          </cell>
          <cell r="F226">
            <v>30</v>
          </cell>
          <cell r="G226" t="str">
            <v>否</v>
          </cell>
          <cell r="H226">
            <v>30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4340</v>
          </cell>
          <cell r="AW226">
            <v>21922</v>
          </cell>
          <cell r="AX226">
            <v>0</v>
          </cell>
          <cell r="AY226">
            <v>26262</v>
          </cell>
          <cell r="AZ226">
            <v>26262</v>
          </cell>
          <cell r="BA226">
            <v>6</v>
          </cell>
          <cell r="BB226">
            <v>21922</v>
          </cell>
          <cell r="BC226">
            <v>4340</v>
          </cell>
          <cell r="BD226">
            <v>0</v>
          </cell>
          <cell r="BE226">
            <v>0</v>
          </cell>
          <cell r="BF226">
            <v>0</v>
          </cell>
          <cell r="BG226">
            <v>26262</v>
          </cell>
          <cell r="BH226">
            <v>0</v>
          </cell>
          <cell r="BJ226">
            <v>4377</v>
          </cell>
        </row>
        <row r="227">
          <cell r="B227" t="str">
            <v>S413030</v>
          </cell>
          <cell r="C227" t="str">
            <v>黄骅市盛荣汽车零部件有限公司</v>
          </cell>
          <cell r="D227" t="str">
            <v>金属件</v>
          </cell>
          <cell r="E227" t="str">
            <v>正常供货</v>
          </cell>
          <cell r="F227">
            <v>90</v>
          </cell>
          <cell r="G227" t="str">
            <v>否</v>
          </cell>
          <cell r="H227">
            <v>90</v>
          </cell>
          <cell r="I227">
            <v>2263.73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4712.16</v>
          </cell>
          <cell r="AU227">
            <v>0</v>
          </cell>
          <cell r="AW227">
            <v>0</v>
          </cell>
          <cell r="AX227">
            <v>0</v>
          </cell>
          <cell r="AY227">
            <v>6975.89</v>
          </cell>
          <cell r="AZ227">
            <v>6975.89</v>
          </cell>
          <cell r="BA227">
            <v>5</v>
          </cell>
          <cell r="BB227">
            <v>0</v>
          </cell>
          <cell r="BC227">
            <v>4712.16</v>
          </cell>
          <cell r="BD227">
            <v>0</v>
          </cell>
          <cell r="BE227">
            <v>0</v>
          </cell>
          <cell r="BF227">
            <v>0</v>
          </cell>
          <cell r="BG227">
            <v>4712.16</v>
          </cell>
          <cell r="BH227">
            <v>0</v>
          </cell>
          <cell r="BJ227">
            <v>785.36</v>
          </cell>
        </row>
        <row r="228">
          <cell r="B228" t="str">
            <v>S413097</v>
          </cell>
          <cell r="C228" t="str">
            <v>威县永盛汽车配件制造有限公司</v>
          </cell>
          <cell r="D228">
            <v>0</v>
          </cell>
          <cell r="E228" t="str">
            <v>老账</v>
          </cell>
          <cell r="F228">
            <v>0</v>
          </cell>
          <cell r="G228" t="str">
            <v>否</v>
          </cell>
          <cell r="I228">
            <v>11220.07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W228">
            <v>0</v>
          </cell>
          <cell r="AX228">
            <v>0</v>
          </cell>
          <cell r="AY228">
            <v>11220.07</v>
          </cell>
          <cell r="AZ228">
            <v>11220.07</v>
          </cell>
          <cell r="BA228">
            <v>5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J228">
            <v>0</v>
          </cell>
        </row>
        <row r="229">
          <cell r="B229" t="str">
            <v>S513018</v>
          </cell>
          <cell r="C229" t="str">
            <v>河北双力起重机械有限公司</v>
          </cell>
          <cell r="D229">
            <v>0</v>
          </cell>
          <cell r="E229" t="str">
            <v>老账</v>
          </cell>
          <cell r="F229">
            <v>0</v>
          </cell>
          <cell r="G229" t="str">
            <v>否</v>
          </cell>
          <cell r="I229">
            <v>0</v>
          </cell>
          <cell r="J229">
            <v>450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10600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W229">
            <v>0</v>
          </cell>
          <cell r="AX229">
            <v>0</v>
          </cell>
          <cell r="AY229">
            <v>11050</v>
          </cell>
          <cell r="AZ229">
            <v>11050</v>
          </cell>
          <cell r="BA229">
            <v>5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J229">
            <v>0</v>
          </cell>
        </row>
        <row r="230">
          <cell r="B230" t="str">
            <v>S512017</v>
          </cell>
          <cell r="C230" t="str">
            <v>天津开山金属模具科技有限公司</v>
          </cell>
          <cell r="D230">
            <v>0</v>
          </cell>
          <cell r="E230" t="str">
            <v>零采</v>
          </cell>
          <cell r="F230">
            <v>0</v>
          </cell>
          <cell r="G230" t="str">
            <v>否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5451.2</v>
          </cell>
          <cell r="AW230">
            <v>0</v>
          </cell>
          <cell r="AX230">
            <v>0</v>
          </cell>
          <cell r="AY230">
            <v>5451.2</v>
          </cell>
          <cell r="AZ230">
            <v>5451.2</v>
          </cell>
          <cell r="BA230">
            <v>5</v>
          </cell>
          <cell r="BB230">
            <v>0</v>
          </cell>
          <cell r="BC230">
            <v>0</v>
          </cell>
          <cell r="BD230">
            <v>0</v>
          </cell>
          <cell r="BE230">
            <v>5451.2</v>
          </cell>
          <cell r="BF230">
            <v>0</v>
          </cell>
          <cell r="BG230">
            <v>5451.2</v>
          </cell>
          <cell r="BH230">
            <v>0</v>
          </cell>
          <cell r="BJ230">
            <v>908.53333333333296</v>
          </cell>
        </row>
        <row r="231">
          <cell r="B231" t="str">
            <v>S513049</v>
          </cell>
          <cell r="C231" t="str">
            <v>黄骅市悠然园林绿化工程有限公司</v>
          </cell>
          <cell r="D231">
            <v>0</v>
          </cell>
          <cell r="E231" t="str">
            <v>老账</v>
          </cell>
          <cell r="F231">
            <v>0</v>
          </cell>
          <cell r="G231" t="str">
            <v>否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10976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W231">
            <v>0</v>
          </cell>
          <cell r="AX231">
            <v>0</v>
          </cell>
          <cell r="AY231">
            <v>10976</v>
          </cell>
          <cell r="AZ231">
            <v>10976</v>
          </cell>
          <cell r="BA231">
            <v>5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J231">
            <v>0</v>
          </cell>
        </row>
        <row r="232">
          <cell r="B232" t="str">
            <v>S413123</v>
          </cell>
          <cell r="C232" t="str">
            <v>黄骅市固诺装饰工程有限公司</v>
          </cell>
          <cell r="D232">
            <v>0</v>
          </cell>
          <cell r="E232" t="str">
            <v>老账</v>
          </cell>
          <cell r="F232">
            <v>0</v>
          </cell>
          <cell r="G232" t="str">
            <v>否</v>
          </cell>
          <cell r="I232">
            <v>9435.25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W232">
            <v>0</v>
          </cell>
          <cell r="AX232">
            <v>0</v>
          </cell>
          <cell r="AY232">
            <v>9435.25</v>
          </cell>
          <cell r="AZ232">
            <v>9435.25</v>
          </cell>
          <cell r="BA232">
            <v>5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J232">
            <v>0</v>
          </cell>
        </row>
        <row r="233">
          <cell r="B233" t="str">
            <v>S513020</v>
          </cell>
          <cell r="C233" t="str">
            <v>黄骅市鸿基盛业地面工程有限公司</v>
          </cell>
          <cell r="D233">
            <v>0</v>
          </cell>
          <cell r="E233" t="str">
            <v>老账</v>
          </cell>
          <cell r="F233">
            <v>0</v>
          </cell>
          <cell r="G233" t="str">
            <v>否</v>
          </cell>
          <cell r="I233">
            <v>9178.84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W233">
            <v>0</v>
          </cell>
          <cell r="AX233">
            <v>0</v>
          </cell>
          <cell r="AY233">
            <v>9178.84</v>
          </cell>
          <cell r="AZ233">
            <v>9178.84</v>
          </cell>
          <cell r="BA233">
            <v>5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J233">
            <v>0</v>
          </cell>
        </row>
        <row r="234">
          <cell r="B234" t="str">
            <v>S413147</v>
          </cell>
          <cell r="C234" t="str">
            <v>黄骅市海永机电设备经营部</v>
          </cell>
          <cell r="D234">
            <v>0</v>
          </cell>
          <cell r="E234" t="str">
            <v>老账</v>
          </cell>
          <cell r="F234">
            <v>0</v>
          </cell>
          <cell r="G234" t="str">
            <v>是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E234">
            <v>6375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15770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2500</v>
          </cell>
          <cell r="AT234">
            <v>0</v>
          </cell>
          <cell r="AU234">
            <v>0</v>
          </cell>
          <cell r="AW234">
            <v>0</v>
          </cell>
          <cell r="AX234">
            <v>0</v>
          </cell>
          <cell r="AY234">
            <v>24645</v>
          </cell>
          <cell r="AZ234">
            <v>24645</v>
          </cell>
          <cell r="BA234">
            <v>5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2500</v>
          </cell>
          <cell r="BH234">
            <v>0</v>
          </cell>
          <cell r="BJ234">
            <v>416.66666666666703</v>
          </cell>
        </row>
        <row r="235">
          <cell r="B235" t="str">
            <v>S413093</v>
          </cell>
          <cell r="C235" t="str">
            <v>黄骅市兴田弹簧有限公司</v>
          </cell>
          <cell r="D235" t="str">
            <v>座椅</v>
          </cell>
          <cell r="E235" t="str">
            <v>清户（顶酒）</v>
          </cell>
          <cell r="F235">
            <v>0</v>
          </cell>
          <cell r="G235" t="str">
            <v>否</v>
          </cell>
          <cell r="I235">
            <v>736.41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7800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W235">
            <v>0</v>
          </cell>
          <cell r="AX235">
            <v>0</v>
          </cell>
          <cell r="AY235">
            <v>8536.41</v>
          </cell>
          <cell r="AZ235">
            <v>8536.41</v>
          </cell>
          <cell r="BA235">
            <v>5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J235">
            <v>0</v>
          </cell>
        </row>
        <row r="236">
          <cell r="B236" t="str">
            <v>S413169</v>
          </cell>
          <cell r="C236" t="str">
            <v>黄骅市鑫翔五金产品经销处</v>
          </cell>
          <cell r="D236" t="str">
            <v>金属件</v>
          </cell>
          <cell r="E236" t="str">
            <v>正常供货</v>
          </cell>
          <cell r="F236">
            <v>0</v>
          </cell>
          <cell r="G236" t="str">
            <v>否</v>
          </cell>
          <cell r="H236">
            <v>90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W236">
            <v>458</v>
          </cell>
          <cell r="AX236">
            <v>0</v>
          </cell>
          <cell r="AY236">
            <v>458</v>
          </cell>
          <cell r="AZ236">
            <v>458</v>
          </cell>
          <cell r="BA236">
            <v>5</v>
          </cell>
          <cell r="BB236">
            <v>0</v>
          </cell>
          <cell r="BC236">
            <v>458</v>
          </cell>
          <cell r="BD236">
            <v>0</v>
          </cell>
          <cell r="BE236">
            <v>0</v>
          </cell>
          <cell r="BF236">
            <v>0</v>
          </cell>
          <cell r="BG236">
            <v>458</v>
          </cell>
          <cell r="BH236">
            <v>0</v>
          </cell>
          <cell r="BJ236">
            <v>76.3333333333333</v>
          </cell>
        </row>
        <row r="237">
          <cell r="B237" t="str">
            <v>S437008</v>
          </cell>
          <cell r="C237" t="str">
            <v>烟台青沪纸业有限公司</v>
          </cell>
          <cell r="D237" t="str">
            <v>座椅</v>
          </cell>
          <cell r="E237" t="str">
            <v>正常供货</v>
          </cell>
          <cell r="F237">
            <v>0</v>
          </cell>
          <cell r="G237" t="str">
            <v>否</v>
          </cell>
          <cell r="H237">
            <v>90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3785.74</v>
          </cell>
          <cell r="AT237">
            <v>0</v>
          </cell>
          <cell r="AU237">
            <v>7335.33</v>
          </cell>
          <cell r="AW237">
            <v>0</v>
          </cell>
          <cell r="AX237">
            <v>0</v>
          </cell>
          <cell r="AY237">
            <v>11121.07</v>
          </cell>
          <cell r="AZ237">
            <v>11121.07</v>
          </cell>
          <cell r="BA237">
            <v>5</v>
          </cell>
          <cell r="BB237">
            <v>0</v>
          </cell>
          <cell r="BC237">
            <v>0</v>
          </cell>
          <cell r="BD237">
            <v>0</v>
          </cell>
          <cell r="BE237">
            <v>7335.33</v>
          </cell>
          <cell r="BF237">
            <v>0</v>
          </cell>
          <cell r="BG237">
            <v>11121.07</v>
          </cell>
          <cell r="BH237">
            <v>0</v>
          </cell>
          <cell r="BJ237">
            <v>1853.51166666667</v>
          </cell>
        </row>
        <row r="238">
          <cell r="B238" t="str">
            <v>S512013</v>
          </cell>
          <cell r="C238" t="str">
            <v>兴泽智能装备（天津）有限公司</v>
          </cell>
          <cell r="D238">
            <v>0</v>
          </cell>
          <cell r="E238" t="str">
            <v>老账</v>
          </cell>
          <cell r="F238">
            <v>0</v>
          </cell>
          <cell r="G238" t="str">
            <v>否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5100</v>
          </cell>
          <cell r="AS238">
            <v>0</v>
          </cell>
          <cell r="AT238">
            <v>0</v>
          </cell>
          <cell r="AU238">
            <v>0</v>
          </cell>
          <cell r="AW238">
            <v>0</v>
          </cell>
          <cell r="AX238">
            <v>0</v>
          </cell>
          <cell r="AY238">
            <v>5100</v>
          </cell>
          <cell r="AZ238">
            <v>5100</v>
          </cell>
          <cell r="BA238">
            <v>5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J238">
            <v>0</v>
          </cell>
        </row>
        <row r="239">
          <cell r="B239" t="str">
            <v>S411020</v>
          </cell>
          <cell r="C239" t="str">
            <v>北京和昌明汽车内饰件有限公司</v>
          </cell>
          <cell r="D239" t="str">
            <v>座椅</v>
          </cell>
          <cell r="E239" t="str">
            <v>正常供货</v>
          </cell>
          <cell r="F239">
            <v>90</v>
          </cell>
          <cell r="G239" t="str">
            <v>是</v>
          </cell>
          <cell r="H239">
            <v>90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779.67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723.14</v>
          </cell>
          <cell r="AQ239">
            <v>0</v>
          </cell>
          <cell r="AR239">
            <v>22.66</v>
          </cell>
          <cell r="AS239">
            <v>0</v>
          </cell>
          <cell r="AT239">
            <v>0</v>
          </cell>
          <cell r="AU239">
            <v>0</v>
          </cell>
          <cell r="AW239">
            <v>0</v>
          </cell>
          <cell r="AX239">
            <v>0</v>
          </cell>
          <cell r="AY239">
            <v>1525.47</v>
          </cell>
          <cell r="AZ239">
            <v>1525.47</v>
          </cell>
          <cell r="BA239">
            <v>5</v>
          </cell>
          <cell r="BB239">
            <v>0</v>
          </cell>
          <cell r="BC239">
            <v>0</v>
          </cell>
          <cell r="BD239">
            <v>0</v>
          </cell>
          <cell r="BE239">
            <v>22.66</v>
          </cell>
          <cell r="BF239">
            <v>0</v>
          </cell>
          <cell r="BG239">
            <v>0</v>
          </cell>
          <cell r="BH239">
            <v>0</v>
          </cell>
          <cell r="BJ239">
            <v>0</v>
          </cell>
        </row>
        <row r="240">
          <cell r="B240" t="str">
            <v>S431025</v>
          </cell>
          <cell r="C240" t="str">
            <v>上海坤达五金制品有限公司</v>
          </cell>
          <cell r="D240" t="str">
            <v>后视镜</v>
          </cell>
          <cell r="E240" t="str">
            <v>老账</v>
          </cell>
          <cell r="F240">
            <v>60</v>
          </cell>
          <cell r="G240" t="str">
            <v>否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5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J240">
            <v>0</v>
          </cell>
        </row>
        <row r="241">
          <cell r="B241" t="str">
            <v>S432024</v>
          </cell>
          <cell r="C241" t="str">
            <v>江阴市达安汽车零部件有限公司</v>
          </cell>
          <cell r="D241" t="str">
            <v>座椅</v>
          </cell>
          <cell r="F241">
            <v>0</v>
          </cell>
          <cell r="G241" t="str">
            <v>否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K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5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J241">
            <v>0</v>
          </cell>
        </row>
        <row r="242">
          <cell r="B242" t="str">
            <v>S413088</v>
          </cell>
          <cell r="C242" t="str">
            <v>张家港市万荣机械制造有限公司</v>
          </cell>
          <cell r="D242">
            <v>0</v>
          </cell>
          <cell r="E242" t="str">
            <v>老账</v>
          </cell>
          <cell r="F242">
            <v>0</v>
          </cell>
          <cell r="G242" t="str">
            <v>否</v>
          </cell>
          <cell r="I242">
            <v>6350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W242">
            <v>0</v>
          </cell>
          <cell r="AX242">
            <v>0</v>
          </cell>
          <cell r="AY242">
            <v>6350</v>
          </cell>
          <cell r="AZ242">
            <v>6350</v>
          </cell>
          <cell r="BA242">
            <v>5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J242">
            <v>0</v>
          </cell>
        </row>
        <row r="243">
          <cell r="B243" t="str">
            <v>S413126</v>
          </cell>
          <cell r="C243" t="str">
            <v>沧州市坤元装饰装修工程有限公司</v>
          </cell>
          <cell r="D243">
            <v>0</v>
          </cell>
          <cell r="E243" t="str">
            <v>老账</v>
          </cell>
          <cell r="F243">
            <v>0</v>
          </cell>
          <cell r="G243" t="str">
            <v>是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2548.4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3500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W243">
            <v>0</v>
          </cell>
          <cell r="AX243">
            <v>0</v>
          </cell>
          <cell r="AY243">
            <v>6048.4</v>
          </cell>
          <cell r="AZ243">
            <v>6048.4</v>
          </cell>
          <cell r="BA243">
            <v>5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J243">
            <v>0</v>
          </cell>
        </row>
        <row r="244">
          <cell r="B244" t="str">
            <v>S431014</v>
          </cell>
          <cell r="C244" t="str">
            <v>上海优诺特实业股份有限公司</v>
          </cell>
          <cell r="D244">
            <v>0</v>
          </cell>
          <cell r="E244" t="str">
            <v>老账</v>
          </cell>
          <cell r="F244">
            <v>0</v>
          </cell>
          <cell r="G244" t="str">
            <v>否</v>
          </cell>
          <cell r="I244">
            <v>5600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W244">
            <v>0</v>
          </cell>
          <cell r="AX244">
            <v>0</v>
          </cell>
          <cell r="AY244">
            <v>5600</v>
          </cell>
          <cell r="AZ244">
            <v>5600</v>
          </cell>
          <cell r="BA244">
            <v>5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J244">
            <v>0</v>
          </cell>
        </row>
        <row r="245">
          <cell r="B245" t="str">
            <v>S413094</v>
          </cell>
          <cell r="C245" t="str">
            <v>霸州市宏海塑料制品有限公司</v>
          </cell>
          <cell r="D245" t="str">
            <v>座椅</v>
          </cell>
          <cell r="E245" t="str">
            <v>老账</v>
          </cell>
          <cell r="F245">
            <v>0</v>
          </cell>
          <cell r="G245" t="str">
            <v>否</v>
          </cell>
          <cell r="I245">
            <v>5579.03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W245">
            <v>0</v>
          </cell>
          <cell r="AX245">
            <v>0</v>
          </cell>
          <cell r="AY245">
            <v>5579.03</v>
          </cell>
          <cell r="AZ245">
            <v>5579.03</v>
          </cell>
          <cell r="BA245">
            <v>5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J245">
            <v>0</v>
          </cell>
        </row>
        <row r="246">
          <cell r="B246" t="str">
            <v>S513160</v>
          </cell>
          <cell r="C246" t="str">
            <v>黄骅市宏宸汽车配件有限公司</v>
          </cell>
          <cell r="D246" t="str">
            <v>金属件</v>
          </cell>
          <cell r="E246" t="str">
            <v>一单一议（委外加工）</v>
          </cell>
          <cell r="F246">
            <v>0</v>
          </cell>
          <cell r="G246" t="str">
            <v>否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3087.91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6503.77</v>
          </cell>
          <cell r="AW246">
            <v>0</v>
          </cell>
          <cell r="AX246">
            <v>0</v>
          </cell>
          <cell r="AY246">
            <v>9591.68</v>
          </cell>
          <cell r="AZ246">
            <v>9591.68</v>
          </cell>
          <cell r="BA246">
            <v>6</v>
          </cell>
          <cell r="BB246">
            <v>0</v>
          </cell>
          <cell r="BC246">
            <v>0</v>
          </cell>
          <cell r="BD246">
            <v>6503.77</v>
          </cell>
          <cell r="BE246">
            <v>0</v>
          </cell>
          <cell r="BF246">
            <v>0</v>
          </cell>
          <cell r="BG246">
            <v>6503.77</v>
          </cell>
          <cell r="BH246">
            <v>0</v>
          </cell>
          <cell r="BJ246">
            <v>1083.96166666667</v>
          </cell>
        </row>
        <row r="247">
          <cell r="B247" t="str">
            <v>S537004</v>
          </cell>
          <cell r="C247" t="str">
            <v>诸城市仁德物流有限公司</v>
          </cell>
          <cell r="D247" t="str">
            <v>座椅</v>
          </cell>
          <cell r="E247" t="str">
            <v>销售（三方库）</v>
          </cell>
          <cell r="F247">
            <v>90</v>
          </cell>
          <cell r="G247" t="str">
            <v>是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C247">
            <v>5134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W247">
            <v>0</v>
          </cell>
          <cell r="AX247">
            <v>0</v>
          </cell>
          <cell r="AY247">
            <v>5134</v>
          </cell>
          <cell r="AZ247">
            <v>5134</v>
          </cell>
          <cell r="BA247">
            <v>5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J247">
            <v>0</v>
          </cell>
        </row>
        <row r="248">
          <cell r="B248" t="str">
            <v>S512004</v>
          </cell>
          <cell r="C248" t="str">
            <v>天津优普达特科技有限公司</v>
          </cell>
          <cell r="D248" t="str">
            <v>金属件/座椅/后视镜</v>
          </cell>
          <cell r="E248" t="str">
            <v>固定资产-老账</v>
          </cell>
          <cell r="F248">
            <v>30</v>
          </cell>
          <cell r="G248" t="str">
            <v>是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148179.1</v>
          </cell>
          <cell r="AJ248">
            <v>68930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15300</v>
          </cell>
          <cell r="AR248">
            <v>0</v>
          </cell>
          <cell r="AS248">
            <v>0</v>
          </cell>
          <cell r="AT248">
            <v>740</v>
          </cell>
          <cell r="AU248">
            <v>0</v>
          </cell>
          <cell r="AW248">
            <v>0</v>
          </cell>
          <cell r="AX248">
            <v>0</v>
          </cell>
          <cell r="AY248">
            <v>233149.1</v>
          </cell>
          <cell r="AZ248">
            <v>233149.1</v>
          </cell>
          <cell r="BA248">
            <v>5</v>
          </cell>
          <cell r="BB248">
            <v>0</v>
          </cell>
          <cell r="BC248">
            <v>0</v>
          </cell>
          <cell r="BD248">
            <v>0</v>
          </cell>
          <cell r="BE248">
            <v>740</v>
          </cell>
          <cell r="BF248">
            <v>0</v>
          </cell>
          <cell r="BG248">
            <v>740</v>
          </cell>
          <cell r="BH248">
            <v>0</v>
          </cell>
          <cell r="BJ248">
            <v>123.333333333333</v>
          </cell>
        </row>
        <row r="249">
          <cell r="B249" t="str">
            <v>S412024</v>
          </cell>
          <cell r="C249" t="str">
            <v>天津东旺科技发展有限公司</v>
          </cell>
          <cell r="D249" t="str">
            <v>后视镜</v>
          </cell>
          <cell r="E249" t="str">
            <v>除漆药剂</v>
          </cell>
          <cell r="F249">
            <v>30</v>
          </cell>
          <cell r="G249" t="str">
            <v>否</v>
          </cell>
          <cell r="H249">
            <v>30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2714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W249">
            <v>0</v>
          </cell>
          <cell r="AX249">
            <v>10170</v>
          </cell>
          <cell r="AY249">
            <v>12884</v>
          </cell>
          <cell r="AZ249">
            <v>2714</v>
          </cell>
          <cell r="BA249">
            <v>5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10170</v>
          </cell>
          <cell r="BH249">
            <v>10170</v>
          </cell>
          <cell r="BJ249">
            <v>1695</v>
          </cell>
        </row>
        <row r="250">
          <cell r="B250" t="str">
            <v>S521013</v>
          </cell>
          <cell r="C250" t="str">
            <v>沈阳机床集团中捷机床厂</v>
          </cell>
          <cell r="D250">
            <v>0</v>
          </cell>
          <cell r="E250" t="str">
            <v>零采</v>
          </cell>
          <cell r="F250">
            <v>0</v>
          </cell>
          <cell r="G250" t="str">
            <v>是</v>
          </cell>
          <cell r="AD250">
            <v>5000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W250">
            <v>0</v>
          </cell>
          <cell r="AX250">
            <v>0</v>
          </cell>
          <cell r="AY250">
            <v>5000</v>
          </cell>
          <cell r="AZ250">
            <v>5000</v>
          </cell>
          <cell r="BA250">
            <v>5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J250">
            <v>0</v>
          </cell>
        </row>
        <row r="251">
          <cell r="B251" t="str">
            <v>S513185</v>
          </cell>
          <cell r="C251" t="str">
            <v>河北顺和职业卫生技术服务有限公司</v>
          </cell>
          <cell r="D251">
            <v>0</v>
          </cell>
          <cell r="E251" t="str">
            <v>管理</v>
          </cell>
          <cell r="F251">
            <v>0</v>
          </cell>
          <cell r="G251" t="str">
            <v>是</v>
          </cell>
          <cell r="AF251">
            <v>5000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W251">
            <v>0</v>
          </cell>
          <cell r="AX251">
            <v>0</v>
          </cell>
          <cell r="AY251">
            <v>5000</v>
          </cell>
          <cell r="AZ251">
            <v>5000</v>
          </cell>
          <cell r="BA251">
            <v>5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J251">
            <v>0</v>
          </cell>
        </row>
        <row r="252">
          <cell r="B252" t="str">
            <v>S413036</v>
          </cell>
          <cell r="C252" t="str">
            <v>黄骅市元周五金制品有限公司</v>
          </cell>
          <cell r="D252" t="str">
            <v>后视镜</v>
          </cell>
          <cell r="E252" t="str">
            <v>正常供货</v>
          </cell>
          <cell r="F252">
            <v>30</v>
          </cell>
          <cell r="G252" t="str">
            <v>是</v>
          </cell>
          <cell r="H252">
            <v>30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465.94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W252">
            <v>0</v>
          </cell>
          <cell r="AX252">
            <v>0</v>
          </cell>
          <cell r="AY252">
            <v>465.94</v>
          </cell>
          <cell r="AZ252">
            <v>465.94</v>
          </cell>
          <cell r="BA252">
            <v>5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J252">
            <v>0</v>
          </cell>
        </row>
        <row r="253">
          <cell r="B253" t="str">
            <v>S411014</v>
          </cell>
          <cell r="C253" t="str">
            <v>北京京科兴业科技发展有限公司</v>
          </cell>
          <cell r="D253">
            <v>0</v>
          </cell>
          <cell r="E253" t="str">
            <v>固定资产（检具）</v>
          </cell>
          <cell r="F253">
            <v>0</v>
          </cell>
          <cell r="G253" t="str">
            <v>否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4500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W253">
            <v>0</v>
          </cell>
          <cell r="AX253">
            <v>0</v>
          </cell>
          <cell r="AY253">
            <v>4500</v>
          </cell>
          <cell r="AZ253">
            <v>4500</v>
          </cell>
          <cell r="BA253">
            <v>5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J253">
            <v>0</v>
          </cell>
        </row>
        <row r="254">
          <cell r="B254" t="str">
            <v>S434010</v>
          </cell>
          <cell r="C254" t="str">
            <v>安徽盛达前亮铝业有限公司</v>
          </cell>
          <cell r="D254" t="str">
            <v>后视镜</v>
          </cell>
          <cell r="E254" t="str">
            <v>老账</v>
          </cell>
          <cell r="F254">
            <v>0</v>
          </cell>
          <cell r="G254" t="str">
            <v>是</v>
          </cell>
          <cell r="AG254">
            <v>4352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W254">
            <v>0</v>
          </cell>
          <cell r="AX254">
            <v>0</v>
          </cell>
          <cell r="AY254">
            <v>4352</v>
          </cell>
          <cell r="AZ254">
            <v>4352</v>
          </cell>
          <cell r="BA254">
            <v>5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  <cell r="BJ254">
            <v>0</v>
          </cell>
        </row>
        <row r="255">
          <cell r="B255" t="str">
            <v>S413159</v>
          </cell>
          <cell r="C255" t="str">
            <v>沧州志鹏聚氨酯制品有限公司</v>
          </cell>
          <cell r="D255" t="str">
            <v>座椅</v>
          </cell>
          <cell r="E255" t="str">
            <v>老账</v>
          </cell>
          <cell r="F255">
            <v>0</v>
          </cell>
          <cell r="G255" t="str">
            <v>否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4067.2600000000102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W255">
            <v>0</v>
          </cell>
          <cell r="AX255">
            <v>0</v>
          </cell>
          <cell r="AY255">
            <v>4067.2600000000102</v>
          </cell>
          <cell r="AZ255">
            <v>4067.2600000000102</v>
          </cell>
          <cell r="BA255">
            <v>5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J255">
            <v>0</v>
          </cell>
        </row>
        <row r="256">
          <cell r="B256" t="str">
            <v>S413096</v>
          </cell>
          <cell r="C256" t="str">
            <v>河北联庆五金制品有限公司</v>
          </cell>
          <cell r="D256" t="str">
            <v>金属件</v>
          </cell>
          <cell r="E256" t="str">
            <v>老账</v>
          </cell>
          <cell r="F256">
            <v>0</v>
          </cell>
          <cell r="G256" t="str">
            <v>否</v>
          </cell>
          <cell r="I256">
            <v>4053.14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W256">
            <v>0</v>
          </cell>
          <cell r="AX256">
            <v>0</v>
          </cell>
          <cell r="AY256">
            <v>4053.14</v>
          </cell>
          <cell r="AZ256">
            <v>4053.14</v>
          </cell>
          <cell r="BA256">
            <v>5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J256">
            <v>0</v>
          </cell>
        </row>
        <row r="257">
          <cell r="B257" t="str">
            <v>S412028</v>
          </cell>
          <cell r="C257" t="str">
            <v>天津安美逸盛汽车检具有限公司</v>
          </cell>
          <cell r="D257">
            <v>0</v>
          </cell>
          <cell r="F257">
            <v>0</v>
          </cell>
          <cell r="G257" t="str">
            <v>否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37850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W257">
            <v>0</v>
          </cell>
          <cell r="AX257">
            <v>0</v>
          </cell>
          <cell r="AY257">
            <v>37850</v>
          </cell>
          <cell r="AZ257">
            <v>37850</v>
          </cell>
          <cell r="BA257">
            <v>5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J257">
            <v>0</v>
          </cell>
        </row>
        <row r="258">
          <cell r="B258" t="str">
            <v>S411040</v>
          </cell>
          <cell r="C258" t="str">
            <v>北京千臣网络科技有限公司</v>
          </cell>
          <cell r="D258">
            <v>0</v>
          </cell>
          <cell r="E258" t="str">
            <v>老账</v>
          </cell>
          <cell r="F258">
            <v>0</v>
          </cell>
          <cell r="G258" t="str">
            <v>否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3826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W258">
            <v>0</v>
          </cell>
          <cell r="AX258">
            <v>0</v>
          </cell>
          <cell r="AY258">
            <v>3826</v>
          </cell>
          <cell r="AZ258">
            <v>3826</v>
          </cell>
          <cell r="BA258">
            <v>5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J258">
            <v>0</v>
          </cell>
        </row>
        <row r="259">
          <cell r="B259" t="str">
            <v>S434008</v>
          </cell>
          <cell r="C259" t="str">
            <v>安徽博朗凯德织物有限公司</v>
          </cell>
          <cell r="D259">
            <v>0</v>
          </cell>
          <cell r="E259" t="str">
            <v>老账</v>
          </cell>
          <cell r="F259">
            <v>0</v>
          </cell>
          <cell r="G259" t="str">
            <v>否</v>
          </cell>
          <cell r="I259">
            <v>3646.55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W259">
            <v>0</v>
          </cell>
          <cell r="AX259">
            <v>0</v>
          </cell>
          <cell r="AY259">
            <v>3646.55</v>
          </cell>
          <cell r="AZ259">
            <v>3646.55</v>
          </cell>
          <cell r="BA259">
            <v>5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J259">
            <v>0</v>
          </cell>
        </row>
        <row r="260">
          <cell r="B260" t="str">
            <v>S413008</v>
          </cell>
          <cell r="C260" t="str">
            <v>高碑店市晨奥汽车部件有限公司</v>
          </cell>
          <cell r="D260" t="str">
            <v>座椅</v>
          </cell>
          <cell r="E260" t="str">
            <v>老账</v>
          </cell>
          <cell r="F260">
            <v>0</v>
          </cell>
          <cell r="G260" t="str">
            <v>否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3606.64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W260">
            <v>0</v>
          </cell>
          <cell r="AX260">
            <v>0</v>
          </cell>
          <cell r="AY260">
            <v>3606.64</v>
          </cell>
          <cell r="AZ260">
            <v>3606.64</v>
          </cell>
          <cell r="BA260">
            <v>5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J260">
            <v>0</v>
          </cell>
        </row>
        <row r="261">
          <cell r="B261" t="str">
            <v>S431011</v>
          </cell>
          <cell r="C261" t="str">
            <v>杜倍汽车技术(上海)有限公司</v>
          </cell>
          <cell r="D261" t="str">
            <v>座椅</v>
          </cell>
          <cell r="E261" t="str">
            <v>老账</v>
          </cell>
          <cell r="F261">
            <v>0</v>
          </cell>
          <cell r="G261" t="str">
            <v>否</v>
          </cell>
          <cell r="I261">
            <v>3374.75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W261">
            <v>0</v>
          </cell>
          <cell r="AX261">
            <v>0</v>
          </cell>
          <cell r="AY261">
            <v>3374.75</v>
          </cell>
          <cell r="AZ261">
            <v>3374.75</v>
          </cell>
          <cell r="BA261">
            <v>5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J261">
            <v>0</v>
          </cell>
        </row>
        <row r="262">
          <cell r="B262" t="str">
            <v>S413118</v>
          </cell>
          <cell r="C262" t="str">
            <v>孟村回族自治县旭日汽车配件厂</v>
          </cell>
          <cell r="D262" t="str">
            <v>后视镜</v>
          </cell>
          <cell r="F262">
            <v>30</v>
          </cell>
          <cell r="G262" t="str">
            <v>否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5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J262">
            <v>0</v>
          </cell>
        </row>
        <row r="263">
          <cell r="B263" t="str">
            <v>S513024</v>
          </cell>
          <cell r="C263" t="str">
            <v>黄骅市玉才运输队</v>
          </cell>
          <cell r="D263">
            <v>0</v>
          </cell>
          <cell r="E263" t="str">
            <v>老账</v>
          </cell>
          <cell r="F263">
            <v>0</v>
          </cell>
          <cell r="G263" t="str">
            <v>否</v>
          </cell>
          <cell r="I263">
            <v>3200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W263">
            <v>0</v>
          </cell>
          <cell r="AX263">
            <v>0</v>
          </cell>
          <cell r="AY263">
            <v>3200</v>
          </cell>
          <cell r="AZ263">
            <v>3200</v>
          </cell>
          <cell r="BA263">
            <v>5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J263">
            <v>0</v>
          </cell>
        </row>
        <row r="264">
          <cell r="B264" t="str">
            <v>S513028</v>
          </cell>
          <cell r="C264" t="str">
            <v>河北帅先电子科技有限公司</v>
          </cell>
          <cell r="D264">
            <v>0</v>
          </cell>
          <cell r="E264" t="str">
            <v>老账</v>
          </cell>
          <cell r="F264">
            <v>0</v>
          </cell>
          <cell r="G264" t="str">
            <v>否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3000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W264">
            <v>0</v>
          </cell>
          <cell r="AX264">
            <v>0</v>
          </cell>
          <cell r="AY264">
            <v>3000</v>
          </cell>
          <cell r="AZ264">
            <v>3000</v>
          </cell>
          <cell r="BA264">
            <v>5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J264">
            <v>0</v>
          </cell>
        </row>
        <row r="265">
          <cell r="B265" t="str">
            <v>S443002</v>
          </cell>
          <cell r="C265" t="str">
            <v>株洲市凡美斯汽车配件有限公司</v>
          </cell>
          <cell r="D265">
            <v>0</v>
          </cell>
          <cell r="E265" t="str">
            <v>老账</v>
          </cell>
          <cell r="F265">
            <v>0</v>
          </cell>
          <cell r="G265" t="str">
            <v>否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2727.36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W265">
            <v>0</v>
          </cell>
          <cell r="AX265">
            <v>0</v>
          </cell>
          <cell r="AY265">
            <v>2727.36</v>
          </cell>
          <cell r="AZ265">
            <v>2727.36</v>
          </cell>
          <cell r="BA265">
            <v>5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J265">
            <v>0</v>
          </cell>
        </row>
        <row r="266">
          <cell r="B266" t="str">
            <v>S513026</v>
          </cell>
          <cell r="C266" t="str">
            <v>廊坊恒工环保科技有限责任公司</v>
          </cell>
          <cell r="D266">
            <v>0</v>
          </cell>
          <cell r="E266" t="str">
            <v>老账</v>
          </cell>
          <cell r="F266">
            <v>0</v>
          </cell>
          <cell r="G266" t="str">
            <v>否</v>
          </cell>
          <cell r="I266">
            <v>2450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W266">
            <v>0</v>
          </cell>
          <cell r="AX266">
            <v>0</v>
          </cell>
          <cell r="AY266">
            <v>2450</v>
          </cell>
          <cell r="AZ266">
            <v>2450</v>
          </cell>
          <cell r="BA266">
            <v>5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J266">
            <v>0</v>
          </cell>
        </row>
        <row r="267">
          <cell r="B267" t="str">
            <v>S411023</v>
          </cell>
          <cell r="C267" t="str">
            <v>北京市橡塑减震器材厂</v>
          </cell>
          <cell r="D267">
            <v>0</v>
          </cell>
          <cell r="E267" t="str">
            <v>老账</v>
          </cell>
          <cell r="F267">
            <v>0</v>
          </cell>
          <cell r="G267" t="str">
            <v>否</v>
          </cell>
          <cell r="I267">
            <v>2369.86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W267">
            <v>0</v>
          </cell>
          <cell r="AX267">
            <v>0</v>
          </cell>
          <cell r="AY267">
            <v>2369.86</v>
          </cell>
          <cell r="AZ267">
            <v>2369.86</v>
          </cell>
          <cell r="BA267">
            <v>5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J267">
            <v>0</v>
          </cell>
        </row>
        <row r="268">
          <cell r="B268" t="str">
            <v>S513019</v>
          </cell>
          <cell r="C268" t="str">
            <v>沧州其源盛环保设备有限公司</v>
          </cell>
          <cell r="D268" t="str">
            <v>座椅</v>
          </cell>
          <cell r="E268" t="str">
            <v>固定资产-老账</v>
          </cell>
          <cell r="F268" t="str">
            <v>预付</v>
          </cell>
          <cell r="G268" t="str">
            <v>否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5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J268">
            <v>0</v>
          </cell>
        </row>
        <row r="269">
          <cell r="B269" t="str">
            <v>S431006</v>
          </cell>
          <cell r="C269" t="str">
            <v>上海泖汇实业有限公司</v>
          </cell>
          <cell r="D269">
            <v>0</v>
          </cell>
          <cell r="E269" t="str">
            <v>固定资产</v>
          </cell>
          <cell r="F269">
            <v>0</v>
          </cell>
          <cell r="G269" t="str">
            <v>否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5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J269">
            <v>0</v>
          </cell>
        </row>
        <row r="270">
          <cell r="B270" t="str">
            <v>S531004</v>
          </cell>
          <cell r="C270" t="str">
            <v>上海动纳动力科技有限公司</v>
          </cell>
          <cell r="D270">
            <v>0</v>
          </cell>
          <cell r="E270" t="str">
            <v>固定资产</v>
          </cell>
          <cell r="F270">
            <v>0</v>
          </cell>
          <cell r="G270" t="str">
            <v>否</v>
          </cell>
          <cell r="I270">
            <v>2000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W270">
            <v>0</v>
          </cell>
          <cell r="AX270">
            <v>0</v>
          </cell>
          <cell r="AY270">
            <v>2000</v>
          </cell>
          <cell r="AZ270">
            <v>2000</v>
          </cell>
          <cell r="BA270">
            <v>5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J270">
            <v>0</v>
          </cell>
        </row>
        <row r="271">
          <cell r="B271" t="str">
            <v>S531002</v>
          </cell>
          <cell r="C271" t="str">
            <v>上海昊诚泵阀有限公司</v>
          </cell>
          <cell r="D271">
            <v>0</v>
          </cell>
          <cell r="E271" t="str">
            <v>固定资产</v>
          </cell>
          <cell r="F271">
            <v>0</v>
          </cell>
          <cell r="G271" t="str">
            <v>否</v>
          </cell>
          <cell r="I271">
            <v>1980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W271">
            <v>0</v>
          </cell>
          <cell r="AX271">
            <v>0</v>
          </cell>
          <cell r="AY271">
            <v>1980</v>
          </cell>
          <cell r="AZ271">
            <v>1980</v>
          </cell>
          <cell r="BA271">
            <v>5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J271">
            <v>0</v>
          </cell>
        </row>
        <row r="272">
          <cell r="B272" t="str">
            <v>S511005</v>
          </cell>
          <cell r="C272" t="str">
            <v>北京迪阳自动化设备有限公司</v>
          </cell>
          <cell r="D272">
            <v>0</v>
          </cell>
          <cell r="E272" t="str">
            <v>固定资产</v>
          </cell>
          <cell r="F272">
            <v>0</v>
          </cell>
          <cell r="G272" t="str">
            <v>否</v>
          </cell>
          <cell r="I272">
            <v>1950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W272">
            <v>0</v>
          </cell>
          <cell r="AX272">
            <v>0</v>
          </cell>
          <cell r="AY272">
            <v>1950</v>
          </cell>
          <cell r="AZ272">
            <v>1950</v>
          </cell>
          <cell r="BA272">
            <v>5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  <cell r="BJ272">
            <v>0</v>
          </cell>
        </row>
        <row r="273">
          <cell r="B273" t="str">
            <v>S513145</v>
          </cell>
          <cell r="C273" t="str">
            <v>黄骅市宏东电脑经销部</v>
          </cell>
          <cell r="D273">
            <v>0</v>
          </cell>
          <cell r="E273" t="str">
            <v>零采</v>
          </cell>
          <cell r="F273">
            <v>0</v>
          </cell>
          <cell r="G273" t="str">
            <v>是</v>
          </cell>
          <cell r="AC273">
            <v>1700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W273">
            <v>0</v>
          </cell>
          <cell r="AX273">
            <v>0</v>
          </cell>
          <cell r="AY273">
            <v>1700</v>
          </cell>
          <cell r="AZ273">
            <v>1700</v>
          </cell>
          <cell r="BA273">
            <v>5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J273">
            <v>0</v>
          </cell>
        </row>
        <row r="274">
          <cell r="B274" t="str">
            <v>S444006</v>
          </cell>
          <cell r="C274" t="str">
            <v>东莞市双和机车拉索有限公司</v>
          </cell>
          <cell r="D274">
            <v>0</v>
          </cell>
          <cell r="E274" t="str">
            <v>老账</v>
          </cell>
          <cell r="F274">
            <v>0</v>
          </cell>
          <cell r="G274" t="str">
            <v>否</v>
          </cell>
          <cell r="I274">
            <v>1615.32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W274">
            <v>0</v>
          </cell>
          <cell r="AX274">
            <v>0</v>
          </cell>
          <cell r="AY274">
            <v>1615.32</v>
          </cell>
          <cell r="AZ274">
            <v>1615.32</v>
          </cell>
          <cell r="BA274">
            <v>5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J274">
            <v>0</v>
          </cell>
        </row>
        <row r="275">
          <cell r="B275" t="str">
            <v>S511008</v>
          </cell>
          <cell r="C275" t="str">
            <v>北京美狮龙禾普喷涂设备有限公司</v>
          </cell>
          <cell r="D275">
            <v>0</v>
          </cell>
          <cell r="E275" t="str">
            <v>老账</v>
          </cell>
          <cell r="F275">
            <v>0</v>
          </cell>
          <cell r="G275" t="str">
            <v>否</v>
          </cell>
          <cell r="I275">
            <v>1497.75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W275">
            <v>0</v>
          </cell>
          <cell r="AX275">
            <v>0</v>
          </cell>
          <cell r="AY275">
            <v>1497.75</v>
          </cell>
          <cell r="AZ275">
            <v>1497.75</v>
          </cell>
          <cell r="BA275">
            <v>5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  <cell r="BJ275">
            <v>0</v>
          </cell>
        </row>
        <row r="276">
          <cell r="B276" t="str">
            <v>S413074</v>
          </cell>
          <cell r="C276" t="str">
            <v>黄骅市振兴五金制品厂</v>
          </cell>
          <cell r="D276">
            <v>0</v>
          </cell>
          <cell r="E276" t="str">
            <v>老账</v>
          </cell>
          <cell r="F276">
            <v>0</v>
          </cell>
          <cell r="G276" t="str">
            <v>否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1386.48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W276">
            <v>0</v>
          </cell>
          <cell r="AX276">
            <v>0</v>
          </cell>
          <cell r="AY276">
            <v>1386.48</v>
          </cell>
          <cell r="AZ276">
            <v>1386.48</v>
          </cell>
          <cell r="BA276">
            <v>5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J276">
            <v>0</v>
          </cell>
        </row>
        <row r="277">
          <cell r="B277" t="str">
            <v>S513015</v>
          </cell>
          <cell r="C277" t="str">
            <v>马志云</v>
          </cell>
          <cell r="D277">
            <v>0</v>
          </cell>
          <cell r="E277" t="str">
            <v>老账</v>
          </cell>
          <cell r="F277">
            <v>0</v>
          </cell>
          <cell r="G277" t="str">
            <v>否</v>
          </cell>
          <cell r="I277">
            <v>1163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W277">
            <v>0</v>
          </cell>
          <cell r="AX277">
            <v>0</v>
          </cell>
          <cell r="AY277">
            <v>1163</v>
          </cell>
          <cell r="AZ277">
            <v>1163</v>
          </cell>
          <cell r="BA277">
            <v>5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J277">
            <v>0</v>
          </cell>
        </row>
        <row r="278">
          <cell r="B278" t="str">
            <v>S437011</v>
          </cell>
          <cell r="C278" t="str">
            <v>诸城市黄海剑杆织布厂</v>
          </cell>
          <cell r="D278" t="str">
            <v>座椅</v>
          </cell>
          <cell r="F278">
            <v>60</v>
          </cell>
          <cell r="G278" t="str">
            <v>否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5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0</v>
          </cell>
          <cell r="BJ278">
            <v>0</v>
          </cell>
        </row>
        <row r="279">
          <cell r="B279" t="str">
            <v>S433018</v>
          </cell>
          <cell r="C279" t="str">
            <v>温州市瓯海茶山通悦海绵制品厂</v>
          </cell>
          <cell r="D279">
            <v>0</v>
          </cell>
          <cell r="E279" t="str">
            <v>老账</v>
          </cell>
          <cell r="F279">
            <v>0</v>
          </cell>
          <cell r="G279" t="str">
            <v>否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1000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W279">
            <v>0</v>
          </cell>
          <cell r="AX279">
            <v>0</v>
          </cell>
          <cell r="AY279">
            <v>1000</v>
          </cell>
          <cell r="AZ279">
            <v>1000</v>
          </cell>
          <cell r="BA279">
            <v>5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0</v>
          </cell>
          <cell r="BH279">
            <v>0</v>
          </cell>
          <cell r="BJ279">
            <v>0</v>
          </cell>
        </row>
        <row r="280">
          <cell r="B280" t="str">
            <v>S433016</v>
          </cell>
          <cell r="C280" t="str">
            <v>安吉县创鸿家具有限公司</v>
          </cell>
          <cell r="D280">
            <v>0</v>
          </cell>
          <cell r="E280" t="str">
            <v>老账</v>
          </cell>
          <cell r="F280">
            <v>0</v>
          </cell>
          <cell r="G280" t="str">
            <v>否</v>
          </cell>
          <cell r="I280">
            <v>900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W280">
            <v>0</v>
          </cell>
          <cell r="AX280">
            <v>0</v>
          </cell>
          <cell r="AY280">
            <v>900</v>
          </cell>
          <cell r="AZ280">
            <v>900</v>
          </cell>
          <cell r="BA280">
            <v>5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0</v>
          </cell>
          <cell r="BH280">
            <v>0</v>
          </cell>
          <cell r="BJ280">
            <v>0</v>
          </cell>
        </row>
        <row r="281">
          <cell r="B281" t="str">
            <v>S413103</v>
          </cell>
          <cell r="C281" t="str">
            <v>黄骅市通顺五金机电商店</v>
          </cell>
          <cell r="D281">
            <v>0</v>
          </cell>
          <cell r="E281" t="str">
            <v>零采</v>
          </cell>
          <cell r="F281">
            <v>0</v>
          </cell>
          <cell r="G281" t="str">
            <v>否</v>
          </cell>
          <cell r="I281">
            <v>900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W281">
            <v>0</v>
          </cell>
          <cell r="AX281">
            <v>0</v>
          </cell>
          <cell r="AY281">
            <v>900</v>
          </cell>
          <cell r="AZ281">
            <v>900</v>
          </cell>
          <cell r="BA281">
            <v>5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0</v>
          </cell>
          <cell r="BH281">
            <v>0</v>
          </cell>
          <cell r="BJ281">
            <v>0</v>
          </cell>
        </row>
        <row r="282">
          <cell r="B282" t="str">
            <v>S537001</v>
          </cell>
          <cell r="C282" t="str">
            <v>山东省禹城市阳光化工有限公司</v>
          </cell>
          <cell r="D282" t="str">
            <v>后视镜</v>
          </cell>
          <cell r="E282" t="str">
            <v>老账</v>
          </cell>
          <cell r="F282">
            <v>0</v>
          </cell>
          <cell r="G282" t="str">
            <v>是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60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C282">
            <v>660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W282">
            <v>0</v>
          </cell>
          <cell r="AX282">
            <v>0</v>
          </cell>
          <cell r="AY282">
            <v>720</v>
          </cell>
          <cell r="AZ282">
            <v>720</v>
          </cell>
          <cell r="BA282">
            <v>5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J282">
            <v>0</v>
          </cell>
        </row>
        <row r="283">
          <cell r="B283" t="str">
            <v>S431008</v>
          </cell>
          <cell r="C283" t="str">
            <v>上海努辰金属制品有限公司</v>
          </cell>
          <cell r="D283" t="str">
            <v>金属件</v>
          </cell>
          <cell r="E283" t="str">
            <v>正常供货</v>
          </cell>
          <cell r="F283">
            <v>60</v>
          </cell>
          <cell r="G283" t="str">
            <v>否</v>
          </cell>
          <cell r="H283">
            <v>60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12942.13</v>
          </cell>
          <cell r="AS283">
            <v>206512.33</v>
          </cell>
          <cell r="AT283">
            <v>312738.65999999997</v>
          </cell>
          <cell r="AU283">
            <v>205101.6</v>
          </cell>
          <cell r="AV283">
            <v>185206.84</v>
          </cell>
          <cell r="AW283">
            <v>0</v>
          </cell>
          <cell r="AX283">
            <v>0</v>
          </cell>
          <cell r="AY283">
            <v>922501.56</v>
          </cell>
          <cell r="AZ283">
            <v>922501.56</v>
          </cell>
          <cell r="BA283">
            <v>6</v>
          </cell>
          <cell r="BB283">
            <v>185206.84</v>
          </cell>
          <cell r="BC283">
            <v>205101.6</v>
          </cell>
          <cell r="BD283">
            <v>312738.65999999997</v>
          </cell>
          <cell r="BE283">
            <v>206512.33</v>
          </cell>
          <cell r="BF283">
            <v>12942.13</v>
          </cell>
          <cell r="BG283">
            <v>909559.43</v>
          </cell>
          <cell r="BH283">
            <v>0</v>
          </cell>
          <cell r="BJ283">
            <v>151593.23833333299</v>
          </cell>
        </row>
        <row r="284">
          <cell r="B284" t="str">
            <v>S513025</v>
          </cell>
          <cell r="C284" t="str">
            <v>邓括</v>
          </cell>
          <cell r="D284">
            <v>0</v>
          </cell>
          <cell r="E284" t="str">
            <v>老账</v>
          </cell>
          <cell r="F284">
            <v>0</v>
          </cell>
          <cell r="G284" t="str">
            <v>否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426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W284">
            <v>0</v>
          </cell>
          <cell r="AX284">
            <v>0</v>
          </cell>
          <cell r="AY284">
            <v>426</v>
          </cell>
          <cell r="AZ284">
            <v>426</v>
          </cell>
          <cell r="BA284">
            <v>5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0</v>
          </cell>
          <cell r="BG284">
            <v>0</v>
          </cell>
          <cell r="BH284">
            <v>0</v>
          </cell>
          <cell r="BJ284">
            <v>0</v>
          </cell>
        </row>
        <row r="285">
          <cell r="B285" t="str">
            <v>S544003</v>
          </cell>
          <cell r="C285" t="str">
            <v>广州欧尼克焊接科技有限公司</v>
          </cell>
          <cell r="D285">
            <v>0</v>
          </cell>
          <cell r="E285" t="str">
            <v>老账</v>
          </cell>
          <cell r="F285">
            <v>0</v>
          </cell>
          <cell r="G285" t="str">
            <v>否</v>
          </cell>
          <cell r="I285">
            <v>400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W285">
            <v>0</v>
          </cell>
          <cell r="AX285">
            <v>0</v>
          </cell>
          <cell r="AY285">
            <v>400</v>
          </cell>
          <cell r="AZ285">
            <v>400</v>
          </cell>
          <cell r="BA285">
            <v>5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J285">
            <v>0</v>
          </cell>
        </row>
        <row r="286">
          <cell r="B286" t="str">
            <v>S431015</v>
          </cell>
          <cell r="C286" t="str">
            <v>上海边锋实业有限公司</v>
          </cell>
          <cell r="D286">
            <v>0</v>
          </cell>
          <cell r="E286" t="str">
            <v>老账</v>
          </cell>
          <cell r="F286">
            <v>0</v>
          </cell>
          <cell r="G286" t="str">
            <v>否</v>
          </cell>
          <cell r="I286">
            <v>360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W286">
            <v>0</v>
          </cell>
          <cell r="AX286">
            <v>0</v>
          </cell>
          <cell r="AY286">
            <v>360</v>
          </cell>
          <cell r="AZ286">
            <v>360</v>
          </cell>
          <cell r="BA286">
            <v>5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J286">
            <v>0</v>
          </cell>
        </row>
        <row r="287">
          <cell r="B287" t="str">
            <v>S437027</v>
          </cell>
          <cell r="C287" t="str">
            <v>文登市凤凰婷装饰布有限公司</v>
          </cell>
          <cell r="D287">
            <v>0</v>
          </cell>
          <cell r="E287" t="str">
            <v>老账</v>
          </cell>
          <cell r="F287">
            <v>0</v>
          </cell>
          <cell r="G287" t="str">
            <v>否</v>
          </cell>
          <cell r="I287">
            <v>314.60000000000002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W287">
            <v>0</v>
          </cell>
          <cell r="AX287">
            <v>0</v>
          </cell>
          <cell r="AY287">
            <v>314.60000000000002</v>
          </cell>
          <cell r="AZ287">
            <v>314.60000000000002</v>
          </cell>
          <cell r="BA287">
            <v>5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0</v>
          </cell>
          <cell r="BH287">
            <v>0</v>
          </cell>
          <cell r="BJ287">
            <v>0</v>
          </cell>
        </row>
        <row r="288">
          <cell r="B288" t="str">
            <v>S532004</v>
          </cell>
          <cell r="C288" t="str">
            <v>苏州贝斯迪亚工具有限公司</v>
          </cell>
          <cell r="D288">
            <v>0</v>
          </cell>
          <cell r="E288" t="str">
            <v>老账</v>
          </cell>
          <cell r="F288">
            <v>0</v>
          </cell>
          <cell r="G288" t="str">
            <v>否</v>
          </cell>
          <cell r="I288">
            <v>312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W288">
            <v>0</v>
          </cell>
          <cell r="AX288">
            <v>0</v>
          </cell>
          <cell r="AY288">
            <v>312</v>
          </cell>
          <cell r="AZ288">
            <v>312</v>
          </cell>
          <cell r="BA288">
            <v>5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J288">
            <v>0</v>
          </cell>
        </row>
        <row r="289">
          <cell r="B289" t="str">
            <v>S433013</v>
          </cell>
          <cell r="C289" t="str">
            <v>嘉兴市南湖区东栅街道嘉环中电子产品经营部</v>
          </cell>
          <cell r="D289" t="str">
            <v>后视镜</v>
          </cell>
          <cell r="E289" t="str">
            <v>老账</v>
          </cell>
          <cell r="F289">
            <v>0</v>
          </cell>
          <cell r="G289" t="str">
            <v>否</v>
          </cell>
          <cell r="I289">
            <v>214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W289">
            <v>0</v>
          </cell>
          <cell r="AX289">
            <v>0</v>
          </cell>
          <cell r="AY289">
            <v>214</v>
          </cell>
          <cell r="AZ289">
            <v>214</v>
          </cell>
          <cell r="BA289">
            <v>5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J289">
            <v>0</v>
          </cell>
        </row>
        <row r="290">
          <cell r="B290" t="str">
            <v>S413017</v>
          </cell>
          <cell r="C290" t="str">
            <v>沧州荣昊汽车配件有限公司</v>
          </cell>
          <cell r="D290">
            <v>0</v>
          </cell>
          <cell r="E290" t="str">
            <v>老账</v>
          </cell>
          <cell r="F290">
            <v>0</v>
          </cell>
          <cell r="G290" t="str">
            <v>否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202.36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W290">
            <v>0</v>
          </cell>
          <cell r="AX290">
            <v>0</v>
          </cell>
          <cell r="AY290">
            <v>202.36</v>
          </cell>
          <cell r="AZ290">
            <v>202.36</v>
          </cell>
          <cell r="BA290">
            <v>5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J290">
            <v>0</v>
          </cell>
        </row>
        <row r="291">
          <cell r="B291" t="str">
            <v>S413117</v>
          </cell>
          <cell r="C291" t="str">
            <v>霸州市自强汽车零部件厂</v>
          </cell>
          <cell r="D291">
            <v>0</v>
          </cell>
          <cell r="E291" t="str">
            <v>老账</v>
          </cell>
          <cell r="F291">
            <v>0</v>
          </cell>
          <cell r="G291" t="str">
            <v>否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65.09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W291">
            <v>0</v>
          </cell>
          <cell r="AX291">
            <v>0</v>
          </cell>
          <cell r="AY291">
            <v>65.09</v>
          </cell>
          <cell r="AZ291">
            <v>65.09</v>
          </cell>
          <cell r="BA291">
            <v>5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J291">
            <v>0</v>
          </cell>
        </row>
        <row r="292">
          <cell r="B292" t="str">
            <v>S411012</v>
          </cell>
          <cell r="C292" t="str">
            <v>北京旺博林包装材料有限公司</v>
          </cell>
          <cell r="D292" t="str">
            <v>座椅</v>
          </cell>
          <cell r="E292" t="str">
            <v>老账</v>
          </cell>
          <cell r="F292">
            <v>90</v>
          </cell>
          <cell r="G292" t="str">
            <v>是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2628.11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W292">
            <v>0</v>
          </cell>
          <cell r="AX292">
            <v>33900</v>
          </cell>
          <cell r="AY292">
            <v>36528.11</v>
          </cell>
          <cell r="AZ292">
            <v>2628.11</v>
          </cell>
          <cell r="BA292">
            <v>5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33900</v>
          </cell>
          <cell r="BH292">
            <v>33900</v>
          </cell>
          <cell r="BJ292">
            <v>5650</v>
          </cell>
        </row>
        <row r="293">
          <cell r="B293" t="str">
            <v>S411005</v>
          </cell>
          <cell r="C293" t="str">
            <v>北京东方华康自动化有限公司</v>
          </cell>
          <cell r="D293" t="str">
            <v>座椅</v>
          </cell>
          <cell r="E293" t="str">
            <v>正常供货</v>
          </cell>
          <cell r="F293">
            <v>30</v>
          </cell>
          <cell r="G293" t="str">
            <v>否</v>
          </cell>
          <cell r="H293">
            <v>30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F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W293">
            <v>2.09</v>
          </cell>
          <cell r="AX293">
            <v>6802.78</v>
          </cell>
          <cell r="AY293">
            <v>6804.87</v>
          </cell>
          <cell r="AZ293">
            <v>2.09000000000015</v>
          </cell>
          <cell r="BA293">
            <v>5</v>
          </cell>
          <cell r="BB293">
            <v>2.09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6804.87</v>
          </cell>
          <cell r="BH293">
            <v>6802.78</v>
          </cell>
          <cell r="BJ293">
            <v>1134.145</v>
          </cell>
        </row>
        <row r="294">
          <cell r="B294" t="str">
            <v>S412011</v>
          </cell>
          <cell r="C294" t="str">
            <v>富港科技(天津)有限公司</v>
          </cell>
          <cell r="D294" t="str">
            <v>后视镜</v>
          </cell>
          <cell r="E294" t="str">
            <v>老账</v>
          </cell>
          <cell r="F294">
            <v>30</v>
          </cell>
          <cell r="G294" t="str">
            <v>否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1</v>
          </cell>
          <cell r="AW294">
            <v>0</v>
          </cell>
          <cell r="AX294">
            <v>0</v>
          </cell>
          <cell r="AY294">
            <v>1</v>
          </cell>
          <cell r="AZ294">
            <v>1</v>
          </cell>
          <cell r="BA294">
            <v>6</v>
          </cell>
          <cell r="BB294">
            <v>0</v>
          </cell>
          <cell r="BC294">
            <v>1</v>
          </cell>
          <cell r="BD294">
            <v>0</v>
          </cell>
          <cell r="BE294">
            <v>0</v>
          </cell>
          <cell r="BF294">
            <v>0</v>
          </cell>
          <cell r="BG294">
            <v>1</v>
          </cell>
          <cell r="BH294">
            <v>0</v>
          </cell>
          <cell r="BJ294">
            <v>0.16666666666666699</v>
          </cell>
        </row>
        <row r="295">
          <cell r="B295" t="str">
            <v>S444005</v>
          </cell>
          <cell r="C295" t="str">
            <v>佛山市立久光电科技有限公司</v>
          </cell>
          <cell r="D295" t="str">
            <v>后视镜</v>
          </cell>
          <cell r="E295" t="str">
            <v>老账</v>
          </cell>
          <cell r="F295">
            <v>60</v>
          </cell>
          <cell r="G295" t="str">
            <v>否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0.8</v>
          </cell>
          <cell r="AY295">
            <v>0.8</v>
          </cell>
          <cell r="AZ295">
            <v>0</v>
          </cell>
          <cell r="BA295">
            <v>6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0.8</v>
          </cell>
          <cell r="BH295">
            <v>0.8</v>
          </cell>
          <cell r="BJ295">
            <v>0.133333333333333</v>
          </cell>
        </row>
        <row r="296">
          <cell r="B296" t="str">
            <v>S533001</v>
          </cell>
          <cell r="C296" t="str">
            <v>宁波维成贸易有限公司</v>
          </cell>
          <cell r="D296" t="str">
            <v>后视镜</v>
          </cell>
          <cell r="E296" t="str">
            <v>老账</v>
          </cell>
          <cell r="F296">
            <v>0</v>
          </cell>
          <cell r="G296" t="str">
            <v>否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0.02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W296">
            <v>0</v>
          </cell>
          <cell r="AX296">
            <v>0</v>
          </cell>
          <cell r="AY296">
            <v>0.02</v>
          </cell>
          <cell r="AZ296">
            <v>0.02</v>
          </cell>
          <cell r="BA296">
            <v>5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J296">
            <v>0</v>
          </cell>
        </row>
        <row r="297">
          <cell r="B297" t="str">
            <v>S431002</v>
          </cell>
          <cell r="C297" t="str">
            <v>易格斯（上海）拖链系统有限公司</v>
          </cell>
          <cell r="D297" t="str">
            <v>金属件</v>
          </cell>
          <cell r="E297" t="str">
            <v>正常供货</v>
          </cell>
          <cell r="F297">
            <v>30</v>
          </cell>
          <cell r="G297" t="str">
            <v>否</v>
          </cell>
          <cell r="H297">
            <v>30</v>
          </cell>
          <cell r="I297">
            <v>3.6379788070917097E-11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P297">
            <v>0</v>
          </cell>
          <cell r="AQ297">
            <v>0</v>
          </cell>
          <cell r="AS297">
            <v>0</v>
          </cell>
          <cell r="AT297">
            <v>0</v>
          </cell>
          <cell r="AU297">
            <v>147638.18</v>
          </cell>
          <cell r="AW297">
            <v>0</v>
          </cell>
          <cell r="AX297">
            <v>35688.230000000003</v>
          </cell>
          <cell r="AY297">
            <v>183326.41</v>
          </cell>
          <cell r="AZ297">
            <v>147638.18</v>
          </cell>
          <cell r="BA297">
            <v>5</v>
          </cell>
          <cell r="BB297">
            <v>0</v>
          </cell>
          <cell r="BC297">
            <v>0</v>
          </cell>
          <cell r="BD297">
            <v>147638.18</v>
          </cell>
          <cell r="BE297">
            <v>0</v>
          </cell>
          <cell r="BF297">
            <v>0</v>
          </cell>
          <cell r="BG297">
            <v>183326.41</v>
          </cell>
          <cell r="BH297">
            <v>35688.230000000003</v>
          </cell>
          <cell r="BJ297">
            <v>30554.401666666701</v>
          </cell>
        </row>
        <row r="298">
          <cell r="B298" t="str">
            <v>S413012</v>
          </cell>
          <cell r="C298" t="str">
            <v>沧州市任沧机电有限公司</v>
          </cell>
          <cell r="D298" t="str">
            <v>金属件</v>
          </cell>
          <cell r="F298">
            <v>0</v>
          </cell>
          <cell r="G298" t="str">
            <v>否</v>
          </cell>
          <cell r="H298">
            <v>30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41380</v>
          </cell>
          <cell r="AW298">
            <v>0</v>
          </cell>
          <cell r="AX298">
            <v>0</v>
          </cell>
          <cell r="AY298">
            <v>41380</v>
          </cell>
          <cell r="AZ298">
            <v>41380</v>
          </cell>
          <cell r="BA298">
            <v>6</v>
          </cell>
          <cell r="BB298">
            <v>0</v>
          </cell>
          <cell r="BC298">
            <v>0</v>
          </cell>
          <cell r="BD298">
            <v>41380</v>
          </cell>
          <cell r="BE298">
            <v>0</v>
          </cell>
          <cell r="BF298">
            <v>0</v>
          </cell>
          <cell r="BG298">
            <v>41380</v>
          </cell>
          <cell r="BH298">
            <v>0</v>
          </cell>
          <cell r="BJ298">
            <v>6896.6666666666697</v>
          </cell>
        </row>
        <row r="299">
          <cell r="B299" t="str">
            <v>S413046</v>
          </cell>
          <cell r="C299" t="str">
            <v>黄骅市恒基五金轴承工具有限公司</v>
          </cell>
          <cell r="D299">
            <v>0</v>
          </cell>
          <cell r="F299">
            <v>0</v>
          </cell>
          <cell r="G299" t="str">
            <v>否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5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J299">
            <v>0</v>
          </cell>
        </row>
        <row r="300">
          <cell r="B300" t="str">
            <v>S413091</v>
          </cell>
          <cell r="C300" t="str">
            <v>黄骅市供水公司</v>
          </cell>
          <cell r="D300">
            <v>0</v>
          </cell>
          <cell r="E300" t="str">
            <v>管理</v>
          </cell>
          <cell r="F300">
            <v>0</v>
          </cell>
          <cell r="G300" t="str">
            <v>否</v>
          </cell>
          <cell r="I300">
            <v>0</v>
          </cell>
          <cell r="J300">
            <v>0</v>
          </cell>
          <cell r="K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H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490.7</v>
          </cell>
          <cell r="AY300">
            <v>490.7</v>
          </cell>
          <cell r="AZ300">
            <v>490.7</v>
          </cell>
          <cell r="BA300">
            <v>6</v>
          </cell>
          <cell r="BB300">
            <v>490.7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490.7</v>
          </cell>
          <cell r="BH300">
            <v>0</v>
          </cell>
          <cell r="BJ300">
            <v>81.783333333333303</v>
          </cell>
        </row>
        <row r="301">
          <cell r="B301" t="str">
            <v>S413019</v>
          </cell>
          <cell r="C301" t="str">
            <v>沧州超杰纺织品有限公司</v>
          </cell>
          <cell r="D301">
            <v>0</v>
          </cell>
          <cell r="F301">
            <v>0</v>
          </cell>
          <cell r="G301" t="str">
            <v>否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W301">
            <v>0</v>
          </cell>
          <cell r="AX301">
            <v>0</v>
          </cell>
          <cell r="AY301">
            <v>0</v>
          </cell>
          <cell r="AZ301">
            <v>0</v>
          </cell>
          <cell r="BA301">
            <v>5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J301">
            <v>0</v>
          </cell>
        </row>
        <row r="302">
          <cell r="B302" t="str">
            <v>S513008</v>
          </cell>
          <cell r="C302" t="str">
            <v>黄骅市三江商贸有限公司</v>
          </cell>
          <cell r="D302">
            <v>0</v>
          </cell>
          <cell r="E302" t="str">
            <v>零采</v>
          </cell>
          <cell r="F302">
            <v>0</v>
          </cell>
          <cell r="G302" t="str">
            <v>否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D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W302">
            <v>16908.5</v>
          </cell>
          <cell r="AX302">
            <v>0</v>
          </cell>
          <cell r="AY302">
            <v>16908.5</v>
          </cell>
          <cell r="AZ302">
            <v>16908.5</v>
          </cell>
          <cell r="BA302">
            <v>5</v>
          </cell>
          <cell r="BB302">
            <v>0</v>
          </cell>
          <cell r="BC302">
            <v>16908.5</v>
          </cell>
          <cell r="BD302">
            <v>0</v>
          </cell>
          <cell r="BE302">
            <v>0</v>
          </cell>
          <cell r="BF302">
            <v>0</v>
          </cell>
          <cell r="BG302">
            <v>16908.5</v>
          </cell>
          <cell r="BH302">
            <v>0</v>
          </cell>
          <cell r="BJ302">
            <v>2818.0833333333298</v>
          </cell>
        </row>
        <row r="303">
          <cell r="B303" t="str">
            <v>S432017</v>
          </cell>
          <cell r="C303" t="str">
            <v>苏州市荣威模具有限公司</v>
          </cell>
          <cell r="D303">
            <v>0</v>
          </cell>
          <cell r="F303">
            <v>0</v>
          </cell>
          <cell r="G303" t="str">
            <v>否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1662170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W303">
            <v>0</v>
          </cell>
          <cell r="AX303">
            <v>0</v>
          </cell>
          <cell r="AY303">
            <v>1662170</v>
          </cell>
          <cell r="AZ303">
            <v>1662170</v>
          </cell>
          <cell r="BA303">
            <v>5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J303">
            <v>0</v>
          </cell>
        </row>
        <row r="304">
          <cell r="B304" t="str">
            <v>S444003</v>
          </cell>
          <cell r="C304" t="str">
            <v>广州熙锐自动化设备有限公司</v>
          </cell>
          <cell r="D304">
            <v>0</v>
          </cell>
          <cell r="F304">
            <v>0</v>
          </cell>
          <cell r="G304" t="str">
            <v>否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5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J304">
            <v>0</v>
          </cell>
        </row>
        <row r="305">
          <cell r="B305" t="str">
            <v>S513012</v>
          </cell>
          <cell r="C305" t="str">
            <v>黄骅市建华液压配件销售服务中心</v>
          </cell>
          <cell r="D305">
            <v>0</v>
          </cell>
          <cell r="E305" t="str">
            <v>零采</v>
          </cell>
          <cell r="F305">
            <v>0</v>
          </cell>
          <cell r="G305" t="str">
            <v>否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5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J305">
            <v>0</v>
          </cell>
        </row>
        <row r="306">
          <cell r="B306" t="str">
            <v>S434006</v>
          </cell>
          <cell r="C306" t="str">
            <v>安徽汉升工业部件股份有限公司</v>
          </cell>
          <cell r="D306" t="str">
            <v>金属件</v>
          </cell>
          <cell r="E306" t="str">
            <v>正常供货</v>
          </cell>
          <cell r="F306">
            <v>30</v>
          </cell>
          <cell r="G306" t="str">
            <v>否</v>
          </cell>
          <cell r="H306">
            <v>30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H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1.28</v>
          </cell>
          <cell r="AT306">
            <v>19774.05</v>
          </cell>
          <cell r="AU306">
            <v>0</v>
          </cell>
          <cell r="AW306">
            <v>9859.2000000000007</v>
          </cell>
          <cell r="AX306">
            <v>6527.4</v>
          </cell>
          <cell r="AY306">
            <v>36161.93</v>
          </cell>
          <cell r="AZ306">
            <v>29634.53</v>
          </cell>
          <cell r="BA306">
            <v>5</v>
          </cell>
          <cell r="BB306">
            <v>9859.2000000000007</v>
          </cell>
          <cell r="BC306">
            <v>0</v>
          </cell>
          <cell r="BD306">
            <v>0</v>
          </cell>
          <cell r="BE306">
            <v>19774.05</v>
          </cell>
          <cell r="BF306">
            <v>1.28</v>
          </cell>
          <cell r="BG306">
            <v>36161.93</v>
          </cell>
          <cell r="BH306">
            <v>6527.4</v>
          </cell>
          <cell r="BJ306">
            <v>6026.98833333333</v>
          </cell>
        </row>
        <row r="307">
          <cell r="B307" t="str">
            <v>S433002</v>
          </cell>
          <cell r="C307" t="str">
            <v>宁波瑞元模塑有限公司</v>
          </cell>
          <cell r="D307">
            <v>0</v>
          </cell>
          <cell r="E307" t="str">
            <v>固定资产</v>
          </cell>
          <cell r="F307">
            <v>0</v>
          </cell>
          <cell r="G307" t="str">
            <v>否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5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J307">
            <v>0</v>
          </cell>
        </row>
        <row r="308">
          <cell r="B308" t="str">
            <v>S511007</v>
          </cell>
          <cell r="C308" t="str">
            <v>北京逸伦众程自动化控制设备有限公司</v>
          </cell>
          <cell r="D308" t="str">
            <v>后视镜</v>
          </cell>
          <cell r="F308">
            <v>60</v>
          </cell>
          <cell r="G308" t="str">
            <v>否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5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J308">
            <v>0</v>
          </cell>
        </row>
        <row r="309">
          <cell r="B309" t="str">
            <v>S437028</v>
          </cell>
          <cell r="C309" t="str">
            <v>山东隆华新材料股份有限公司</v>
          </cell>
          <cell r="D309">
            <v>0</v>
          </cell>
          <cell r="F309">
            <v>0</v>
          </cell>
          <cell r="G309" t="str">
            <v>否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5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J309">
            <v>0</v>
          </cell>
        </row>
        <row r="310">
          <cell r="B310" t="str">
            <v>S432008</v>
          </cell>
          <cell r="C310" t="str">
            <v>徐州华夏电子有限公司</v>
          </cell>
          <cell r="D310" t="str">
            <v>座椅/后视镜</v>
          </cell>
          <cell r="E310" t="str">
            <v>正常供货</v>
          </cell>
          <cell r="F310">
            <v>60</v>
          </cell>
          <cell r="G310" t="str">
            <v>否</v>
          </cell>
          <cell r="H310">
            <v>60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92780.23</v>
          </cell>
          <cell r="AQ310">
            <v>0</v>
          </cell>
          <cell r="AR310">
            <v>89196.21</v>
          </cell>
          <cell r="AS310">
            <v>186822.11</v>
          </cell>
          <cell r="AT310">
            <v>55443.45</v>
          </cell>
          <cell r="AU310">
            <v>96331.37</v>
          </cell>
          <cell r="AW310">
            <v>0</v>
          </cell>
          <cell r="AX310">
            <v>60823.02</v>
          </cell>
          <cell r="AY310">
            <v>581396.39</v>
          </cell>
          <cell r="AZ310">
            <v>520573.37</v>
          </cell>
          <cell r="BA310">
            <v>5</v>
          </cell>
          <cell r="BB310">
            <v>0</v>
          </cell>
          <cell r="BC310">
            <v>96331.37</v>
          </cell>
          <cell r="BD310">
            <v>55443.45</v>
          </cell>
          <cell r="BE310">
            <v>186822.11</v>
          </cell>
          <cell r="BF310">
            <v>89196.21</v>
          </cell>
          <cell r="BG310">
            <v>399419.95</v>
          </cell>
          <cell r="BH310">
            <v>60823.02</v>
          </cell>
          <cell r="BJ310">
            <v>66569.991666666698</v>
          </cell>
        </row>
        <row r="311">
          <cell r="B311" t="str">
            <v>S413106</v>
          </cell>
          <cell r="C311" t="str">
            <v>黄骅市博杰汽车部件有限公司</v>
          </cell>
          <cell r="D311">
            <v>0</v>
          </cell>
          <cell r="F311">
            <v>0</v>
          </cell>
          <cell r="G311" t="str">
            <v>否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  <cell r="BA311">
            <v>5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J311">
            <v>0</v>
          </cell>
        </row>
        <row r="312">
          <cell r="B312" t="str">
            <v>S513021</v>
          </cell>
          <cell r="C312" t="str">
            <v>沧州众智鑫成人力资源服务有限公司</v>
          </cell>
          <cell r="D312">
            <v>0</v>
          </cell>
          <cell r="E312" t="str">
            <v>管理</v>
          </cell>
          <cell r="F312">
            <v>0</v>
          </cell>
          <cell r="G312" t="str">
            <v>否</v>
          </cell>
          <cell r="I312">
            <v>0</v>
          </cell>
          <cell r="J312">
            <v>0</v>
          </cell>
          <cell r="K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D312">
            <v>0</v>
          </cell>
          <cell r="AH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6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J312">
            <v>0</v>
          </cell>
        </row>
        <row r="313">
          <cell r="B313" t="str">
            <v>S413020</v>
          </cell>
          <cell r="C313" t="str">
            <v>沧州旭兴五金制品有限公司</v>
          </cell>
          <cell r="D313" t="str">
            <v>金属件/后视镜</v>
          </cell>
          <cell r="E313" t="str">
            <v>正常供货</v>
          </cell>
          <cell r="F313">
            <v>60</v>
          </cell>
          <cell r="G313" t="str">
            <v>否</v>
          </cell>
          <cell r="H313">
            <v>60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AH313">
            <v>0</v>
          </cell>
          <cell r="AJ313">
            <v>0</v>
          </cell>
          <cell r="AK313">
            <v>0</v>
          </cell>
          <cell r="AN313">
            <v>0</v>
          </cell>
          <cell r="AQ313">
            <v>86283.77</v>
          </cell>
          <cell r="AR313">
            <v>65853.66</v>
          </cell>
          <cell r="AS313">
            <v>71329.5</v>
          </cell>
          <cell r="AT313">
            <v>0</v>
          </cell>
          <cell r="AU313">
            <v>0</v>
          </cell>
          <cell r="AW313">
            <v>357332.64</v>
          </cell>
          <cell r="AX313">
            <v>0</v>
          </cell>
          <cell r="AY313">
            <v>580799.56999999995</v>
          </cell>
          <cell r="AZ313">
            <v>223466.93</v>
          </cell>
          <cell r="BA313">
            <v>5</v>
          </cell>
          <cell r="BB313">
            <v>0</v>
          </cell>
          <cell r="BC313">
            <v>0</v>
          </cell>
          <cell r="BD313">
            <v>0</v>
          </cell>
          <cell r="BE313">
            <v>71329.5</v>
          </cell>
          <cell r="BF313">
            <v>65853.66</v>
          </cell>
          <cell r="BG313">
            <v>428662.14</v>
          </cell>
          <cell r="BH313">
            <v>357332.64</v>
          </cell>
          <cell r="BJ313">
            <v>71443.69</v>
          </cell>
        </row>
        <row r="314">
          <cell r="B314" t="str">
            <v>S433006</v>
          </cell>
          <cell r="C314" t="str">
            <v>浙江佳龙电子有限公司</v>
          </cell>
          <cell r="D314" t="str">
            <v>后视镜</v>
          </cell>
          <cell r="E314" t="str">
            <v>老账</v>
          </cell>
          <cell r="F314">
            <v>90</v>
          </cell>
          <cell r="G314" t="str">
            <v>否</v>
          </cell>
          <cell r="H314">
            <v>30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AA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W314">
            <v>6500</v>
          </cell>
          <cell r="AX314">
            <v>6500</v>
          </cell>
          <cell r="AY314">
            <v>13000</v>
          </cell>
          <cell r="AZ314">
            <v>0</v>
          </cell>
          <cell r="BA314">
            <v>5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13000</v>
          </cell>
          <cell r="BH314">
            <v>13000</v>
          </cell>
          <cell r="BJ314">
            <v>2166.6666666666702</v>
          </cell>
        </row>
        <row r="315">
          <cell r="B315" t="str">
            <v>S411018</v>
          </cell>
          <cell r="C315" t="str">
            <v>北京三浦易购科技有限公司</v>
          </cell>
          <cell r="D315" t="str">
            <v>金属件</v>
          </cell>
          <cell r="E315" t="str">
            <v>正常供货</v>
          </cell>
          <cell r="F315">
            <v>60</v>
          </cell>
          <cell r="G315" t="str">
            <v>否</v>
          </cell>
          <cell r="H315">
            <v>90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AE315">
            <v>0</v>
          </cell>
          <cell r="AK315">
            <v>0</v>
          </cell>
          <cell r="AL315">
            <v>0</v>
          </cell>
          <cell r="AO315">
            <v>0</v>
          </cell>
          <cell r="AP315">
            <v>0</v>
          </cell>
          <cell r="AS315">
            <v>4898.09</v>
          </cell>
          <cell r="AT315">
            <v>0</v>
          </cell>
          <cell r="AU315">
            <v>16159</v>
          </cell>
          <cell r="AV315">
            <v>26442</v>
          </cell>
          <cell r="AW315">
            <v>0</v>
          </cell>
          <cell r="AX315">
            <v>4618.54</v>
          </cell>
          <cell r="AY315">
            <v>52117.63</v>
          </cell>
          <cell r="AZ315">
            <v>47499.09</v>
          </cell>
          <cell r="BA315">
            <v>6</v>
          </cell>
          <cell r="BB315">
            <v>26442</v>
          </cell>
          <cell r="BC315">
            <v>16159</v>
          </cell>
          <cell r="BD315">
            <v>0</v>
          </cell>
          <cell r="BE315">
            <v>4898.09</v>
          </cell>
          <cell r="BF315">
            <v>0</v>
          </cell>
          <cell r="BG315">
            <v>52117.63</v>
          </cell>
          <cell r="BH315">
            <v>4618.54</v>
          </cell>
          <cell r="BJ315">
            <v>8686.2716666666693</v>
          </cell>
        </row>
        <row r="316">
          <cell r="B316" t="str">
            <v>S512007</v>
          </cell>
          <cell r="C316" t="str">
            <v>天津宏达翔科技有限公司</v>
          </cell>
          <cell r="D316">
            <v>0</v>
          </cell>
          <cell r="F316">
            <v>0</v>
          </cell>
          <cell r="G316" t="str">
            <v>否</v>
          </cell>
          <cell r="I316">
            <v>0</v>
          </cell>
          <cell r="J316">
            <v>0</v>
          </cell>
          <cell r="K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H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4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J316">
            <v>0</v>
          </cell>
        </row>
        <row r="317">
          <cell r="B317" t="str">
            <v>S412004</v>
          </cell>
          <cell r="C317" t="str">
            <v>天津市朗力机械设备有限公司</v>
          </cell>
          <cell r="D317" t="str">
            <v>金属件</v>
          </cell>
          <cell r="F317">
            <v>0</v>
          </cell>
          <cell r="G317" t="str">
            <v>否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AH317">
            <v>0</v>
          </cell>
          <cell r="AI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5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J317">
            <v>0</v>
          </cell>
        </row>
        <row r="318">
          <cell r="B318" t="str">
            <v>S431005</v>
          </cell>
          <cell r="C318" t="str">
            <v>上海三淮工业自动化有限公司</v>
          </cell>
          <cell r="D318">
            <v>0</v>
          </cell>
          <cell r="F318">
            <v>0</v>
          </cell>
          <cell r="G318" t="str">
            <v>否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5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  <cell r="BG318">
            <v>0</v>
          </cell>
          <cell r="BH318">
            <v>0</v>
          </cell>
          <cell r="BJ318">
            <v>0</v>
          </cell>
        </row>
        <row r="319">
          <cell r="B319" t="str">
            <v>S432018</v>
          </cell>
          <cell r="C319" t="str">
            <v>苏州安嘉自动化设备有限公司</v>
          </cell>
          <cell r="D319">
            <v>0</v>
          </cell>
          <cell r="F319">
            <v>0</v>
          </cell>
          <cell r="G319" t="str">
            <v>否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5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J319">
            <v>0</v>
          </cell>
        </row>
        <row r="320">
          <cell r="B320" t="str">
            <v>S421004</v>
          </cell>
          <cell r="C320" t="str">
            <v>沈阳瑞驰表面技术有限公司</v>
          </cell>
          <cell r="D320" t="str">
            <v>后视镜</v>
          </cell>
          <cell r="F320">
            <v>0</v>
          </cell>
          <cell r="G320" t="str">
            <v>否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K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22500</v>
          </cell>
          <cell r="AU320">
            <v>0</v>
          </cell>
          <cell r="AW320">
            <v>0</v>
          </cell>
          <cell r="AX320">
            <v>0</v>
          </cell>
          <cell r="AY320">
            <v>22500</v>
          </cell>
          <cell r="AZ320">
            <v>22500</v>
          </cell>
          <cell r="BA320">
            <v>5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22500</v>
          </cell>
          <cell r="BG320">
            <v>22500</v>
          </cell>
          <cell r="BH320">
            <v>0</v>
          </cell>
          <cell r="BJ320">
            <v>3750</v>
          </cell>
        </row>
        <row r="321">
          <cell r="B321" t="str">
            <v>S412018</v>
          </cell>
          <cell r="C321" t="str">
            <v>穆勒纺织品（天津）有限公司</v>
          </cell>
          <cell r="D321" t="str">
            <v>座椅</v>
          </cell>
          <cell r="F321">
            <v>30</v>
          </cell>
          <cell r="G321" t="str">
            <v>否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K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5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J321">
            <v>0</v>
          </cell>
        </row>
        <row r="322">
          <cell r="B322" t="str">
            <v>S513027</v>
          </cell>
          <cell r="C322" t="str">
            <v>黄骅市洪昌运输队</v>
          </cell>
          <cell r="D322">
            <v>0</v>
          </cell>
          <cell r="F322">
            <v>0</v>
          </cell>
          <cell r="G322" t="str">
            <v>否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5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J322">
            <v>0</v>
          </cell>
        </row>
        <row r="323">
          <cell r="B323" t="str">
            <v>S432028</v>
          </cell>
          <cell r="C323" t="str">
            <v>江阴宝曼电子科技有限公司</v>
          </cell>
          <cell r="D323" t="str">
            <v>后视镜</v>
          </cell>
          <cell r="F323">
            <v>60</v>
          </cell>
          <cell r="G323" t="str">
            <v>否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6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J323">
            <v>0</v>
          </cell>
        </row>
        <row r="324">
          <cell r="B324" t="str">
            <v>S411003</v>
          </cell>
          <cell r="C324" t="str">
            <v>北京市京宁通海经贸有限公司</v>
          </cell>
          <cell r="D324" t="str">
            <v>座椅</v>
          </cell>
          <cell r="F324">
            <v>30</v>
          </cell>
          <cell r="G324" t="str">
            <v>否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D324">
            <v>0</v>
          </cell>
          <cell r="AE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5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H324">
            <v>0</v>
          </cell>
          <cell r="BJ324">
            <v>0</v>
          </cell>
        </row>
        <row r="325">
          <cell r="B325" t="str">
            <v>S531006</v>
          </cell>
          <cell r="C325" t="str">
            <v>上海快意信息科技有限公司</v>
          </cell>
          <cell r="D325">
            <v>0</v>
          </cell>
          <cell r="F325">
            <v>0</v>
          </cell>
          <cell r="G325" t="str">
            <v>否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AH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5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J325">
            <v>0</v>
          </cell>
        </row>
        <row r="326">
          <cell r="B326" t="str">
            <v>S413142</v>
          </cell>
          <cell r="C326" t="str">
            <v>沧州凌迈五金制品有限公司</v>
          </cell>
          <cell r="D326" t="str">
            <v>后视镜</v>
          </cell>
          <cell r="F326">
            <v>0</v>
          </cell>
          <cell r="G326" t="str">
            <v>是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C326">
            <v>1968.78</v>
          </cell>
          <cell r="AG326">
            <v>1553.61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W326">
            <v>5108.47</v>
          </cell>
          <cell r="AX326">
            <v>0</v>
          </cell>
          <cell r="AY326">
            <v>8630.86</v>
          </cell>
          <cell r="AZ326">
            <v>8630.86</v>
          </cell>
          <cell r="BA326">
            <v>5</v>
          </cell>
          <cell r="BB326">
            <v>0</v>
          </cell>
          <cell r="BC326">
            <v>5108.47</v>
          </cell>
          <cell r="BD326">
            <v>0</v>
          </cell>
          <cell r="BE326">
            <v>0</v>
          </cell>
          <cell r="BF326">
            <v>0</v>
          </cell>
          <cell r="BG326">
            <v>5108.47</v>
          </cell>
          <cell r="BH326">
            <v>0</v>
          </cell>
          <cell r="BJ326">
            <v>851.41166666666697</v>
          </cell>
        </row>
        <row r="327">
          <cell r="B327" t="str">
            <v>S444002</v>
          </cell>
          <cell r="C327" t="str">
            <v>广东盟力纺织科技有限公司</v>
          </cell>
          <cell r="D327" t="str">
            <v>座椅</v>
          </cell>
          <cell r="E327" t="str">
            <v>正常供货</v>
          </cell>
          <cell r="F327">
            <v>30</v>
          </cell>
          <cell r="G327" t="str">
            <v>否</v>
          </cell>
          <cell r="H327">
            <v>30</v>
          </cell>
          <cell r="I327">
            <v>2.0463630789890902E-12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10158.9</v>
          </cell>
          <cell r="AU327">
            <v>0</v>
          </cell>
          <cell r="AV327">
            <v>9172.93</v>
          </cell>
          <cell r="AW327">
            <v>0</v>
          </cell>
          <cell r="AX327">
            <v>0</v>
          </cell>
          <cell r="AY327">
            <v>19331.830000000002</v>
          </cell>
          <cell r="AZ327">
            <v>19331.830000000002</v>
          </cell>
          <cell r="BA327">
            <v>6</v>
          </cell>
          <cell r="BB327">
            <v>0</v>
          </cell>
          <cell r="BC327">
            <v>9172.93</v>
          </cell>
          <cell r="BD327">
            <v>0</v>
          </cell>
          <cell r="BE327">
            <v>10158.9</v>
          </cell>
          <cell r="BF327">
            <v>0</v>
          </cell>
          <cell r="BG327">
            <v>19331.830000000002</v>
          </cell>
          <cell r="BH327">
            <v>0</v>
          </cell>
          <cell r="BJ327">
            <v>3221.97166666667</v>
          </cell>
        </row>
        <row r="328">
          <cell r="B328" t="str">
            <v>S413128</v>
          </cell>
          <cell r="C328" t="str">
            <v>霸州市振旭汽车配件有限公司</v>
          </cell>
          <cell r="D328">
            <v>0</v>
          </cell>
          <cell r="F328">
            <v>0</v>
          </cell>
          <cell r="G328" t="str">
            <v>否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5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J328">
            <v>0</v>
          </cell>
        </row>
        <row r="329">
          <cell r="B329" t="str">
            <v>S413130</v>
          </cell>
          <cell r="C329" t="str">
            <v>泊头市捷润五金制品有限公司</v>
          </cell>
          <cell r="D329" t="str">
            <v>金属件/座椅</v>
          </cell>
          <cell r="E329" t="str">
            <v>正常供货</v>
          </cell>
          <cell r="F329">
            <v>60</v>
          </cell>
          <cell r="G329" t="str">
            <v>否</v>
          </cell>
          <cell r="H329">
            <v>60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Q329">
            <v>62309.57</v>
          </cell>
          <cell r="AR329">
            <v>138308.9</v>
          </cell>
          <cell r="AS329">
            <v>0</v>
          </cell>
          <cell r="AT329">
            <v>0</v>
          </cell>
          <cell r="AU329">
            <v>244533.1</v>
          </cell>
          <cell r="AV329">
            <v>258541.23</v>
          </cell>
          <cell r="AW329">
            <v>323943.28000000003</v>
          </cell>
          <cell r="AX329">
            <v>137312.23000000001</v>
          </cell>
          <cell r="AY329">
            <v>1164948.31</v>
          </cell>
          <cell r="AZ329">
            <v>703692.80000000005</v>
          </cell>
          <cell r="BA329">
            <v>6</v>
          </cell>
          <cell r="BB329">
            <v>258541.23</v>
          </cell>
          <cell r="BC329">
            <v>244533.1</v>
          </cell>
          <cell r="BD329">
            <v>0</v>
          </cell>
          <cell r="BE329">
            <v>0</v>
          </cell>
          <cell r="BF329">
            <v>138308.9</v>
          </cell>
          <cell r="BG329">
            <v>964329.84</v>
          </cell>
          <cell r="BH329">
            <v>461255.51</v>
          </cell>
          <cell r="BJ329">
            <v>160721.64000000001</v>
          </cell>
        </row>
        <row r="330">
          <cell r="B330" t="str">
            <v>S511015</v>
          </cell>
          <cell r="C330" t="str">
            <v>北京广汇国际仓储服务有限公司</v>
          </cell>
          <cell r="D330">
            <v>0</v>
          </cell>
          <cell r="E330" t="str">
            <v>销售（三方库已清户）</v>
          </cell>
          <cell r="F330">
            <v>0</v>
          </cell>
          <cell r="G330" t="str">
            <v>是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AF330">
            <v>36044.980000000003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W330">
            <v>0</v>
          </cell>
          <cell r="AX330">
            <v>0</v>
          </cell>
          <cell r="AY330">
            <v>36044.980000000003</v>
          </cell>
          <cell r="AZ330">
            <v>36044.980000000003</v>
          </cell>
          <cell r="BA330">
            <v>5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J330">
            <v>0</v>
          </cell>
        </row>
        <row r="331">
          <cell r="B331" t="str">
            <v>S442002</v>
          </cell>
          <cell r="C331" t="str">
            <v>湖北伟士通汽车零件有限公司</v>
          </cell>
          <cell r="D331" t="str">
            <v>金属件</v>
          </cell>
          <cell r="E331" t="str">
            <v>正常供货</v>
          </cell>
          <cell r="F331">
            <v>90</v>
          </cell>
          <cell r="G331" t="str">
            <v>否</v>
          </cell>
          <cell r="H331">
            <v>90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3656.35</v>
          </cell>
          <cell r="AR331">
            <v>12326.04</v>
          </cell>
          <cell r="AS331">
            <v>0</v>
          </cell>
          <cell r="AT331">
            <v>12364.92</v>
          </cell>
          <cell r="AU331">
            <v>16434.72</v>
          </cell>
          <cell r="AV331">
            <v>24652.080000000002</v>
          </cell>
          <cell r="AW331">
            <v>23716.44</v>
          </cell>
          <cell r="AX331">
            <v>0</v>
          </cell>
          <cell r="AY331">
            <v>93150.55</v>
          </cell>
          <cell r="AZ331">
            <v>44782.03</v>
          </cell>
          <cell r="BA331">
            <v>6</v>
          </cell>
          <cell r="BB331">
            <v>16434.72</v>
          </cell>
          <cell r="BC331">
            <v>12364.92</v>
          </cell>
          <cell r="BD331">
            <v>0</v>
          </cell>
          <cell r="BE331">
            <v>12326.04</v>
          </cell>
          <cell r="BF331">
            <v>3656.35</v>
          </cell>
          <cell r="BG331">
            <v>77168.160000000003</v>
          </cell>
          <cell r="BH331">
            <v>48368.52</v>
          </cell>
          <cell r="BJ331">
            <v>12861.36</v>
          </cell>
        </row>
        <row r="332">
          <cell r="B332" t="str">
            <v>S433019</v>
          </cell>
          <cell r="C332" t="str">
            <v>杭州阳晨聚氨酯制品有限公司</v>
          </cell>
          <cell r="D332" t="str">
            <v>座椅</v>
          </cell>
          <cell r="E332" t="str">
            <v>正常供货</v>
          </cell>
          <cell r="F332">
            <v>30</v>
          </cell>
          <cell r="G332" t="str">
            <v>否</v>
          </cell>
          <cell r="H332">
            <v>30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Q332">
            <v>102822.14</v>
          </cell>
          <cell r="AR332">
            <v>37000.160000000003</v>
          </cell>
          <cell r="AS332">
            <v>0</v>
          </cell>
          <cell r="AT332">
            <v>74000.31</v>
          </cell>
          <cell r="AU332">
            <v>0</v>
          </cell>
          <cell r="AW332">
            <v>0</v>
          </cell>
          <cell r="AX332">
            <v>40700.18</v>
          </cell>
          <cell r="AY332">
            <v>254522.79</v>
          </cell>
          <cell r="AZ332">
            <v>213822.61</v>
          </cell>
          <cell r="BA332">
            <v>5</v>
          </cell>
          <cell r="BB332">
            <v>0</v>
          </cell>
          <cell r="BC332">
            <v>0</v>
          </cell>
          <cell r="BD332">
            <v>0</v>
          </cell>
          <cell r="BE332">
            <v>74000.31</v>
          </cell>
          <cell r="BF332">
            <v>0</v>
          </cell>
          <cell r="BG332">
            <v>114700.49</v>
          </cell>
          <cell r="BH332">
            <v>40700.18</v>
          </cell>
          <cell r="BJ332">
            <v>19116.7483333333</v>
          </cell>
        </row>
        <row r="333">
          <cell r="B333" t="str">
            <v>S411035</v>
          </cell>
          <cell r="C333" t="str">
            <v>北京明科通业国际贸易有限责任公司</v>
          </cell>
          <cell r="D333" t="str">
            <v>后视镜</v>
          </cell>
          <cell r="F333">
            <v>90</v>
          </cell>
          <cell r="G333" t="str">
            <v>否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5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J333">
            <v>0</v>
          </cell>
        </row>
        <row r="334">
          <cell r="B334" t="str">
            <v>S411036</v>
          </cell>
          <cell r="C334" t="str">
            <v>北京美好生活家居用品有限公司</v>
          </cell>
          <cell r="D334" t="str">
            <v>座椅</v>
          </cell>
          <cell r="E334" t="str">
            <v>正常供货</v>
          </cell>
          <cell r="F334">
            <v>90</v>
          </cell>
          <cell r="G334" t="str">
            <v>否</v>
          </cell>
          <cell r="H334">
            <v>90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D334">
            <v>0</v>
          </cell>
          <cell r="AE334">
            <v>0</v>
          </cell>
          <cell r="AF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12266.19</v>
          </cell>
          <cell r="AP334">
            <v>294100</v>
          </cell>
          <cell r="AQ334">
            <v>412346.72</v>
          </cell>
          <cell r="AR334">
            <v>748410.25</v>
          </cell>
          <cell r="AS334">
            <v>170399.99</v>
          </cell>
          <cell r="AT334">
            <v>133762.62</v>
          </cell>
          <cell r="AU334">
            <v>261100.06</v>
          </cell>
          <cell r="AV334">
            <v>55209.77</v>
          </cell>
          <cell r="AW334">
            <v>286705.86</v>
          </cell>
          <cell r="AX334">
            <v>34137.300000000003</v>
          </cell>
          <cell r="AY334">
            <v>2408438.7599999998</v>
          </cell>
          <cell r="AZ334">
            <v>2032385.83</v>
          </cell>
          <cell r="BA334">
            <v>6</v>
          </cell>
          <cell r="BB334">
            <v>261100.06</v>
          </cell>
          <cell r="BC334">
            <v>133762.62</v>
          </cell>
          <cell r="BD334">
            <v>170399.99</v>
          </cell>
          <cell r="BE334">
            <v>748410.25</v>
          </cell>
          <cell r="BF334">
            <v>412346.72</v>
          </cell>
          <cell r="BG334">
            <v>941315.6</v>
          </cell>
          <cell r="BH334">
            <v>376052.93</v>
          </cell>
          <cell r="BJ334">
            <v>156885.933333333</v>
          </cell>
        </row>
        <row r="335">
          <cell r="B335" t="str">
            <v>S413152</v>
          </cell>
          <cell r="C335" t="str">
            <v>远东嘉烨沧州科技有限公司</v>
          </cell>
          <cell r="D335" t="str">
            <v>后视镜</v>
          </cell>
          <cell r="E335" t="str">
            <v>老账</v>
          </cell>
          <cell r="F335">
            <v>30</v>
          </cell>
          <cell r="G335" t="str">
            <v>否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5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J335">
            <v>0</v>
          </cell>
        </row>
        <row r="336">
          <cell r="B336" t="str">
            <v>S513057</v>
          </cell>
          <cell r="C336" t="str">
            <v>赵战一</v>
          </cell>
          <cell r="D336">
            <v>0</v>
          </cell>
          <cell r="F336">
            <v>0</v>
          </cell>
          <cell r="G336" t="str">
            <v>否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H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5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J336">
            <v>0</v>
          </cell>
        </row>
        <row r="337">
          <cell r="B337" t="str">
            <v>S513050</v>
          </cell>
          <cell r="C337" t="str">
            <v>河北信一净美物业服务有限公司</v>
          </cell>
          <cell r="D337">
            <v>0</v>
          </cell>
          <cell r="E337" t="str">
            <v>管理</v>
          </cell>
          <cell r="F337">
            <v>0</v>
          </cell>
          <cell r="G337" t="str">
            <v>否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10488</v>
          </cell>
          <cell r="AY337">
            <v>10488</v>
          </cell>
          <cell r="AZ337">
            <v>10488</v>
          </cell>
          <cell r="BA337">
            <v>6</v>
          </cell>
          <cell r="BB337">
            <v>10488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10488</v>
          </cell>
          <cell r="BH337">
            <v>0</v>
          </cell>
          <cell r="BJ337">
            <v>1748</v>
          </cell>
        </row>
        <row r="338">
          <cell r="B338" t="str">
            <v>S513045</v>
          </cell>
          <cell r="C338" t="str">
            <v>河北渤海远达环境检测技术服务有限公司</v>
          </cell>
          <cell r="D338">
            <v>0</v>
          </cell>
          <cell r="F338">
            <v>0</v>
          </cell>
          <cell r="G338" t="str">
            <v>否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5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J338">
            <v>0</v>
          </cell>
        </row>
        <row r="339">
          <cell r="B339" t="str">
            <v>S413059</v>
          </cell>
          <cell r="C339" t="str">
            <v>黄骅市荣邦汽车部件有限公司</v>
          </cell>
          <cell r="D339" t="str">
            <v>座椅</v>
          </cell>
          <cell r="F339" t="str">
            <v>预付</v>
          </cell>
          <cell r="G339" t="str">
            <v>否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5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J339">
            <v>0</v>
          </cell>
        </row>
        <row r="340">
          <cell r="B340" t="str">
            <v>S533002</v>
          </cell>
          <cell r="C340" t="str">
            <v>宁波正耀汽车电器有限公司</v>
          </cell>
          <cell r="D340" t="str">
            <v>后视镜</v>
          </cell>
          <cell r="F340">
            <v>0</v>
          </cell>
          <cell r="G340" t="str">
            <v>否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5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J340">
            <v>0</v>
          </cell>
        </row>
        <row r="341">
          <cell r="B341" t="str">
            <v>S511010</v>
          </cell>
          <cell r="C341" t="str">
            <v>北京志同信达科技发展有限公司</v>
          </cell>
          <cell r="D341" t="str">
            <v>后视镜</v>
          </cell>
          <cell r="F341">
            <v>30</v>
          </cell>
          <cell r="G341" t="str">
            <v>否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5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J341">
            <v>0</v>
          </cell>
        </row>
        <row r="342">
          <cell r="B342" t="str">
            <v>S413110</v>
          </cell>
          <cell r="C342" t="str">
            <v>黄骅市金宝成钢材经销有限公司</v>
          </cell>
          <cell r="D342" t="str">
            <v>金属件</v>
          </cell>
          <cell r="E342" t="str">
            <v>大宗物料</v>
          </cell>
          <cell r="F342">
            <v>0</v>
          </cell>
          <cell r="G342" t="str">
            <v>是</v>
          </cell>
          <cell r="H342">
            <v>30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10424.92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6700</v>
          </cell>
          <cell r="AQ342">
            <v>0</v>
          </cell>
          <cell r="AR342">
            <v>0</v>
          </cell>
          <cell r="AS342">
            <v>3591</v>
          </cell>
          <cell r="AT342">
            <v>915</v>
          </cell>
          <cell r="AU342">
            <v>0</v>
          </cell>
          <cell r="AV342">
            <v>3832</v>
          </cell>
          <cell r="AW342">
            <v>0</v>
          </cell>
          <cell r="AX342">
            <v>0</v>
          </cell>
          <cell r="AY342">
            <v>25462.92</v>
          </cell>
          <cell r="AZ342">
            <v>25462.92</v>
          </cell>
          <cell r="BA342">
            <v>6</v>
          </cell>
          <cell r="BB342">
            <v>0</v>
          </cell>
          <cell r="BC342">
            <v>0</v>
          </cell>
          <cell r="BD342">
            <v>3832</v>
          </cell>
          <cell r="BE342">
            <v>0</v>
          </cell>
          <cell r="BF342">
            <v>915</v>
          </cell>
          <cell r="BG342">
            <v>8338</v>
          </cell>
          <cell r="BH342">
            <v>0</v>
          </cell>
          <cell r="BJ342">
            <v>1389.6666666666699</v>
          </cell>
        </row>
        <row r="343">
          <cell r="B343" t="str">
            <v>S513063</v>
          </cell>
          <cell r="C343" t="str">
            <v>石家庄松樾机械设备销售有限公司</v>
          </cell>
          <cell r="D343">
            <v>0</v>
          </cell>
          <cell r="F343">
            <v>0</v>
          </cell>
          <cell r="G343" t="str">
            <v>否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6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J343">
            <v>0</v>
          </cell>
        </row>
        <row r="344">
          <cell r="B344" t="str">
            <v>S544006</v>
          </cell>
          <cell r="C344" t="str">
            <v>鹤山市润源化工有限公司</v>
          </cell>
          <cell r="D344">
            <v>0</v>
          </cell>
          <cell r="F344">
            <v>0</v>
          </cell>
          <cell r="G344" t="str">
            <v>否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K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5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J344">
            <v>0</v>
          </cell>
        </row>
        <row r="345">
          <cell r="B345" t="str">
            <v>S413062</v>
          </cell>
          <cell r="C345" t="str">
            <v>黄骅市友联嘉悦商贸有限公司</v>
          </cell>
          <cell r="D345" t="str">
            <v>后视镜</v>
          </cell>
          <cell r="F345">
            <v>0</v>
          </cell>
          <cell r="G345" t="str">
            <v>否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K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5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J345">
            <v>0</v>
          </cell>
        </row>
        <row r="346">
          <cell r="B346" t="str">
            <v>S412025</v>
          </cell>
          <cell r="C346" t="str">
            <v>天津万塑新材料科技有限公司</v>
          </cell>
          <cell r="D346" t="str">
            <v>后视镜</v>
          </cell>
          <cell r="F346">
            <v>0</v>
          </cell>
          <cell r="G346" t="str">
            <v>否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C346">
            <v>0</v>
          </cell>
          <cell r="AD346">
            <v>0</v>
          </cell>
          <cell r="AH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5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J346">
            <v>0</v>
          </cell>
        </row>
        <row r="347">
          <cell r="B347" t="str">
            <v>S422003</v>
          </cell>
          <cell r="C347" t="str">
            <v>长春亚大汽车零件制造有限公司</v>
          </cell>
          <cell r="D347">
            <v>0</v>
          </cell>
          <cell r="F347">
            <v>0</v>
          </cell>
          <cell r="G347" t="str">
            <v>否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5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J347">
            <v>0</v>
          </cell>
        </row>
        <row r="348">
          <cell r="B348" t="str">
            <v>S444007</v>
          </cell>
          <cell r="C348" t="str">
            <v>广东新金山环保材料股份有限公司</v>
          </cell>
          <cell r="D348">
            <v>0</v>
          </cell>
          <cell r="F348">
            <v>0</v>
          </cell>
          <cell r="G348" t="str">
            <v>否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5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J348">
            <v>0</v>
          </cell>
        </row>
        <row r="349">
          <cell r="B349" t="str">
            <v>S413157</v>
          </cell>
          <cell r="C349" t="str">
            <v>衡水鑫智汽车零部件有限公司</v>
          </cell>
          <cell r="D349">
            <v>0</v>
          </cell>
          <cell r="F349">
            <v>0</v>
          </cell>
          <cell r="G349" t="str">
            <v>否</v>
          </cell>
          <cell r="H349">
            <v>30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H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5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0</v>
          </cell>
          <cell r="BH349">
            <v>0</v>
          </cell>
          <cell r="BJ349">
            <v>0</v>
          </cell>
        </row>
        <row r="350">
          <cell r="B350" t="str">
            <v>S531001</v>
          </cell>
          <cell r="C350" t="str">
            <v>上海腾基机械设备有限公司</v>
          </cell>
          <cell r="D350">
            <v>0</v>
          </cell>
          <cell r="F350">
            <v>0</v>
          </cell>
          <cell r="G350" t="str">
            <v>否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5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J350">
            <v>0</v>
          </cell>
        </row>
        <row r="351">
          <cell r="B351" t="str">
            <v>S433025</v>
          </cell>
          <cell r="C351" t="str">
            <v>中广核俊尔新材料有限公司</v>
          </cell>
          <cell r="D351" t="str">
            <v>后视镜</v>
          </cell>
          <cell r="F351">
            <v>0</v>
          </cell>
          <cell r="G351" t="str">
            <v>否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5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0</v>
          </cell>
          <cell r="BJ351">
            <v>0</v>
          </cell>
        </row>
        <row r="352">
          <cell r="B352" t="str">
            <v>S513013</v>
          </cell>
          <cell r="C352" t="str">
            <v>黄骅市龙腾五金机电门市部</v>
          </cell>
          <cell r="D352">
            <v>0</v>
          </cell>
          <cell r="F352">
            <v>0</v>
          </cell>
          <cell r="G352" t="str">
            <v>否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5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J352">
            <v>0</v>
          </cell>
        </row>
        <row r="353">
          <cell r="B353" t="str">
            <v>S432016</v>
          </cell>
          <cell r="C353" t="str">
            <v>美视伊汽车镜控（苏州）有限公司</v>
          </cell>
          <cell r="D353" t="str">
            <v>后视镜</v>
          </cell>
          <cell r="F353">
            <v>30</v>
          </cell>
          <cell r="G353" t="str">
            <v>否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H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Q353">
            <v>0</v>
          </cell>
          <cell r="AT353">
            <v>0</v>
          </cell>
          <cell r="AU353">
            <v>0</v>
          </cell>
          <cell r="AV353">
            <v>67147.100000000006</v>
          </cell>
          <cell r="AW353">
            <v>116670.24</v>
          </cell>
          <cell r="AX353">
            <v>51256.800000000003</v>
          </cell>
          <cell r="AY353">
            <v>235074.14</v>
          </cell>
          <cell r="AZ353">
            <v>183817.34</v>
          </cell>
          <cell r="BA353">
            <v>5</v>
          </cell>
          <cell r="BB353">
            <v>116670.24</v>
          </cell>
          <cell r="BC353">
            <v>67147.100000000006</v>
          </cell>
          <cell r="BD353">
            <v>0</v>
          </cell>
          <cell r="BE353">
            <v>0</v>
          </cell>
          <cell r="BF353">
            <v>0</v>
          </cell>
          <cell r="BG353">
            <v>235074.14</v>
          </cell>
          <cell r="BH353">
            <v>51256.800000000003</v>
          </cell>
          <cell r="BJ353">
            <v>39179.023333333302</v>
          </cell>
        </row>
        <row r="354">
          <cell r="B354" t="str">
            <v>S411008</v>
          </cell>
          <cell r="C354" t="str">
            <v>北京瑞德佑业科技有限公司</v>
          </cell>
          <cell r="D354" t="str">
            <v>后视镜</v>
          </cell>
          <cell r="F354">
            <v>30</v>
          </cell>
          <cell r="G354" t="str">
            <v>否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H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5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J354">
            <v>0</v>
          </cell>
        </row>
        <row r="355">
          <cell r="B355" t="str">
            <v>S513047</v>
          </cell>
          <cell r="C355" t="str">
            <v>黄骅市宝丽洁家政有限公司</v>
          </cell>
          <cell r="D355">
            <v>0</v>
          </cell>
          <cell r="F355">
            <v>0</v>
          </cell>
          <cell r="G355" t="str">
            <v>否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K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5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J355">
            <v>0</v>
          </cell>
        </row>
        <row r="356">
          <cell r="B356" t="str">
            <v>S513004</v>
          </cell>
          <cell r="C356" t="str">
            <v>任丘市焊材厂</v>
          </cell>
          <cell r="D356" t="str">
            <v>金属件</v>
          </cell>
          <cell r="E356" t="str">
            <v>大宗物料</v>
          </cell>
          <cell r="F356">
            <v>0</v>
          </cell>
          <cell r="G356" t="str">
            <v>否</v>
          </cell>
          <cell r="H356">
            <v>30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H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W356">
            <v>58850</v>
          </cell>
          <cell r="AX356">
            <v>0</v>
          </cell>
          <cell r="AY356">
            <v>58850</v>
          </cell>
          <cell r="AZ356">
            <v>58850</v>
          </cell>
          <cell r="BA356">
            <v>5</v>
          </cell>
          <cell r="BB356">
            <v>0</v>
          </cell>
          <cell r="BC356">
            <v>58850</v>
          </cell>
          <cell r="BD356">
            <v>0</v>
          </cell>
          <cell r="BE356">
            <v>0</v>
          </cell>
          <cell r="BF356">
            <v>0</v>
          </cell>
          <cell r="BG356">
            <v>58850</v>
          </cell>
          <cell r="BH356">
            <v>0</v>
          </cell>
          <cell r="BJ356">
            <v>9808.3333333333303</v>
          </cell>
        </row>
        <row r="357">
          <cell r="B357" t="str">
            <v>S411026</v>
          </cell>
          <cell r="C357" t="str">
            <v>北京怀安知恒机电设备有限公司</v>
          </cell>
          <cell r="D357">
            <v>0</v>
          </cell>
          <cell r="F357">
            <v>0</v>
          </cell>
          <cell r="G357" t="str">
            <v>否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11200</v>
          </cell>
          <cell r="AS357">
            <v>0</v>
          </cell>
          <cell r="AT357">
            <v>0</v>
          </cell>
          <cell r="AU357">
            <v>0</v>
          </cell>
          <cell r="AW357">
            <v>0</v>
          </cell>
          <cell r="AX357">
            <v>0</v>
          </cell>
          <cell r="AY357">
            <v>11200</v>
          </cell>
          <cell r="AZ357">
            <v>11200</v>
          </cell>
          <cell r="BA357">
            <v>5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J357">
            <v>0</v>
          </cell>
        </row>
        <row r="358">
          <cell r="B358" t="str">
            <v>S432032</v>
          </cell>
          <cell r="C358" t="str">
            <v>明阳科技（苏州）股份有限公司</v>
          </cell>
          <cell r="D358" t="str">
            <v>座椅</v>
          </cell>
          <cell r="E358" t="str">
            <v>正常供货</v>
          </cell>
          <cell r="F358">
            <v>60</v>
          </cell>
          <cell r="G358" t="str">
            <v>否</v>
          </cell>
          <cell r="H358">
            <v>60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D358">
            <v>0</v>
          </cell>
          <cell r="AE358">
            <v>0</v>
          </cell>
          <cell r="AF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5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0</v>
          </cell>
          <cell r="BJ358">
            <v>0</v>
          </cell>
        </row>
        <row r="359">
          <cell r="B359" t="str">
            <v>S544002</v>
          </cell>
          <cell r="C359" t="str">
            <v>东莞市兴亿塑胶原料有限公司</v>
          </cell>
          <cell r="D359" t="str">
            <v>后视镜</v>
          </cell>
          <cell r="F359">
            <v>0</v>
          </cell>
          <cell r="G359" t="str">
            <v>否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5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0</v>
          </cell>
          <cell r="BJ359">
            <v>0</v>
          </cell>
        </row>
        <row r="360">
          <cell r="B360" t="str">
            <v>S411009</v>
          </cell>
          <cell r="C360" t="str">
            <v>北京兴塑化工产品有限公司</v>
          </cell>
          <cell r="D360" t="str">
            <v>后视镜</v>
          </cell>
          <cell r="F360">
            <v>0</v>
          </cell>
          <cell r="G360" t="str">
            <v>否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5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0</v>
          </cell>
          <cell r="BJ360">
            <v>0</v>
          </cell>
        </row>
        <row r="361">
          <cell r="B361" t="str">
            <v>S413135</v>
          </cell>
          <cell r="C361" t="str">
            <v>黄骅市东鑫车镜厂</v>
          </cell>
          <cell r="D361" t="str">
            <v>后视镜</v>
          </cell>
          <cell r="F361">
            <v>0</v>
          </cell>
          <cell r="G361" t="str">
            <v>否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5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0</v>
          </cell>
          <cell r="BG361">
            <v>0</v>
          </cell>
          <cell r="BH361">
            <v>0</v>
          </cell>
          <cell r="BJ361">
            <v>0</v>
          </cell>
        </row>
        <row r="362">
          <cell r="B362" t="str">
            <v>S533005</v>
          </cell>
          <cell r="C362" t="str">
            <v>台州市博睿环保科技有限公司</v>
          </cell>
          <cell r="D362">
            <v>0</v>
          </cell>
          <cell r="F362">
            <v>0</v>
          </cell>
          <cell r="G362" t="str">
            <v>否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5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0</v>
          </cell>
          <cell r="BJ362">
            <v>0</v>
          </cell>
        </row>
        <row r="363">
          <cell r="B363" t="str">
            <v>S437002</v>
          </cell>
          <cell r="C363" t="str">
            <v>中国重汽集团济南商用车有限公司</v>
          </cell>
          <cell r="D363">
            <v>0</v>
          </cell>
          <cell r="F363">
            <v>0</v>
          </cell>
          <cell r="G363" t="str">
            <v>否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5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J363">
            <v>0</v>
          </cell>
        </row>
        <row r="364">
          <cell r="B364" t="str">
            <v>S413121</v>
          </cell>
          <cell r="C364" t="str">
            <v>河北佳铸金属制品有限公司</v>
          </cell>
          <cell r="D364" t="str">
            <v>金属件</v>
          </cell>
          <cell r="F364">
            <v>0</v>
          </cell>
          <cell r="G364" t="str">
            <v>否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D364">
            <v>0</v>
          </cell>
          <cell r="AH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5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J364">
            <v>0</v>
          </cell>
        </row>
        <row r="365">
          <cell r="B365" t="str">
            <v>S437046</v>
          </cell>
          <cell r="C365" t="str">
            <v>青岛中新华美塑料有限公司</v>
          </cell>
          <cell r="D365" t="str">
            <v>后视镜</v>
          </cell>
          <cell r="E365" t="str">
            <v>大宗物料</v>
          </cell>
          <cell r="F365">
            <v>0</v>
          </cell>
          <cell r="G365" t="str">
            <v>否</v>
          </cell>
          <cell r="H365">
            <v>30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D365">
            <v>0</v>
          </cell>
          <cell r="AH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5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J365">
            <v>0</v>
          </cell>
        </row>
        <row r="366">
          <cell r="B366" t="str">
            <v>S411033</v>
          </cell>
          <cell r="C366" t="str">
            <v>北京德坤顺利金属制品加工部</v>
          </cell>
          <cell r="D366">
            <v>0</v>
          </cell>
          <cell r="F366">
            <v>0</v>
          </cell>
          <cell r="G366" t="str">
            <v>否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5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J366">
            <v>0</v>
          </cell>
        </row>
        <row r="367">
          <cell r="B367" t="str">
            <v>S412032</v>
          </cell>
          <cell r="C367" t="str">
            <v>天津东和汽车零部件有限公司</v>
          </cell>
          <cell r="D367" t="str">
            <v>后视镜</v>
          </cell>
          <cell r="F367">
            <v>0</v>
          </cell>
          <cell r="G367" t="str">
            <v>否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K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5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J367">
            <v>0</v>
          </cell>
        </row>
        <row r="368">
          <cell r="B368" t="str">
            <v>S412038</v>
          </cell>
          <cell r="C368" t="str">
            <v>天津禄川科技开发有限公司</v>
          </cell>
          <cell r="D368" t="str">
            <v>后视镜</v>
          </cell>
          <cell r="F368">
            <v>0</v>
          </cell>
          <cell r="G368" t="str">
            <v>否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45810.77</v>
          </cell>
          <cell r="AY368">
            <v>45810.77</v>
          </cell>
          <cell r="AZ368">
            <v>45810.77</v>
          </cell>
          <cell r="BA368">
            <v>6</v>
          </cell>
          <cell r="BB368">
            <v>45810.77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45810.77</v>
          </cell>
          <cell r="BH368">
            <v>0</v>
          </cell>
          <cell r="BJ368">
            <v>7635.1283333333304</v>
          </cell>
        </row>
        <row r="369">
          <cell r="B369" t="str">
            <v>S437034</v>
          </cell>
          <cell r="C369" t="str">
            <v>潍坊振晟汽车零部件有限公司</v>
          </cell>
          <cell r="D369" t="str">
            <v>座椅</v>
          </cell>
          <cell r="E369" t="str">
            <v>正常供货</v>
          </cell>
          <cell r="F369">
            <v>60</v>
          </cell>
          <cell r="G369" t="str">
            <v>是</v>
          </cell>
          <cell r="H369">
            <v>60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J369">
            <v>0</v>
          </cell>
          <cell r="AK369">
            <v>5408.62</v>
          </cell>
          <cell r="AL369">
            <v>0</v>
          </cell>
          <cell r="AM369">
            <v>22988.61</v>
          </cell>
          <cell r="AN369">
            <v>0</v>
          </cell>
          <cell r="AO369">
            <v>13300</v>
          </cell>
          <cell r="AP369">
            <v>23200</v>
          </cell>
          <cell r="AQ369">
            <v>0</v>
          </cell>
          <cell r="AR369">
            <v>31333.43</v>
          </cell>
          <cell r="AS369">
            <v>0</v>
          </cell>
          <cell r="AT369">
            <v>0</v>
          </cell>
          <cell r="AU369">
            <v>0</v>
          </cell>
          <cell r="AW369">
            <v>0</v>
          </cell>
          <cell r="AX369">
            <v>0</v>
          </cell>
          <cell r="AY369">
            <v>96230.66</v>
          </cell>
          <cell r="AZ369">
            <v>96230.66</v>
          </cell>
          <cell r="BA369">
            <v>5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31333.43</v>
          </cell>
          <cell r="BG369">
            <v>0</v>
          </cell>
          <cell r="BH369">
            <v>0</v>
          </cell>
          <cell r="BJ369">
            <v>0</v>
          </cell>
        </row>
        <row r="370">
          <cell r="B370" t="str">
            <v>S431021</v>
          </cell>
          <cell r="C370" t="str">
            <v>上海金山张泾五金弹簧有限公司</v>
          </cell>
          <cell r="D370" t="str">
            <v>后视镜</v>
          </cell>
          <cell r="F370">
            <v>30</v>
          </cell>
          <cell r="G370" t="str">
            <v>否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5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J370">
            <v>0</v>
          </cell>
        </row>
        <row r="371">
          <cell r="B371" t="str">
            <v>S412033</v>
          </cell>
          <cell r="C371" t="str">
            <v>天津宇德科技发展有限公司</v>
          </cell>
          <cell r="D371">
            <v>0</v>
          </cell>
          <cell r="F371">
            <v>0</v>
          </cell>
          <cell r="G371" t="str">
            <v>否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5</v>
          </cell>
          <cell r="BB371">
            <v>0</v>
          </cell>
          <cell r="BC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0</v>
          </cell>
          <cell r="BJ371">
            <v>0</v>
          </cell>
        </row>
        <row r="372">
          <cell r="B372" t="str">
            <v>S412030</v>
          </cell>
          <cell r="C372" t="str">
            <v>天津市丰鑫科技发展有限公司</v>
          </cell>
          <cell r="D372" t="str">
            <v>金属件</v>
          </cell>
          <cell r="F372">
            <v>0</v>
          </cell>
          <cell r="G372" t="str">
            <v>否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5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0</v>
          </cell>
          <cell r="BJ372">
            <v>0</v>
          </cell>
        </row>
        <row r="373">
          <cell r="B373" t="str">
            <v>S536005</v>
          </cell>
          <cell r="C373" t="str">
            <v>康硕（江西)智能制造有限公司</v>
          </cell>
          <cell r="D373">
            <v>0</v>
          </cell>
          <cell r="F373">
            <v>0</v>
          </cell>
          <cell r="G373" t="str">
            <v>否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A373">
            <v>5</v>
          </cell>
          <cell r="BB373">
            <v>0</v>
          </cell>
          <cell r="BC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J373">
            <v>0</v>
          </cell>
        </row>
        <row r="374">
          <cell r="B374" t="str">
            <v>S561002</v>
          </cell>
          <cell r="C374" t="str">
            <v>西安嘉怡天恒精密技术股份有限公司</v>
          </cell>
          <cell r="D374">
            <v>0</v>
          </cell>
          <cell r="E374" t="str">
            <v>老账</v>
          </cell>
          <cell r="F374">
            <v>0</v>
          </cell>
          <cell r="G374" t="str">
            <v>是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K374">
            <v>8100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W374">
            <v>0</v>
          </cell>
          <cell r="AX374">
            <v>0</v>
          </cell>
          <cell r="AY374">
            <v>8100</v>
          </cell>
          <cell r="AZ374">
            <v>8100</v>
          </cell>
          <cell r="BA374">
            <v>5</v>
          </cell>
          <cell r="BB374">
            <v>0</v>
          </cell>
          <cell r="BC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J374">
            <v>0</v>
          </cell>
        </row>
        <row r="375">
          <cell r="B375" t="str">
            <v>S513052</v>
          </cell>
          <cell r="C375" t="str">
            <v>黄骅新智环保技术有限公司</v>
          </cell>
          <cell r="D375">
            <v>0</v>
          </cell>
          <cell r="F375">
            <v>0</v>
          </cell>
          <cell r="G375" t="str">
            <v>否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5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J375">
            <v>0</v>
          </cell>
        </row>
        <row r="376">
          <cell r="B376" t="str">
            <v>S431020</v>
          </cell>
          <cell r="C376" t="str">
            <v>上海鸿扬工贸有限公司</v>
          </cell>
          <cell r="D376" t="str">
            <v>后视镜</v>
          </cell>
          <cell r="E376" t="str">
            <v>老账</v>
          </cell>
          <cell r="F376">
            <v>90</v>
          </cell>
          <cell r="G376" t="str">
            <v>否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4520</v>
          </cell>
          <cell r="AU376">
            <v>0</v>
          </cell>
          <cell r="AW376">
            <v>0</v>
          </cell>
          <cell r="AX376">
            <v>4520</v>
          </cell>
          <cell r="AY376">
            <v>9040</v>
          </cell>
          <cell r="AZ376">
            <v>4520</v>
          </cell>
          <cell r="BA376">
            <v>5</v>
          </cell>
          <cell r="BB376">
            <v>0</v>
          </cell>
          <cell r="BC376">
            <v>4520</v>
          </cell>
          <cell r="BD376">
            <v>0</v>
          </cell>
          <cell r="BE376">
            <v>0</v>
          </cell>
          <cell r="BF376">
            <v>0</v>
          </cell>
          <cell r="BG376">
            <v>9040</v>
          </cell>
          <cell r="BH376">
            <v>4520</v>
          </cell>
          <cell r="BJ376">
            <v>1506.6666666666699</v>
          </cell>
        </row>
        <row r="377">
          <cell r="B377" t="str">
            <v>S412002</v>
          </cell>
          <cell r="C377" t="str">
            <v>天津市精美特表面技术有限公司</v>
          </cell>
          <cell r="D377" t="str">
            <v>后视镜</v>
          </cell>
          <cell r="F377">
            <v>0</v>
          </cell>
          <cell r="G377" t="str">
            <v>否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F377">
            <v>0</v>
          </cell>
          <cell r="AG377">
            <v>0</v>
          </cell>
          <cell r="AH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5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J377">
            <v>0</v>
          </cell>
        </row>
        <row r="378">
          <cell r="B378" t="str">
            <v>S412006</v>
          </cell>
          <cell r="C378" t="str">
            <v>天津市天龙得冷成型部品有限公司</v>
          </cell>
          <cell r="D378">
            <v>0</v>
          </cell>
          <cell r="F378">
            <v>0</v>
          </cell>
          <cell r="G378" t="str">
            <v>否</v>
          </cell>
          <cell r="H378">
            <v>90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4731.88</v>
          </cell>
          <cell r="AS378">
            <v>0</v>
          </cell>
          <cell r="AT378">
            <v>0</v>
          </cell>
          <cell r="AU378">
            <v>0</v>
          </cell>
          <cell r="AW378">
            <v>0</v>
          </cell>
          <cell r="AX378">
            <v>0</v>
          </cell>
          <cell r="AY378">
            <v>4731.88</v>
          </cell>
          <cell r="AZ378">
            <v>4731.88</v>
          </cell>
          <cell r="BA378">
            <v>5</v>
          </cell>
          <cell r="BB378">
            <v>0</v>
          </cell>
          <cell r="BC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J378">
            <v>0</v>
          </cell>
        </row>
        <row r="379">
          <cell r="B379" t="str">
            <v>S412026</v>
          </cell>
          <cell r="C379" t="str">
            <v>天津腾达永恒科技发展有限公司</v>
          </cell>
          <cell r="D379" t="str">
            <v>后视镜</v>
          </cell>
          <cell r="E379" t="str">
            <v>老账</v>
          </cell>
          <cell r="F379">
            <v>30</v>
          </cell>
          <cell r="G379" t="str">
            <v>否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R379">
            <v>6393.43</v>
          </cell>
          <cell r="AS379">
            <v>0</v>
          </cell>
          <cell r="AT379">
            <v>45372.12</v>
          </cell>
          <cell r="AU379">
            <v>0</v>
          </cell>
          <cell r="AV379">
            <v>17930.03</v>
          </cell>
          <cell r="AW379">
            <v>0</v>
          </cell>
          <cell r="AX379">
            <v>0</v>
          </cell>
          <cell r="AY379">
            <v>69695.58</v>
          </cell>
          <cell r="AZ379">
            <v>69695.58</v>
          </cell>
          <cell r="BA379">
            <v>6</v>
          </cell>
          <cell r="BB379">
            <v>0</v>
          </cell>
          <cell r="BC379">
            <v>17930.03</v>
          </cell>
          <cell r="BD379">
            <v>0</v>
          </cell>
          <cell r="BE379">
            <v>45372.12</v>
          </cell>
          <cell r="BF379">
            <v>0</v>
          </cell>
          <cell r="BG379">
            <v>63302.15</v>
          </cell>
          <cell r="BH379">
            <v>0</v>
          </cell>
          <cell r="BJ379">
            <v>10550.358333333301</v>
          </cell>
        </row>
        <row r="380">
          <cell r="B380" t="str">
            <v>S413024</v>
          </cell>
          <cell r="C380" t="str">
            <v>南皮县国名冲压件厂</v>
          </cell>
          <cell r="D380" t="str">
            <v>后视镜</v>
          </cell>
          <cell r="F380">
            <v>0</v>
          </cell>
          <cell r="G380" t="str">
            <v>否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5</v>
          </cell>
          <cell r="BB380">
            <v>0</v>
          </cell>
          <cell r="BC380">
            <v>0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J380">
            <v>0</v>
          </cell>
        </row>
        <row r="381">
          <cell r="B381" t="str">
            <v>S413109</v>
          </cell>
          <cell r="C381" t="str">
            <v>河北盛德燃气有限公司</v>
          </cell>
          <cell r="D381">
            <v>0</v>
          </cell>
          <cell r="E381" t="str">
            <v>管理</v>
          </cell>
          <cell r="F381">
            <v>0</v>
          </cell>
          <cell r="G381" t="str">
            <v>否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6</v>
          </cell>
          <cell r="BB381">
            <v>0</v>
          </cell>
          <cell r="BC381">
            <v>0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J381">
            <v>0</v>
          </cell>
        </row>
        <row r="382">
          <cell r="B382" t="str">
            <v>S413111</v>
          </cell>
          <cell r="C382" t="str">
            <v>国网河北省电力有限公司沧州供电分公司</v>
          </cell>
          <cell r="D382">
            <v>0</v>
          </cell>
          <cell r="F382">
            <v>0</v>
          </cell>
          <cell r="G382" t="str">
            <v>否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6</v>
          </cell>
          <cell r="BB382">
            <v>0</v>
          </cell>
          <cell r="BC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J382">
            <v>0</v>
          </cell>
        </row>
        <row r="383">
          <cell r="B383" t="str">
            <v>S413154</v>
          </cell>
          <cell r="C383" t="str">
            <v>文安县众盛塑料制品厂</v>
          </cell>
          <cell r="D383" t="str">
            <v>座椅</v>
          </cell>
          <cell r="F383">
            <v>0</v>
          </cell>
          <cell r="G383" t="str">
            <v>否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5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J383">
            <v>0</v>
          </cell>
        </row>
        <row r="384">
          <cell r="B384" t="str">
            <v>S432005</v>
          </cell>
          <cell r="C384" t="str">
            <v>佛吉亚（无锡）座椅部件有限公司</v>
          </cell>
          <cell r="D384" t="str">
            <v>金属件</v>
          </cell>
          <cell r="E384" t="str">
            <v>正常供货</v>
          </cell>
          <cell r="F384">
            <v>60</v>
          </cell>
          <cell r="G384" t="str">
            <v>否</v>
          </cell>
          <cell r="H384">
            <v>60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C384">
            <v>0</v>
          </cell>
          <cell r="AD384">
            <v>0</v>
          </cell>
          <cell r="AL384">
            <v>0</v>
          </cell>
          <cell r="AM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395933.38</v>
          </cell>
          <cell r="AV384">
            <v>897183.84</v>
          </cell>
          <cell r="AW384">
            <v>618173.28</v>
          </cell>
          <cell r="AX384">
            <v>197759.04</v>
          </cell>
          <cell r="AY384">
            <v>2109049.54</v>
          </cell>
          <cell r="AZ384">
            <v>1911290.5</v>
          </cell>
          <cell r="BA384">
            <v>6</v>
          </cell>
          <cell r="BB384">
            <v>897183.84</v>
          </cell>
          <cell r="BC384">
            <v>395933.38</v>
          </cell>
          <cell r="BD384">
            <v>0</v>
          </cell>
          <cell r="BE384">
            <v>0</v>
          </cell>
          <cell r="BF384">
            <v>0</v>
          </cell>
          <cell r="BG384">
            <v>2109049.54</v>
          </cell>
          <cell r="BH384">
            <v>197759.04</v>
          </cell>
          <cell r="BJ384">
            <v>351508.256666667</v>
          </cell>
        </row>
        <row r="385">
          <cell r="B385" t="str">
            <v>S432026</v>
          </cell>
          <cell r="C385" t="str">
            <v>昆山市鸿毅达精密模具有限公司</v>
          </cell>
          <cell r="D385">
            <v>0</v>
          </cell>
          <cell r="F385">
            <v>0</v>
          </cell>
          <cell r="G385" t="str">
            <v>否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5</v>
          </cell>
          <cell r="BB385">
            <v>0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  <cell r="BJ385">
            <v>0</v>
          </cell>
        </row>
        <row r="386">
          <cell r="B386" t="str">
            <v>S437001</v>
          </cell>
          <cell r="C386" t="str">
            <v>中国重汽集团济南卡车股份有限公司</v>
          </cell>
          <cell r="D386">
            <v>0</v>
          </cell>
          <cell r="F386">
            <v>0</v>
          </cell>
          <cell r="G386" t="str">
            <v>否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5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J386">
            <v>0</v>
          </cell>
        </row>
        <row r="387">
          <cell r="B387" t="str">
            <v>S437035</v>
          </cell>
          <cell r="C387" t="str">
            <v>诸城市弘和源商贸有限公司</v>
          </cell>
          <cell r="D387" t="str">
            <v>座椅</v>
          </cell>
          <cell r="E387" t="str">
            <v>正常供货</v>
          </cell>
          <cell r="F387">
            <v>0</v>
          </cell>
          <cell r="G387" t="str">
            <v>否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0.46</v>
          </cell>
          <cell r="AS387">
            <v>0</v>
          </cell>
          <cell r="AT387">
            <v>0</v>
          </cell>
          <cell r="AU387">
            <v>0</v>
          </cell>
          <cell r="AW387">
            <v>0</v>
          </cell>
          <cell r="AX387">
            <v>0</v>
          </cell>
          <cell r="AY387">
            <v>0.46</v>
          </cell>
          <cell r="AZ387">
            <v>0.46</v>
          </cell>
          <cell r="BA387">
            <v>5</v>
          </cell>
          <cell r="BB387">
            <v>0</v>
          </cell>
          <cell r="BC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J387">
            <v>0</v>
          </cell>
        </row>
        <row r="388">
          <cell r="B388" t="str">
            <v>S511012</v>
          </cell>
          <cell r="C388" t="str">
            <v>北京京东世纪信息技术有限公司</v>
          </cell>
          <cell r="D388">
            <v>0</v>
          </cell>
          <cell r="E388" t="str">
            <v>管理</v>
          </cell>
          <cell r="F388">
            <v>0</v>
          </cell>
          <cell r="G388" t="str">
            <v>否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7018.88</v>
          </cell>
          <cell r="AY388">
            <v>7018.88</v>
          </cell>
          <cell r="AZ388">
            <v>7018.88</v>
          </cell>
          <cell r="BA388">
            <v>6</v>
          </cell>
          <cell r="BB388">
            <v>7018.88</v>
          </cell>
          <cell r="BC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7018.88</v>
          </cell>
          <cell r="BH388">
            <v>0</v>
          </cell>
          <cell r="BJ388">
            <v>1169.8133333333301</v>
          </cell>
        </row>
        <row r="389">
          <cell r="B389" t="str">
            <v>S512009</v>
          </cell>
          <cell r="C389" t="str">
            <v>天津克威迩机械设备有限公司</v>
          </cell>
          <cell r="D389">
            <v>0</v>
          </cell>
          <cell r="F389">
            <v>0</v>
          </cell>
          <cell r="G389" t="str">
            <v>否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K389">
            <v>0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5</v>
          </cell>
          <cell r="BB389">
            <v>0</v>
          </cell>
          <cell r="BC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J389">
            <v>0</v>
          </cell>
        </row>
        <row r="390">
          <cell r="B390" t="str">
            <v>S513002</v>
          </cell>
          <cell r="C390" t="str">
            <v>河北光德精密机械股份有限公司</v>
          </cell>
          <cell r="D390" t="str">
            <v>后视镜</v>
          </cell>
          <cell r="F390">
            <v>30</v>
          </cell>
          <cell r="G390" t="str">
            <v>否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</v>
          </cell>
          <cell r="BA390">
            <v>5</v>
          </cell>
          <cell r="BB390">
            <v>0</v>
          </cell>
          <cell r="BC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0</v>
          </cell>
          <cell r="BJ390">
            <v>0</v>
          </cell>
        </row>
        <row r="391">
          <cell r="B391" t="str">
            <v>S513029</v>
          </cell>
          <cell r="C391" t="str">
            <v>黄骅信誉楼百货集团有限公司黄骅信誉楼商厦</v>
          </cell>
          <cell r="D391">
            <v>0</v>
          </cell>
          <cell r="F391">
            <v>0</v>
          </cell>
          <cell r="G391" t="str">
            <v>否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5</v>
          </cell>
          <cell r="BB391">
            <v>0</v>
          </cell>
          <cell r="BC391">
            <v>0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J391">
            <v>0</v>
          </cell>
        </row>
        <row r="392">
          <cell r="B392" t="str">
            <v>S513054</v>
          </cell>
          <cell r="C392" t="str">
            <v>黄骅市金盾保安服务有限公司</v>
          </cell>
          <cell r="D392">
            <v>0</v>
          </cell>
          <cell r="E392" t="str">
            <v>管理</v>
          </cell>
          <cell r="F392">
            <v>0</v>
          </cell>
          <cell r="G392" t="str">
            <v>否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G392">
            <v>0</v>
          </cell>
          <cell r="AH392">
            <v>0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12500</v>
          </cell>
          <cell r="AY392">
            <v>12500</v>
          </cell>
          <cell r="AZ392">
            <v>12500</v>
          </cell>
          <cell r="BA392">
            <v>6</v>
          </cell>
          <cell r="BB392">
            <v>12500</v>
          </cell>
          <cell r="BC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12500</v>
          </cell>
          <cell r="BH392">
            <v>0</v>
          </cell>
          <cell r="BJ392">
            <v>2083.3333333333298</v>
          </cell>
        </row>
        <row r="393">
          <cell r="B393" t="str">
            <v>S513079</v>
          </cell>
          <cell r="C393" t="str">
            <v>泊头市兴东高温油泵制造有限责任公司</v>
          </cell>
          <cell r="D393">
            <v>0</v>
          </cell>
          <cell r="F393">
            <v>0</v>
          </cell>
          <cell r="G393" t="str">
            <v>否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5</v>
          </cell>
          <cell r="BB393">
            <v>0</v>
          </cell>
          <cell r="BC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J393">
            <v>0</v>
          </cell>
        </row>
        <row r="394">
          <cell r="B394" t="str">
            <v>S513080</v>
          </cell>
          <cell r="C394" t="str">
            <v>霸州市宏达五金塑料制品厂</v>
          </cell>
          <cell r="D394">
            <v>0</v>
          </cell>
          <cell r="F394">
            <v>0</v>
          </cell>
          <cell r="G394" t="str">
            <v>否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5</v>
          </cell>
          <cell r="BB394">
            <v>0</v>
          </cell>
          <cell r="BC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J394">
            <v>0</v>
          </cell>
        </row>
        <row r="395">
          <cell r="B395" t="str">
            <v>S513081</v>
          </cell>
          <cell r="C395" t="str">
            <v>石家庄跨越物流有限公司</v>
          </cell>
          <cell r="D395" t="str">
            <v>金属件/座椅/后视镜</v>
          </cell>
          <cell r="E395" t="str">
            <v>销售（运输）</v>
          </cell>
          <cell r="F395">
            <v>60</v>
          </cell>
          <cell r="G395" t="str">
            <v>否</v>
          </cell>
          <cell r="H395">
            <v>60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E395">
            <v>0</v>
          </cell>
          <cell r="AF395">
            <v>0</v>
          </cell>
          <cell r="AI395">
            <v>0</v>
          </cell>
          <cell r="AJ395">
            <v>0</v>
          </cell>
          <cell r="AN395">
            <v>0</v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A395">
            <v>5</v>
          </cell>
          <cell r="BB395">
            <v>0</v>
          </cell>
          <cell r="BC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J395">
            <v>0</v>
          </cell>
        </row>
        <row r="396">
          <cell r="B396" t="str">
            <v>S513108</v>
          </cell>
          <cell r="C396" t="str">
            <v>河北德邦物流有限公司</v>
          </cell>
          <cell r="D396">
            <v>0</v>
          </cell>
          <cell r="F396">
            <v>0</v>
          </cell>
          <cell r="G396" t="str">
            <v>否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24345</v>
          </cell>
          <cell r="AY396">
            <v>24345</v>
          </cell>
          <cell r="AZ396">
            <v>24345</v>
          </cell>
          <cell r="BA396">
            <v>6</v>
          </cell>
          <cell r="BB396">
            <v>24345</v>
          </cell>
          <cell r="BC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24345</v>
          </cell>
          <cell r="BH396">
            <v>0</v>
          </cell>
          <cell r="BJ396">
            <v>4057.5</v>
          </cell>
        </row>
        <row r="397">
          <cell r="B397" t="str">
            <v>S513109</v>
          </cell>
          <cell r="C397" t="str">
            <v>沙河市博泰汽车销售有限公司</v>
          </cell>
          <cell r="D397">
            <v>0</v>
          </cell>
          <cell r="F397">
            <v>0</v>
          </cell>
          <cell r="G397" t="str">
            <v>否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5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J397">
            <v>0</v>
          </cell>
        </row>
        <row r="398">
          <cell r="B398" t="str">
            <v>S513110</v>
          </cell>
          <cell r="C398" t="str">
            <v>曲阳县润杨汽车贸易有限公司</v>
          </cell>
          <cell r="D398">
            <v>0</v>
          </cell>
          <cell r="F398">
            <v>0</v>
          </cell>
          <cell r="G398" t="str">
            <v>否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5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J398">
            <v>0</v>
          </cell>
        </row>
        <row r="399">
          <cell r="B399" t="str">
            <v>S532007</v>
          </cell>
          <cell r="C399" t="str">
            <v>和和机械（张家港）有限公司</v>
          </cell>
          <cell r="D399">
            <v>0</v>
          </cell>
          <cell r="F399">
            <v>0</v>
          </cell>
          <cell r="G399" t="str">
            <v>否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5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J399">
            <v>0</v>
          </cell>
        </row>
        <row r="400">
          <cell r="B400" t="str">
            <v>S532012</v>
          </cell>
          <cell r="C400" t="str">
            <v>苏州市跃进汽车修配厂</v>
          </cell>
          <cell r="D400">
            <v>0</v>
          </cell>
          <cell r="F400">
            <v>0</v>
          </cell>
          <cell r="G400" t="str">
            <v>否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5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J400">
            <v>0</v>
          </cell>
        </row>
        <row r="401">
          <cell r="B401" t="str">
            <v>S537005</v>
          </cell>
          <cell r="C401" t="str">
            <v>滨州齐德化工有限公司</v>
          </cell>
          <cell r="D401">
            <v>0</v>
          </cell>
          <cell r="F401">
            <v>0</v>
          </cell>
          <cell r="G401" t="str">
            <v>否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5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J401">
            <v>0</v>
          </cell>
        </row>
        <row r="402">
          <cell r="B402" t="str">
            <v>S537007</v>
          </cell>
          <cell r="C402" t="str">
            <v>青岛宸屹信息科技有限公司</v>
          </cell>
          <cell r="D402">
            <v>0</v>
          </cell>
          <cell r="F402">
            <v>0</v>
          </cell>
          <cell r="G402" t="str">
            <v>否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5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J402">
            <v>0</v>
          </cell>
        </row>
        <row r="403">
          <cell r="B403" t="str">
            <v>S543003</v>
          </cell>
          <cell r="C403" t="str">
            <v>郴州铧宇汽车销售服务有限公司</v>
          </cell>
          <cell r="D403">
            <v>0</v>
          </cell>
          <cell r="F403">
            <v>0</v>
          </cell>
          <cell r="G403" t="str">
            <v>否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5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J403">
            <v>0</v>
          </cell>
        </row>
        <row r="404">
          <cell r="B404" t="str">
            <v>S412007</v>
          </cell>
          <cell r="C404" t="str">
            <v>天津易沃德工业装备有限公司</v>
          </cell>
          <cell r="D404">
            <v>0</v>
          </cell>
          <cell r="F404">
            <v>0</v>
          </cell>
          <cell r="G404" t="str">
            <v>否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5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J404">
            <v>0</v>
          </cell>
        </row>
        <row r="405">
          <cell r="B405" t="str">
            <v>S412031</v>
          </cell>
          <cell r="C405" t="str">
            <v>天津正元天成科技发展有限公司</v>
          </cell>
          <cell r="D405">
            <v>0</v>
          </cell>
          <cell r="F405">
            <v>0</v>
          </cell>
          <cell r="G405" t="str">
            <v>否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5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J405">
            <v>0</v>
          </cell>
        </row>
        <row r="406">
          <cell r="B406" t="str">
            <v>S413002</v>
          </cell>
          <cell r="C406" t="str">
            <v>唐山市丰润区报喜坨扁钢厂</v>
          </cell>
          <cell r="D406" t="str">
            <v>金属件</v>
          </cell>
          <cell r="F406">
            <v>0</v>
          </cell>
          <cell r="G406" t="str">
            <v>否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5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J406">
            <v>0</v>
          </cell>
        </row>
        <row r="407">
          <cell r="B407" t="str">
            <v>S413164</v>
          </cell>
          <cell r="C407" t="str">
            <v>黄骅市国贸物资有限公司</v>
          </cell>
          <cell r="D407" t="str">
            <v>金属件</v>
          </cell>
          <cell r="F407">
            <v>0</v>
          </cell>
          <cell r="G407" t="str">
            <v>否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5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J407">
            <v>0</v>
          </cell>
        </row>
        <row r="408">
          <cell r="B408" t="str">
            <v>S413165</v>
          </cell>
          <cell r="C408" t="str">
            <v>献县鹏凯金属制品有限公司</v>
          </cell>
          <cell r="D408" t="str">
            <v>后视镜</v>
          </cell>
          <cell r="F408">
            <v>0</v>
          </cell>
          <cell r="G408" t="str">
            <v>否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6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J408">
            <v>0</v>
          </cell>
        </row>
        <row r="409">
          <cell r="B409" t="str">
            <v>S413166</v>
          </cell>
          <cell r="C409" t="str">
            <v>盐山县大华五金销售有限公司</v>
          </cell>
          <cell r="D409" t="str">
            <v>金属件</v>
          </cell>
          <cell r="F409">
            <v>0</v>
          </cell>
          <cell r="G409" t="str">
            <v>否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5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J409">
            <v>0</v>
          </cell>
        </row>
        <row r="410">
          <cell r="B410" t="str">
            <v>S432030</v>
          </cell>
          <cell r="C410" t="str">
            <v>无锡市宏伟彩印包装有限公司</v>
          </cell>
          <cell r="D410" t="str">
            <v>后视镜</v>
          </cell>
          <cell r="F410">
            <v>0</v>
          </cell>
          <cell r="G410" t="str">
            <v>否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5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J410">
            <v>0</v>
          </cell>
        </row>
        <row r="411">
          <cell r="B411" t="str">
            <v>S434007</v>
          </cell>
          <cell r="C411" t="str">
            <v>滁州岳众汽车零部件有限公司</v>
          </cell>
          <cell r="D411">
            <v>0</v>
          </cell>
          <cell r="F411">
            <v>0</v>
          </cell>
          <cell r="G411" t="str">
            <v>否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5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J411">
            <v>0</v>
          </cell>
        </row>
        <row r="412">
          <cell r="B412" t="str">
            <v>S511023</v>
          </cell>
          <cell r="C412" t="str">
            <v>北京迅捷通物流有限公司</v>
          </cell>
          <cell r="D412">
            <v>0</v>
          </cell>
          <cell r="F412">
            <v>0</v>
          </cell>
          <cell r="G412" t="str">
            <v>否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5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J412">
            <v>0</v>
          </cell>
        </row>
        <row r="413">
          <cell r="B413" t="str">
            <v>S512002</v>
          </cell>
          <cell r="C413" t="str">
            <v>天津市盛荣欣益科技有限公司</v>
          </cell>
          <cell r="D413" t="str">
            <v>后视镜</v>
          </cell>
          <cell r="F413">
            <v>0</v>
          </cell>
          <cell r="G413" t="str">
            <v>否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5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J413">
            <v>0</v>
          </cell>
        </row>
        <row r="414">
          <cell r="B414" t="str">
            <v>S512016</v>
          </cell>
          <cell r="C414" t="str">
            <v>同道精英（天津）信息技术有限公司</v>
          </cell>
          <cell r="D414">
            <v>0</v>
          </cell>
          <cell r="F414">
            <v>0</v>
          </cell>
          <cell r="G414" t="str">
            <v>否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5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J414">
            <v>0</v>
          </cell>
        </row>
        <row r="415">
          <cell r="B415" t="str">
            <v>S513030</v>
          </cell>
          <cell r="C415" t="str">
            <v>中国石油化工股份有限公司河北沧州石油分公司</v>
          </cell>
          <cell r="D415">
            <v>0</v>
          </cell>
          <cell r="F415">
            <v>0</v>
          </cell>
          <cell r="G415" t="str">
            <v>否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5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J415">
            <v>0</v>
          </cell>
        </row>
        <row r="416">
          <cell r="B416" t="str">
            <v>S513046</v>
          </cell>
          <cell r="C416" t="str">
            <v>黄骅市嘉轩安装工程有限公司</v>
          </cell>
          <cell r="D416">
            <v>0</v>
          </cell>
          <cell r="F416">
            <v>0</v>
          </cell>
          <cell r="G416" t="str">
            <v>否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5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J416">
            <v>0</v>
          </cell>
        </row>
        <row r="417">
          <cell r="B417" t="str">
            <v>S513078</v>
          </cell>
          <cell r="C417" t="str">
            <v>石家庄海运帆机电设备有限公司</v>
          </cell>
          <cell r="D417">
            <v>0</v>
          </cell>
          <cell r="F417">
            <v>0</v>
          </cell>
          <cell r="G417" t="str">
            <v>否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5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J417">
            <v>0</v>
          </cell>
        </row>
        <row r="418">
          <cell r="B418" t="str">
            <v>S513092</v>
          </cell>
          <cell r="C418" t="str">
            <v>张家口圣屹汽车销售服务有限公司</v>
          </cell>
          <cell r="D418">
            <v>0</v>
          </cell>
          <cell r="F418">
            <v>0</v>
          </cell>
          <cell r="G418" t="str">
            <v>否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5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J418">
            <v>0</v>
          </cell>
        </row>
        <row r="419">
          <cell r="B419" t="str">
            <v>S513096</v>
          </cell>
          <cell r="C419" t="str">
            <v>遵化市双益汽车修理厂</v>
          </cell>
          <cell r="D419">
            <v>0</v>
          </cell>
          <cell r="F419">
            <v>0</v>
          </cell>
          <cell r="G419" t="str">
            <v>否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5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J419">
            <v>0</v>
          </cell>
        </row>
        <row r="420">
          <cell r="B420" t="str">
            <v>S513097</v>
          </cell>
          <cell r="C420" t="str">
            <v>乐亭县剑锋汽车维修服务有限公司</v>
          </cell>
          <cell r="D420">
            <v>0</v>
          </cell>
          <cell r="F420">
            <v>0</v>
          </cell>
          <cell r="G420" t="str">
            <v>否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A420">
            <v>5</v>
          </cell>
          <cell r="BB420">
            <v>0</v>
          </cell>
          <cell r="BC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J420">
            <v>0</v>
          </cell>
        </row>
        <row r="421">
          <cell r="B421" t="str">
            <v>S513106</v>
          </cell>
          <cell r="C421" t="str">
            <v>玉田县利华汽车修理厂</v>
          </cell>
          <cell r="D421">
            <v>0</v>
          </cell>
          <cell r="F421">
            <v>0</v>
          </cell>
          <cell r="G421" t="str">
            <v>否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5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J421">
            <v>0</v>
          </cell>
        </row>
        <row r="422">
          <cell r="B422" t="str">
            <v>S513112</v>
          </cell>
          <cell r="C422" t="str">
            <v>唐山市丰南区昱安汽车销售服务有限公司</v>
          </cell>
          <cell r="D422">
            <v>0</v>
          </cell>
          <cell r="F422">
            <v>0</v>
          </cell>
          <cell r="G422" t="str">
            <v>否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5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J422">
            <v>0</v>
          </cell>
        </row>
        <row r="423">
          <cell r="B423" t="str">
            <v>S513114</v>
          </cell>
          <cell r="C423" t="str">
            <v>黄骅市未来信息技术有限公司</v>
          </cell>
          <cell r="D423">
            <v>0</v>
          </cell>
          <cell r="F423">
            <v>0</v>
          </cell>
          <cell r="G423" t="str">
            <v>否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5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J423">
            <v>0</v>
          </cell>
        </row>
        <row r="424">
          <cell r="B424" t="str">
            <v>S513115</v>
          </cell>
          <cell r="C424" t="str">
            <v>黄骅市博元农业科技有限公司</v>
          </cell>
          <cell r="D424">
            <v>0</v>
          </cell>
          <cell r="F424">
            <v>0</v>
          </cell>
          <cell r="G424" t="str">
            <v>否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5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J424">
            <v>0</v>
          </cell>
        </row>
        <row r="425">
          <cell r="B425" t="str">
            <v>S513116</v>
          </cell>
          <cell r="C425" t="str">
            <v>黄骅市渤海路理想照像服务部</v>
          </cell>
          <cell r="D425">
            <v>0</v>
          </cell>
          <cell r="F425">
            <v>0</v>
          </cell>
          <cell r="G425" t="str">
            <v>否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5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J425">
            <v>0</v>
          </cell>
        </row>
        <row r="426">
          <cell r="B426" t="str">
            <v>S513118</v>
          </cell>
          <cell r="C426" t="str">
            <v>衡水鑫磊劳务派遣有限公司</v>
          </cell>
          <cell r="D426">
            <v>0</v>
          </cell>
          <cell r="F426">
            <v>0</v>
          </cell>
          <cell r="G426" t="str">
            <v>否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5</v>
          </cell>
          <cell r="BB426">
            <v>0</v>
          </cell>
          <cell r="BC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J426">
            <v>0</v>
          </cell>
        </row>
        <row r="427">
          <cell r="B427" t="str">
            <v>S514005</v>
          </cell>
          <cell r="C427" t="str">
            <v>山西驰鹏汽车销售有限公司</v>
          </cell>
          <cell r="D427">
            <v>0</v>
          </cell>
          <cell r="F427">
            <v>0</v>
          </cell>
          <cell r="G427" t="str">
            <v>否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5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J427">
            <v>0</v>
          </cell>
        </row>
        <row r="428">
          <cell r="B428" t="str">
            <v>S531009</v>
          </cell>
          <cell r="C428" t="str">
            <v>上海鸿安锦翔汽车服务有限公司</v>
          </cell>
          <cell r="D428">
            <v>0</v>
          </cell>
          <cell r="F428">
            <v>0</v>
          </cell>
          <cell r="G428" t="str">
            <v>否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>
            <v>0</v>
          </cell>
          <cell r="AQ428">
            <v>0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W428">
            <v>0</v>
          </cell>
          <cell r="AX428">
            <v>0</v>
          </cell>
          <cell r="AY428">
            <v>0</v>
          </cell>
          <cell r="AZ428">
            <v>0</v>
          </cell>
          <cell r="BA428">
            <v>5</v>
          </cell>
          <cell r="BB428">
            <v>0</v>
          </cell>
          <cell r="BC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J428">
            <v>0</v>
          </cell>
        </row>
        <row r="429">
          <cell r="B429" t="str">
            <v>S532010</v>
          </cell>
          <cell r="C429" t="str">
            <v>南通易人汽车贸易服务有限公司</v>
          </cell>
          <cell r="D429">
            <v>0</v>
          </cell>
          <cell r="F429">
            <v>0</v>
          </cell>
          <cell r="G429" t="str">
            <v>否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5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J429">
            <v>0</v>
          </cell>
        </row>
        <row r="430">
          <cell r="B430" t="str">
            <v>S532013</v>
          </cell>
          <cell r="C430" t="str">
            <v>武汉华天博亿工贸有限公司</v>
          </cell>
          <cell r="D430">
            <v>0</v>
          </cell>
          <cell r="F430">
            <v>0</v>
          </cell>
          <cell r="G430" t="str">
            <v>否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K430">
            <v>0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5</v>
          </cell>
          <cell r="BB430">
            <v>0</v>
          </cell>
          <cell r="BC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J430">
            <v>0</v>
          </cell>
        </row>
        <row r="431">
          <cell r="B431" t="str">
            <v>S533009</v>
          </cell>
          <cell r="C431" t="str">
            <v>嘉兴市金禾汽车维修服务有限公司</v>
          </cell>
          <cell r="D431">
            <v>0</v>
          </cell>
          <cell r="F431">
            <v>0</v>
          </cell>
          <cell r="G431" t="str">
            <v>否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5</v>
          </cell>
          <cell r="BB431">
            <v>0</v>
          </cell>
          <cell r="BC431">
            <v>0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J431">
            <v>0</v>
          </cell>
        </row>
        <row r="432">
          <cell r="B432" t="str">
            <v>S534003</v>
          </cell>
          <cell r="C432" t="str">
            <v>芜湖市仁和富通汽车修理厂</v>
          </cell>
          <cell r="D432">
            <v>0</v>
          </cell>
          <cell r="F432">
            <v>0</v>
          </cell>
          <cell r="G432" t="str">
            <v>否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5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J432">
            <v>0</v>
          </cell>
        </row>
        <row r="433">
          <cell r="B433" t="str">
            <v>S534006</v>
          </cell>
          <cell r="C433" t="str">
            <v>六安安瑞汽车销售有限公司</v>
          </cell>
          <cell r="D433">
            <v>0</v>
          </cell>
          <cell r="F433">
            <v>0</v>
          </cell>
          <cell r="G433" t="str">
            <v>否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5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J433">
            <v>0</v>
          </cell>
        </row>
        <row r="434">
          <cell r="B434" t="str">
            <v>S535003</v>
          </cell>
          <cell r="C434" t="str">
            <v>漳浦天泽塑胶制品有限公司</v>
          </cell>
          <cell r="D434">
            <v>0</v>
          </cell>
          <cell r="F434">
            <v>0</v>
          </cell>
          <cell r="G434" t="str">
            <v>否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5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J434">
            <v>0</v>
          </cell>
        </row>
        <row r="435">
          <cell r="B435" t="str">
            <v>S537006</v>
          </cell>
          <cell r="C435" t="str">
            <v>潍坊众乐邦人力资源有限公司</v>
          </cell>
          <cell r="D435">
            <v>0</v>
          </cell>
          <cell r="F435">
            <v>0</v>
          </cell>
          <cell r="G435" t="str">
            <v>否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5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J435">
            <v>0</v>
          </cell>
        </row>
        <row r="436">
          <cell r="B436" t="str">
            <v>S537013</v>
          </cell>
          <cell r="C436" t="str">
            <v>文登区康泰汽车修理部</v>
          </cell>
          <cell r="D436">
            <v>0</v>
          </cell>
          <cell r="F436">
            <v>0</v>
          </cell>
          <cell r="G436" t="str">
            <v>否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5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J436">
            <v>0</v>
          </cell>
        </row>
        <row r="437">
          <cell r="B437" t="str">
            <v>S537014</v>
          </cell>
          <cell r="C437" t="str">
            <v>山东原和人力资源有限公司</v>
          </cell>
          <cell r="D437">
            <v>0</v>
          </cell>
          <cell r="F437">
            <v>0</v>
          </cell>
          <cell r="G437" t="str">
            <v>否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  <cell r="BA437">
            <v>5</v>
          </cell>
          <cell r="BB437">
            <v>0</v>
          </cell>
          <cell r="BC437">
            <v>0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J437">
            <v>0</v>
          </cell>
        </row>
        <row r="438">
          <cell r="B438" t="str">
            <v>S543004</v>
          </cell>
          <cell r="C438" t="str">
            <v>西峡县德赢汽车销售服务有限公司</v>
          </cell>
          <cell r="D438">
            <v>0</v>
          </cell>
          <cell r="F438">
            <v>0</v>
          </cell>
          <cell r="G438" t="str">
            <v>否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5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J438">
            <v>0</v>
          </cell>
        </row>
        <row r="439">
          <cell r="B439" t="str">
            <v>S545001</v>
          </cell>
          <cell r="C439" t="str">
            <v>柳州凡天汽车销售服务有限公司</v>
          </cell>
          <cell r="D439">
            <v>0</v>
          </cell>
          <cell r="F439">
            <v>0</v>
          </cell>
          <cell r="G439" t="str">
            <v>否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K439">
            <v>0</v>
          </cell>
          <cell r="AL439">
            <v>0</v>
          </cell>
          <cell r="AM439">
            <v>0</v>
          </cell>
          <cell r="AN439">
            <v>0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A439">
            <v>5</v>
          </cell>
          <cell r="BB439">
            <v>0</v>
          </cell>
          <cell r="BC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J439">
            <v>0</v>
          </cell>
        </row>
        <row r="440">
          <cell r="B440" t="str">
            <v>S561005</v>
          </cell>
          <cell r="C440" t="str">
            <v>西安汉信自动识别技术有限公司</v>
          </cell>
          <cell r="D440">
            <v>0</v>
          </cell>
          <cell r="F440">
            <v>0</v>
          </cell>
          <cell r="G440" t="str">
            <v>否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A440">
            <v>5</v>
          </cell>
          <cell r="BB440">
            <v>0</v>
          </cell>
          <cell r="BC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J440">
            <v>0</v>
          </cell>
        </row>
        <row r="441">
          <cell r="B441" t="str">
            <v>S412035</v>
          </cell>
          <cell r="C441" t="str">
            <v>天津海纳钢铁有限公司</v>
          </cell>
          <cell r="D441" t="str">
            <v>金属件</v>
          </cell>
          <cell r="F441">
            <v>0</v>
          </cell>
          <cell r="G441" t="str">
            <v>否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A441">
            <v>5</v>
          </cell>
          <cell r="BB441">
            <v>0</v>
          </cell>
          <cell r="BC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J441">
            <v>0</v>
          </cell>
        </row>
        <row r="442">
          <cell r="B442" t="str">
            <v>S413145</v>
          </cell>
          <cell r="C442" t="str">
            <v>霸州市霸州镇鑫创五金塑料厂</v>
          </cell>
          <cell r="D442" t="str">
            <v>座椅</v>
          </cell>
          <cell r="E442" t="str">
            <v>正常供货</v>
          </cell>
          <cell r="F442">
            <v>60</v>
          </cell>
          <cell r="G442" t="str">
            <v>是</v>
          </cell>
          <cell r="H442">
            <v>60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0</v>
          </cell>
          <cell r="AM442">
            <v>466.6</v>
          </cell>
          <cell r="AN442">
            <v>17727.84</v>
          </cell>
          <cell r="AO442">
            <v>20300</v>
          </cell>
          <cell r="AP442">
            <v>17400</v>
          </cell>
          <cell r="AQ442">
            <v>43147.86</v>
          </cell>
          <cell r="AR442">
            <v>29919.32</v>
          </cell>
          <cell r="AS442">
            <v>15318.49</v>
          </cell>
          <cell r="AT442">
            <v>10943.34</v>
          </cell>
          <cell r="AU442">
            <v>0</v>
          </cell>
          <cell r="AV442">
            <v>61089.79</v>
          </cell>
          <cell r="AW442">
            <v>13600</v>
          </cell>
          <cell r="AX442">
            <v>17356.8</v>
          </cell>
          <cell r="AY442">
            <v>247270.04</v>
          </cell>
          <cell r="AZ442">
            <v>216313.24</v>
          </cell>
          <cell r="BA442">
            <v>6</v>
          </cell>
          <cell r="BB442">
            <v>61089.79</v>
          </cell>
          <cell r="BC442">
            <v>0</v>
          </cell>
          <cell r="BD442">
            <v>10943.34</v>
          </cell>
          <cell r="BE442">
            <v>15318.49</v>
          </cell>
          <cell r="BF442">
            <v>29919.32</v>
          </cell>
          <cell r="BG442">
            <v>118308.42</v>
          </cell>
          <cell r="BH442">
            <v>30956.799999999999</v>
          </cell>
          <cell r="BJ442">
            <v>19718.07</v>
          </cell>
        </row>
        <row r="443">
          <cell r="B443" t="str">
            <v>S511019</v>
          </cell>
          <cell r="C443" t="str">
            <v>中企永联数据交换技术(北京)有限公司</v>
          </cell>
          <cell r="D443">
            <v>0</v>
          </cell>
          <cell r="F443">
            <v>0</v>
          </cell>
          <cell r="G443" t="str">
            <v>否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  <cell r="BA443">
            <v>5</v>
          </cell>
          <cell r="BB443">
            <v>0</v>
          </cell>
          <cell r="BC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J443">
            <v>0</v>
          </cell>
        </row>
        <row r="444">
          <cell r="B444" t="str">
            <v>S511021</v>
          </cell>
          <cell r="C444" t="str">
            <v>平安养老保险股份有限公司北京分公司</v>
          </cell>
          <cell r="D444">
            <v>0</v>
          </cell>
          <cell r="F444">
            <v>0</v>
          </cell>
          <cell r="G444" t="str">
            <v>否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  <cell r="BA444">
            <v>5</v>
          </cell>
          <cell r="BB444">
            <v>0</v>
          </cell>
          <cell r="BC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J444">
            <v>0</v>
          </cell>
        </row>
        <row r="445">
          <cell r="B445" t="str">
            <v>S511022</v>
          </cell>
          <cell r="C445" t="str">
            <v>北京华德世纪科技发展有限公司</v>
          </cell>
          <cell r="D445">
            <v>0</v>
          </cell>
          <cell r="F445">
            <v>0</v>
          </cell>
          <cell r="G445" t="str">
            <v>否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A445">
            <v>5</v>
          </cell>
          <cell r="BB445">
            <v>0</v>
          </cell>
          <cell r="BC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J445">
            <v>0</v>
          </cell>
        </row>
        <row r="446">
          <cell r="B446" t="str">
            <v>S511024</v>
          </cell>
          <cell r="C446" t="str">
            <v>北京市长安律师事务所</v>
          </cell>
          <cell r="D446">
            <v>0</v>
          </cell>
          <cell r="F446">
            <v>0</v>
          </cell>
          <cell r="G446" t="str">
            <v>否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5</v>
          </cell>
          <cell r="BB446">
            <v>0</v>
          </cell>
          <cell r="BC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J446">
            <v>0</v>
          </cell>
        </row>
        <row r="447">
          <cell r="B447" t="str">
            <v>S513100</v>
          </cell>
          <cell r="C447" t="str">
            <v>保定中汇汽车贸易有限公司</v>
          </cell>
          <cell r="D447">
            <v>0</v>
          </cell>
          <cell r="F447">
            <v>0</v>
          </cell>
          <cell r="G447" t="str">
            <v>否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5</v>
          </cell>
          <cell r="BB447">
            <v>0</v>
          </cell>
          <cell r="BC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J447">
            <v>0</v>
          </cell>
        </row>
        <row r="448">
          <cell r="B448" t="str">
            <v>S513103</v>
          </cell>
          <cell r="C448" t="str">
            <v>邢台市鼎力恒汽车销售有限公司</v>
          </cell>
          <cell r="D448">
            <v>0</v>
          </cell>
          <cell r="F448">
            <v>0</v>
          </cell>
          <cell r="G448" t="str">
            <v>否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5</v>
          </cell>
          <cell r="BB448">
            <v>0</v>
          </cell>
          <cell r="BC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J448">
            <v>0</v>
          </cell>
        </row>
        <row r="449">
          <cell r="B449" t="str">
            <v>S513119</v>
          </cell>
          <cell r="C449" t="str">
            <v>黄骅市英强装卸搬运队</v>
          </cell>
          <cell r="D449">
            <v>0</v>
          </cell>
          <cell r="F449">
            <v>0</v>
          </cell>
          <cell r="G449" t="str">
            <v>否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A449">
            <v>5</v>
          </cell>
          <cell r="BB449">
            <v>0</v>
          </cell>
          <cell r="BC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J449">
            <v>0</v>
          </cell>
        </row>
        <row r="450">
          <cell r="B450" t="str">
            <v>S513120</v>
          </cell>
          <cell r="C450" t="str">
            <v>黄骅市大强商贸有限公司</v>
          </cell>
          <cell r="D450">
            <v>0</v>
          </cell>
          <cell r="F450">
            <v>0</v>
          </cell>
          <cell r="G450" t="str">
            <v>否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K450">
            <v>0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0</v>
          </cell>
          <cell r="AU450">
            <v>0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5</v>
          </cell>
          <cell r="BB450">
            <v>0</v>
          </cell>
          <cell r="BC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J450">
            <v>0</v>
          </cell>
        </row>
        <row r="451">
          <cell r="B451" t="str">
            <v>S513123</v>
          </cell>
          <cell r="C451" t="str">
            <v>黄骅市奇润运输队</v>
          </cell>
          <cell r="D451">
            <v>0</v>
          </cell>
          <cell r="F451">
            <v>0</v>
          </cell>
          <cell r="G451" t="str">
            <v>否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  <cell r="BA451">
            <v>6</v>
          </cell>
          <cell r="BB451">
            <v>0</v>
          </cell>
          <cell r="BC451">
            <v>0</v>
          </cell>
          <cell r="BD451">
            <v>0</v>
          </cell>
          <cell r="BE451">
            <v>0</v>
          </cell>
          <cell r="BF451">
            <v>0</v>
          </cell>
          <cell r="BG451">
            <v>0</v>
          </cell>
          <cell r="BH451">
            <v>0</v>
          </cell>
          <cell r="BJ451">
            <v>0</v>
          </cell>
        </row>
        <row r="452">
          <cell r="B452" t="str">
            <v>S513124</v>
          </cell>
          <cell r="C452" t="str">
            <v>河北凯昌祥汽车销售服务有限公司</v>
          </cell>
          <cell r="D452">
            <v>0</v>
          </cell>
          <cell r="F452">
            <v>0</v>
          </cell>
          <cell r="G452" t="str">
            <v>否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>
            <v>0</v>
          </cell>
          <cell r="AU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A452">
            <v>5</v>
          </cell>
          <cell r="BB452">
            <v>0</v>
          </cell>
          <cell r="BC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J452">
            <v>0</v>
          </cell>
        </row>
        <row r="453">
          <cell r="B453" t="str">
            <v>S513125</v>
          </cell>
          <cell r="C453" t="str">
            <v>黄骅市壹本文化传媒有限公司</v>
          </cell>
          <cell r="D453">
            <v>0</v>
          </cell>
          <cell r="F453">
            <v>0</v>
          </cell>
          <cell r="G453" t="str">
            <v>否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0</v>
          </cell>
          <cell r="AS453">
            <v>0</v>
          </cell>
          <cell r="AT453">
            <v>0</v>
          </cell>
          <cell r="AU453">
            <v>0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5</v>
          </cell>
          <cell r="BB453">
            <v>0</v>
          </cell>
          <cell r="BC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J453">
            <v>0</v>
          </cell>
        </row>
        <row r="454">
          <cell r="B454" t="str">
            <v>S513126</v>
          </cell>
          <cell r="C454" t="str">
            <v>河北荣华吉运汽车销售服务有限公司</v>
          </cell>
          <cell r="D454">
            <v>0</v>
          </cell>
          <cell r="F454">
            <v>0</v>
          </cell>
          <cell r="G454" t="str">
            <v>否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5</v>
          </cell>
          <cell r="BB454">
            <v>0</v>
          </cell>
          <cell r="BC454">
            <v>0</v>
          </cell>
          <cell r="BD454">
            <v>0</v>
          </cell>
          <cell r="BE454">
            <v>0</v>
          </cell>
          <cell r="BF454">
            <v>0</v>
          </cell>
          <cell r="BG454">
            <v>0</v>
          </cell>
          <cell r="BH454">
            <v>0</v>
          </cell>
          <cell r="BJ454">
            <v>0</v>
          </cell>
        </row>
        <row r="455">
          <cell r="B455" t="str">
            <v>S513128</v>
          </cell>
          <cell r="C455" t="str">
            <v>黄骅市兴骏汽车维修门市部</v>
          </cell>
          <cell r="D455">
            <v>0</v>
          </cell>
          <cell r="F455">
            <v>0</v>
          </cell>
          <cell r="G455" t="str">
            <v>否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0</v>
          </cell>
          <cell r="AQ455">
            <v>0</v>
          </cell>
          <cell r="AR455">
            <v>0</v>
          </cell>
          <cell r="AS455">
            <v>0</v>
          </cell>
          <cell r="AT455">
            <v>0</v>
          </cell>
          <cell r="AU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A455">
            <v>5</v>
          </cell>
          <cell r="BB455">
            <v>0</v>
          </cell>
          <cell r="BC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J455">
            <v>0</v>
          </cell>
        </row>
        <row r="456">
          <cell r="B456" t="str">
            <v>S514010</v>
          </cell>
          <cell r="C456" t="str">
            <v>山西汇瑞达汽车销售服务有限公司</v>
          </cell>
          <cell r="D456">
            <v>0</v>
          </cell>
          <cell r="F456">
            <v>0</v>
          </cell>
          <cell r="G456" t="str">
            <v>否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5</v>
          </cell>
          <cell r="BB456">
            <v>0</v>
          </cell>
          <cell r="BC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J456">
            <v>0</v>
          </cell>
        </row>
        <row r="457">
          <cell r="B457" t="str">
            <v>S521004</v>
          </cell>
          <cell r="C457" t="str">
            <v>辽阳奥德新重型汽车修配厂</v>
          </cell>
          <cell r="D457">
            <v>0</v>
          </cell>
          <cell r="F457">
            <v>0</v>
          </cell>
          <cell r="G457" t="str">
            <v>否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A457">
            <v>5</v>
          </cell>
          <cell r="BB457">
            <v>0</v>
          </cell>
          <cell r="BC457">
            <v>0</v>
          </cell>
          <cell r="BD457">
            <v>0</v>
          </cell>
          <cell r="BE457">
            <v>0</v>
          </cell>
          <cell r="BF457">
            <v>0</v>
          </cell>
          <cell r="BG457">
            <v>0</v>
          </cell>
          <cell r="BH457">
            <v>0</v>
          </cell>
          <cell r="BJ457">
            <v>0</v>
          </cell>
        </row>
        <row r="458">
          <cell r="B458" t="str">
            <v>S521005</v>
          </cell>
          <cell r="C458" t="str">
            <v>盘锦圣翔汽车销售服务有限公司</v>
          </cell>
          <cell r="D458">
            <v>0</v>
          </cell>
          <cell r="F458">
            <v>0</v>
          </cell>
          <cell r="G458" t="str">
            <v>否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  <cell r="BA458">
            <v>5</v>
          </cell>
          <cell r="BB458">
            <v>0</v>
          </cell>
          <cell r="BC458">
            <v>0</v>
          </cell>
          <cell r="BD458">
            <v>0</v>
          </cell>
          <cell r="BE458">
            <v>0</v>
          </cell>
          <cell r="BF458">
            <v>0</v>
          </cell>
          <cell r="BG458">
            <v>0</v>
          </cell>
          <cell r="BH458">
            <v>0</v>
          </cell>
          <cell r="BJ458">
            <v>0</v>
          </cell>
        </row>
        <row r="459">
          <cell r="B459" t="str">
            <v>S521007</v>
          </cell>
          <cell r="C459" t="str">
            <v>鞍山沈动重工有限公司</v>
          </cell>
          <cell r="D459">
            <v>0</v>
          </cell>
          <cell r="F459">
            <v>0</v>
          </cell>
          <cell r="G459" t="str">
            <v>否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5</v>
          </cell>
          <cell r="BB459">
            <v>0</v>
          </cell>
          <cell r="BC459">
            <v>0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J459">
            <v>0</v>
          </cell>
        </row>
        <row r="460">
          <cell r="B460" t="str">
            <v>S521008</v>
          </cell>
          <cell r="C460" t="str">
            <v>辽宁动力能源装备集团有限公司</v>
          </cell>
          <cell r="D460">
            <v>0</v>
          </cell>
          <cell r="F460">
            <v>0</v>
          </cell>
          <cell r="G460" t="str">
            <v>否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  <cell r="BA460">
            <v>5</v>
          </cell>
          <cell r="BB460">
            <v>0</v>
          </cell>
          <cell r="BC460">
            <v>0</v>
          </cell>
          <cell r="BD460">
            <v>0</v>
          </cell>
          <cell r="BE460">
            <v>0</v>
          </cell>
          <cell r="BF460">
            <v>0</v>
          </cell>
          <cell r="BG460">
            <v>0</v>
          </cell>
          <cell r="BH460">
            <v>0</v>
          </cell>
          <cell r="BJ460">
            <v>0</v>
          </cell>
        </row>
        <row r="461">
          <cell r="B461" t="str">
            <v>S521009</v>
          </cell>
          <cell r="C461" t="str">
            <v>辽宁星朋科技实业有限公司</v>
          </cell>
          <cell r="D461">
            <v>0</v>
          </cell>
          <cell r="F461">
            <v>0</v>
          </cell>
          <cell r="G461" t="str">
            <v>否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A461">
            <v>5</v>
          </cell>
          <cell r="BB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J461">
            <v>0</v>
          </cell>
        </row>
        <row r="462">
          <cell r="B462" t="str">
            <v>S523001</v>
          </cell>
          <cell r="C462" t="str">
            <v>明水鑫隆汽车销售有限公司</v>
          </cell>
          <cell r="D462">
            <v>0</v>
          </cell>
          <cell r="F462">
            <v>0</v>
          </cell>
          <cell r="G462" t="str">
            <v>否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  <cell r="BA462">
            <v>5</v>
          </cell>
          <cell r="BB462">
            <v>0</v>
          </cell>
          <cell r="BC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J462">
            <v>0</v>
          </cell>
        </row>
        <row r="463">
          <cell r="B463" t="str">
            <v>S532008</v>
          </cell>
          <cell r="C463" t="str">
            <v>无锡市西运汽车修配厂</v>
          </cell>
          <cell r="D463">
            <v>0</v>
          </cell>
          <cell r="F463">
            <v>0</v>
          </cell>
          <cell r="G463" t="str">
            <v>否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  <cell r="BA463">
            <v>5</v>
          </cell>
          <cell r="BB463">
            <v>0</v>
          </cell>
          <cell r="BC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J463">
            <v>0</v>
          </cell>
        </row>
        <row r="464">
          <cell r="B464" t="str">
            <v>S532015</v>
          </cell>
          <cell r="C464" t="str">
            <v>镇江市中亚汽车销售服务有限公司镇江中亚</v>
          </cell>
          <cell r="D464">
            <v>0</v>
          </cell>
          <cell r="F464">
            <v>0</v>
          </cell>
          <cell r="G464" t="str">
            <v>否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  <cell r="BA464">
            <v>5</v>
          </cell>
          <cell r="BB464">
            <v>0</v>
          </cell>
          <cell r="BC464">
            <v>0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J464">
            <v>0</v>
          </cell>
        </row>
        <row r="465">
          <cell r="B465" t="str">
            <v>S532018</v>
          </cell>
          <cell r="C465" t="str">
            <v>扬州市佑名汽车服务有限公司</v>
          </cell>
          <cell r="D465">
            <v>0</v>
          </cell>
          <cell r="F465">
            <v>0</v>
          </cell>
          <cell r="G465" t="str">
            <v>否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  <cell r="BA465">
            <v>5</v>
          </cell>
          <cell r="BB465">
            <v>0</v>
          </cell>
          <cell r="BC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J465">
            <v>0</v>
          </cell>
        </row>
        <row r="466">
          <cell r="B466" t="str">
            <v>S532019</v>
          </cell>
          <cell r="C466" t="str">
            <v>泗洪胜安汽车修理有限公司</v>
          </cell>
          <cell r="D466">
            <v>0</v>
          </cell>
          <cell r="F466">
            <v>0</v>
          </cell>
          <cell r="G466" t="str">
            <v>否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  <cell r="BA466">
            <v>5</v>
          </cell>
          <cell r="BB466">
            <v>0</v>
          </cell>
          <cell r="BC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J466">
            <v>0</v>
          </cell>
        </row>
        <row r="467">
          <cell r="B467" t="str">
            <v>S533008</v>
          </cell>
          <cell r="C467" t="str">
            <v>台州市路桥胜盟汽车服务有限公司</v>
          </cell>
          <cell r="D467">
            <v>0</v>
          </cell>
          <cell r="F467">
            <v>0</v>
          </cell>
          <cell r="G467" t="str">
            <v>否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  <cell r="BA467">
            <v>5</v>
          </cell>
          <cell r="BB467">
            <v>0</v>
          </cell>
          <cell r="BC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J467">
            <v>0</v>
          </cell>
        </row>
        <row r="468">
          <cell r="B468" t="str">
            <v>S534005</v>
          </cell>
          <cell r="C468" t="str">
            <v>合肥志达汽车配件有限责任公司</v>
          </cell>
          <cell r="D468">
            <v>0</v>
          </cell>
          <cell r="F468">
            <v>0</v>
          </cell>
          <cell r="G468" t="str">
            <v>否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  <cell r="BA468">
            <v>5</v>
          </cell>
          <cell r="BB468">
            <v>0</v>
          </cell>
          <cell r="BC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J468">
            <v>0</v>
          </cell>
        </row>
        <row r="469">
          <cell r="B469" t="str">
            <v>S534008</v>
          </cell>
          <cell r="C469" t="str">
            <v>蚌埠市通利汽车销售有限公司</v>
          </cell>
          <cell r="D469">
            <v>0</v>
          </cell>
          <cell r="F469">
            <v>0</v>
          </cell>
          <cell r="G469" t="str">
            <v>否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A469">
            <v>5</v>
          </cell>
          <cell r="BB469">
            <v>0</v>
          </cell>
          <cell r="BC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J469">
            <v>0</v>
          </cell>
        </row>
        <row r="470">
          <cell r="B470" t="str">
            <v>S535004</v>
          </cell>
          <cell r="C470" t="str">
            <v>厦门市驰宇汽车维修有限公司</v>
          </cell>
          <cell r="D470">
            <v>0</v>
          </cell>
          <cell r="F470">
            <v>0</v>
          </cell>
          <cell r="G470" t="str">
            <v>否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  <cell r="BA470">
            <v>5</v>
          </cell>
          <cell r="BB470">
            <v>0</v>
          </cell>
          <cell r="BC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J470">
            <v>0</v>
          </cell>
        </row>
        <row r="471">
          <cell r="B471" t="str">
            <v>S535005</v>
          </cell>
          <cell r="C471" t="str">
            <v>厦门锋润汽车服务有限公司</v>
          </cell>
          <cell r="D471">
            <v>0</v>
          </cell>
          <cell r="F471">
            <v>0</v>
          </cell>
          <cell r="G471" t="str">
            <v>否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  <cell r="BA471">
            <v>5</v>
          </cell>
          <cell r="BB471">
            <v>0</v>
          </cell>
          <cell r="BC471">
            <v>0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J471">
            <v>0</v>
          </cell>
        </row>
        <row r="472">
          <cell r="B472" t="str">
            <v>S536006</v>
          </cell>
          <cell r="C472" t="str">
            <v>南城县恒通汽车服务有限公司</v>
          </cell>
          <cell r="D472">
            <v>0</v>
          </cell>
          <cell r="F472">
            <v>0</v>
          </cell>
          <cell r="G472" t="str">
            <v>否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A472">
            <v>5</v>
          </cell>
          <cell r="BB472">
            <v>0</v>
          </cell>
          <cell r="BC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J472">
            <v>0</v>
          </cell>
        </row>
        <row r="473">
          <cell r="B473" t="str">
            <v>S537010</v>
          </cell>
          <cell r="C473" t="str">
            <v>临沂瑞启汽车销售服务有限公司</v>
          </cell>
          <cell r="D473">
            <v>0</v>
          </cell>
          <cell r="F473">
            <v>0</v>
          </cell>
          <cell r="G473" t="str">
            <v>否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A473">
            <v>5</v>
          </cell>
          <cell r="BB473">
            <v>0</v>
          </cell>
          <cell r="BC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J473">
            <v>0</v>
          </cell>
        </row>
        <row r="474">
          <cell r="B474" t="str">
            <v>S537011</v>
          </cell>
          <cell r="C474" t="str">
            <v>金乡县众鑫汽车维修服务有限公司</v>
          </cell>
          <cell r="D474">
            <v>0</v>
          </cell>
          <cell r="F474">
            <v>0</v>
          </cell>
          <cell r="G474" t="str">
            <v>否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K474">
            <v>0</v>
          </cell>
          <cell r="AL474">
            <v>0</v>
          </cell>
          <cell r="AM474">
            <v>0</v>
          </cell>
          <cell r="AN474">
            <v>0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W474">
            <v>0</v>
          </cell>
          <cell r="AX474">
            <v>0</v>
          </cell>
          <cell r="AY474">
            <v>0</v>
          </cell>
          <cell r="AZ474">
            <v>0</v>
          </cell>
          <cell r="BA474">
            <v>5</v>
          </cell>
          <cell r="BB474">
            <v>0</v>
          </cell>
          <cell r="BC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J474">
            <v>0</v>
          </cell>
        </row>
        <row r="475">
          <cell r="B475" t="str">
            <v>S537017</v>
          </cell>
          <cell r="C475" t="str">
            <v>潍坊鑫腾物流有限公司</v>
          </cell>
          <cell r="D475">
            <v>0</v>
          </cell>
          <cell r="F475">
            <v>0</v>
          </cell>
          <cell r="G475" t="str">
            <v>否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  <cell r="BA475">
            <v>5</v>
          </cell>
          <cell r="BB475">
            <v>0</v>
          </cell>
          <cell r="BC475">
            <v>0</v>
          </cell>
          <cell r="BD475">
            <v>0</v>
          </cell>
          <cell r="BE475">
            <v>0</v>
          </cell>
          <cell r="BF475">
            <v>0</v>
          </cell>
          <cell r="BG475">
            <v>0</v>
          </cell>
          <cell r="BH475">
            <v>0</v>
          </cell>
          <cell r="BJ475">
            <v>0</v>
          </cell>
        </row>
        <row r="476">
          <cell r="B476" t="str">
            <v>S537018</v>
          </cell>
          <cell r="C476" t="str">
            <v>济宁盛鑫汽车销售有限公司</v>
          </cell>
          <cell r="D476">
            <v>0</v>
          </cell>
          <cell r="F476">
            <v>0</v>
          </cell>
          <cell r="G476" t="str">
            <v>否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W476">
            <v>0</v>
          </cell>
          <cell r="AX476">
            <v>0</v>
          </cell>
          <cell r="AY476">
            <v>0</v>
          </cell>
          <cell r="AZ476">
            <v>0</v>
          </cell>
          <cell r="BA476">
            <v>5</v>
          </cell>
          <cell r="BB476">
            <v>0</v>
          </cell>
          <cell r="BC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0</v>
          </cell>
          <cell r="BH476">
            <v>0</v>
          </cell>
          <cell r="BJ476">
            <v>0</v>
          </cell>
        </row>
        <row r="477">
          <cell r="B477" t="str">
            <v>S537019</v>
          </cell>
          <cell r="C477" t="str">
            <v>潍坊市汇众汽车销售服务有限公司汽车修理厂</v>
          </cell>
          <cell r="D477">
            <v>0</v>
          </cell>
          <cell r="F477">
            <v>0</v>
          </cell>
          <cell r="G477" t="str">
            <v>否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K477">
            <v>0</v>
          </cell>
          <cell r="AL477">
            <v>0</v>
          </cell>
          <cell r="AM477">
            <v>0</v>
          </cell>
          <cell r="AN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A477">
            <v>5</v>
          </cell>
          <cell r="BB477">
            <v>0</v>
          </cell>
          <cell r="BC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J477">
            <v>0</v>
          </cell>
        </row>
        <row r="478">
          <cell r="B478" t="str">
            <v>S537020</v>
          </cell>
          <cell r="C478" t="str">
            <v>章丘思锐佳顺物流有限公司</v>
          </cell>
          <cell r="D478">
            <v>0</v>
          </cell>
          <cell r="F478">
            <v>0</v>
          </cell>
          <cell r="G478" t="str">
            <v>否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A478">
            <v>5</v>
          </cell>
          <cell r="BB478">
            <v>0</v>
          </cell>
          <cell r="BC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J478">
            <v>0</v>
          </cell>
        </row>
        <row r="479">
          <cell r="B479" t="str">
            <v>S537023</v>
          </cell>
          <cell r="C479" t="str">
            <v>梁山县一通汽车维修服务有限公司</v>
          </cell>
          <cell r="D479">
            <v>0</v>
          </cell>
          <cell r="F479">
            <v>0</v>
          </cell>
          <cell r="G479" t="str">
            <v>否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A479">
            <v>5</v>
          </cell>
          <cell r="BB479">
            <v>0</v>
          </cell>
          <cell r="BC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J479">
            <v>0</v>
          </cell>
        </row>
        <row r="480">
          <cell r="B480" t="str">
            <v>S541004</v>
          </cell>
          <cell r="C480" t="str">
            <v>沁阳市鑫达汽车修理有限公司</v>
          </cell>
          <cell r="D480">
            <v>0</v>
          </cell>
          <cell r="F480">
            <v>0</v>
          </cell>
          <cell r="G480" t="str">
            <v>否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A480">
            <v>5</v>
          </cell>
          <cell r="BB480">
            <v>0</v>
          </cell>
          <cell r="BC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J480">
            <v>0</v>
          </cell>
        </row>
        <row r="481">
          <cell r="B481" t="str">
            <v>S541008</v>
          </cell>
          <cell r="C481" t="str">
            <v>驻马店天翔机电有限公司</v>
          </cell>
          <cell r="D481">
            <v>0</v>
          </cell>
          <cell r="F481">
            <v>0</v>
          </cell>
          <cell r="G481" t="str">
            <v>否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A481">
            <v>5</v>
          </cell>
          <cell r="BB481">
            <v>0</v>
          </cell>
          <cell r="BC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J481">
            <v>0</v>
          </cell>
        </row>
        <row r="482">
          <cell r="B482" t="str">
            <v>S541010</v>
          </cell>
          <cell r="C482" t="str">
            <v>平顶山市永惠汽车维修服务有限公司</v>
          </cell>
          <cell r="D482">
            <v>0</v>
          </cell>
          <cell r="F482">
            <v>0</v>
          </cell>
          <cell r="G482" t="str">
            <v>否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A482">
            <v>5</v>
          </cell>
          <cell r="BB482">
            <v>0</v>
          </cell>
          <cell r="BC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J482">
            <v>0</v>
          </cell>
        </row>
        <row r="483">
          <cell r="B483" t="str">
            <v>S541011</v>
          </cell>
          <cell r="C483" t="str">
            <v>河南正聚明汽车贸易有限公司</v>
          </cell>
          <cell r="D483">
            <v>0</v>
          </cell>
          <cell r="F483">
            <v>0</v>
          </cell>
          <cell r="G483" t="str">
            <v>否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  <cell r="BA483">
            <v>5</v>
          </cell>
          <cell r="BB483">
            <v>0</v>
          </cell>
          <cell r="BC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J483">
            <v>0</v>
          </cell>
        </row>
        <row r="484">
          <cell r="B484" t="str">
            <v>S542002</v>
          </cell>
          <cell r="C484" t="str">
            <v>武汉万坚汽车服务有限公司</v>
          </cell>
          <cell r="D484">
            <v>0</v>
          </cell>
          <cell r="F484">
            <v>0</v>
          </cell>
          <cell r="G484" t="str">
            <v>否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A484">
            <v>5</v>
          </cell>
          <cell r="BB484">
            <v>0</v>
          </cell>
          <cell r="BC484">
            <v>0</v>
          </cell>
          <cell r="BD484">
            <v>0</v>
          </cell>
          <cell r="BE484">
            <v>0</v>
          </cell>
          <cell r="BF484">
            <v>0</v>
          </cell>
          <cell r="BG484">
            <v>0</v>
          </cell>
          <cell r="BH484">
            <v>0</v>
          </cell>
          <cell r="BJ484">
            <v>0</v>
          </cell>
        </row>
        <row r="485">
          <cell r="B485" t="str">
            <v>S551004</v>
          </cell>
          <cell r="C485" t="str">
            <v>攀枝花市京福汽车销售服务有限公司</v>
          </cell>
          <cell r="D485">
            <v>0</v>
          </cell>
          <cell r="F485">
            <v>0</v>
          </cell>
          <cell r="G485" t="str">
            <v>否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A485">
            <v>5</v>
          </cell>
          <cell r="BB485">
            <v>0</v>
          </cell>
          <cell r="BC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J485">
            <v>0</v>
          </cell>
        </row>
        <row r="486">
          <cell r="B486" t="str">
            <v>S551006</v>
          </cell>
          <cell r="C486" t="str">
            <v>冕宁县泸沽海侠汽车修理厂</v>
          </cell>
          <cell r="D486">
            <v>0</v>
          </cell>
          <cell r="F486">
            <v>0</v>
          </cell>
          <cell r="G486" t="str">
            <v>否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>
            <v>0</v>
          </cell>
          <cell r="AU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A486">
            <v>5</v>
          </cell>
          <cell r="BB486">
            <v>0</v>
          </cell>
          <cell r="BC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J486">
            <v>0</v>
          </cell>
        </row>
        <row r="487">
          <cell r="B487" t="str">
            <v>S551007</v>
          </cell>
          <cell r="C487" t="str">
            <v>荥经县颐顺汽车贸易服务有限公司</v>
          </cell>
          <cell r="D487">
            <v>0</v>
          </cell>
          <cell r="F487">
            <v>0</v>
          </cell>
          <cell r="G487" t="str">
            <v>否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A487">
            <v>5</v>
          </cell>
          <cell r="BB487">
            <v>0</v>
          </cell>
          <cell r="BC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J487">
            <v>0</v>
          </cell>
        </row>
        <row r="488">
          <cell r="B488" t="str">
            <v>S562005</v>
          </cell>
          <cell r="C488" t="str">
            <v>甘肃德晟汽车贸易有限公司</v>
          </cell>
          <cell r="D488">
            <v>0</v>
          </cell>
          <cell r="F488">
            <v>0</v>
          </cell>
          <cell r="G488" t="str">
            <v>否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D488">
            <v>0</v>
          </cell>
          <cell r="AE488">
            <v>0</v>
          </cell>
          <cell r="AG488">
            <v>0</v>
          </cell>
          <cell r="AH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A488">
            <v>5</v>
          </cell>
          <cell r="BB488">
            <v>0</v>
          </cell>
          <cell r="BC488">
            <v>0</v>
          </cell>
          <cell r="BD488">
            <v>0</v>
          </cell>
          <cell r="BE488">
            <v>0</v>
          </cell>
          <cell r="BF488">
            <v>0</v>
          </cell>
          <cell r="BG488">
            <v>0</v>
          </cell>
          <cell r="BH488">
            <v>0</v>
          </cell>
          <cell r="BJ488">
            <v>0</v>
          </cell>
        </row>
        <row r="489">
          <cell r="B489" t="str">
            <v>S563001</v>
          </cell>
          <cell r="C489" t="str">
            <v>青海荣雄汽车销售服务有限公司</v>
          </cell>
          <cell r="D489">
            <v>0</v>
          </cell>
          <cell r="F489">
            <v>0</v>
          </cell>
          <cell r="G489" t="str">
            <v>否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D489">
            <v>0</v>
          </cell>
          <cell r="AE489">
            <v>0</v>
          </cell>
          <cell r="AG489">
            <v>0</v>
          </cell>
          <cell r="AH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A489">
            <v>5</v>
          </cell>
          <cell r="BB489">
            <v>0</v>
          </cell>
          <cell r="BC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J489">
            <v>0</v>
          </cell>
        </row>
        <row r="490">
          <cell r="B490" t="str">
            <v>S565002</v>
          </cell>
          <cell r="C490" t="str">
            <v>伊宁市兴杨汽修厂</v>
          </cell>
          <cell r="D490">
            <v>0</v>
          </cell>
          <cell r="F490">
            <v>0</v>
          </cell>
          <cell r="G490" t="str">
            <v>否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D490">
            <v>0</v>
          </cell>
          <cell r="AE490">
            <v>0</v>
          </cell>
          <cell r="AG490">
            <v>0</v>
          </cell>
          <cell r="AH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A490">
            <v>5</v>
          </cell>
          <cell r="BB490">
            <v>0</v>
          </cell>
          <cell r="BC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J490">
            <v>0</v>
          </cell>
        </row>
        <row r="491">
          <cell r="B491" t="str">
            <v>S411032</v>
          </cell>
          <cell r="C491" t="str">
            <v>国家知识产权局专利局</v>
          </cell>
          <cell r="D491">
            <v>0</v>
          </cell>
          <cell r="F491">
            <v>0</v>
          </cell>
          <cell r="G491" t="str">
            <v>否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A491">
            <v>5</v>
          </cell>
          <cell r="BB491">
            <v>0</v>
          </cell>
          <cell r="BC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J491">
            <v>0</v>
          </cell>
        </row>
        <row r="492">
          <cell r="B492" t="str">
            <v>S412034</v>
          </cell>
          <cell r="C492" t="str">
            <v>天津市鑫晟亨通商贸有限公司</v>
          </cell>
          <cell r="D492" t="str">
            <v>金属件</v>
          </cell>
          <cell r="F492">
            <v>0</v>
          </cell>
          <cell r="G492" t="str">
            <v>否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A492">
            <v>5</v>
          </cell>
          <cell r="BB492">
            <v>0</v>
          </cell>
          <cell r="BC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J492">
            <v>0</v>
          </cell>
        </row>
        <row r="493">
          <cell r="B493" t="str">
            <v>S413137</v>
          </cell>
          <cell r="C493" t="str">
            <v>河北秦安安全科技股份有限公司</v>
          </cell>
          <cell r="D493">
            <v>0</v>
          </cell>
          <cell r="F493">
            <v>0</v>
          </cell>
          <cell r="G493" t="str">
            <v>否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  <cell r="BA493">
            <v>5</v>
          </cell>
          <cell r="BB493">
            <v>0</v>
          </cell>
          <cell r="BC493">
            <v>0</v>
          </cell>
          <cell r="BD493">
            <v>0</v>
          </cell>
          <cell r="BE493">
            <v>0</v>
          </cell>
          <cell r="BF493">
            <v>0</v>
          </cell>
          <cell r="BG493">
            <v>0</v>
          </cell>
          <cell r="BH493">
            <v>0</v>
          </cell>
          <cell r="BJ493">
            <v>0</v>
          </cell>
        </row>
        <row r="494">
          <cell r="B494" t="str">
            <v>S431028</v>
          </cell>
          <cell r="C494" t="str">
            <v>上海越航启塑化有限公司</v>
          </cell>
          <cell r="D494" t="str">
            <v>后视镜</v>
          </cell>
          <cell r="F494">
            <v>0</v>
          </cell>
          <cell r="G494" t="str">
            <v>否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L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  <cell r="BA494">
            <v>6</v>
          </cell>
          <cell r="BB494">
            <v>0</v>
          </cell>
          <cell r="BC494">
            <v>0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J494">
            <v>0</v>
          </cell>
        </row>
        <row r="495">
          <cell r="B495" t="str">
            <v>S437047</v>
          </cell>
          <cell r="C495" t="str">
            <v>青岛美泰塑胶有限公司</v>
          </cell>
          <cell r="D495">
            <v>0</v>
          </cell>
          <cell r="F495">
            <v>0</v>
          </cell>
          <cell r="G495" t="str">
            <v>否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  <cell r="BA495">
            <v>5</v>
          </cell>
          <cell r="BB495">
            <v>0</v>
          </cell>
          <cell r="BC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J495">
            <v>0</v>
          </cell>
        </row>
        <row r="496">
          <cell r="B496" t="str">
            <v>S511025</v>
          </cell>
          <cell r="C496" t="str">
            <v>北京泰纳特斯汽车零部件有限公司</v>
          </cell>
          <cell r="D496">
            <v>0</v>
          </cell>
          <cell r="E496" t="str">
            <v>老账</v>
          </cell>
          <cell r="F496">
            <v>0</v>
          </cell>
          <cell r="G496" t="str">
            <v>否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  <cell r="BA496">
            <v>5</v>
          </cell>
          <cell r="BB496">
            <v>0</v>
          </cell>
          <cell r="BC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J496">
            <v>0</v>
          </cell>
        </row>
        <row r="497">
          <cell r="B497" t="str">
            <v>S512011</v>
          </cell>
          <cell r="C497" t="str">
            <v>天津市启光科技有限公司</v>
          </cell>
          <cell r="D497">
            <v>0</v>
          </cell>
          <cell r="F497">
            <v>0</v>
          </cell>
          <cell r="G497" t="str">
            <v>否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A497">
            <v>5</v>
          </cell>
          <cell r="BB497">
            <v>0</v>
          </cell>
          <cell r="BC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J497">
            <v>0</v>
          </cell>
        </row>
        <row r="498">
          <cell r="B498" t="str">
            <v>S513088</v>
          </cell>
          <cell r="C498" t="str">
            <v>邢台上联汽车销售有限公司</v>
          </cell>
          <cell r="D498">
            <v>0</v>
          </cell>
          <cell r="F498">
            <v>0</v>
          </cell>
          <cell r="G498" t="str">
            <v>否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  <cell r="BA498">
            <v>5</v>
          </cell>
          <cell r="BB498">
            <v>0</v>
          </cell>
          <cell r="BC498">
            <v>0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J498">
            <v>0</v>
          </cell>
        </row>
        <row r="499">
          <cell r="B499" t="str">
            <v>S513099</v>
          </cell>
          <cell r="C499" t="str">
            <v>涉县昌鑫汽车销售服务有限公司</v>
          </cell>
          <cell r="D499">
            <v>0</v>
          </cell>
          <cell r="F499">
            <v>0</v>
          </cell>
          <cell r="G499" t="str">
            <v>否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K499">
            <v>0</v>
          </cell>
          <cell r="AL499">
            <v>0</v>
          </cell>
          <cell r="AM499">
            <v>0</v>
          </cell>
          <cell r="AN499">
            <v>0</v>
          </cell>
          <cell r="AO499">
            <v>0</v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A499">
            <v>5</v>
          </cell>
          <cell r="BB499">
            <v>0</v>
          </cell>
          <cell r="BC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J499">
            <v>0</v>
          </cell>
        </row>
        <row r="500">
          <cell r="B500" t="str">
            <v>S513101</v>
          </cell>
          <cell r="C500" t="str">
            <v>河北创伟物贸有限公司</v>
          </cell>
          <cell r="D500">
            <v>0</v>
          </cell>
          <cell r="F500">
            <v>0</v>
          </cell>
          <cell r="G500" t="str">
            <v>否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K500">
            <v>0</v>
          </cell>
          <cell r="AL500">
            <v>0</v>
          </cell>
          <cell r="AM500">
            <v>0</v>
          </cell>
          <cell r="AN500">
            <v>0</v>
          </cell>
          <cell r="AO500">
            <v>0</v>
          </cell>
          <cell r="AP500">
            <v>0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W500">
            <v>0</v>
          </cell>
          <cell r="AX500">
            <v>0</v>
          </cell>
          <cell r="AY500">
            <v>0</v>
          </cell>
          <cell r="AZ500">
            <v>0</v>
          </cell>
          <cell r="BA500">
            <v>5</v>
          </cell>
          <cell r="BB500">
            <v>0</v>
          </cell>
          <cell r="BC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J500">
            <v>0</v>
          </cell>
        </row>
        <row r="501">
          <cell r="B501" t="str">
            <v>S513105</v>
          </cell>
          <cell r="C501" t="str">
            <v>昌黎县驰丰汽车销售有限公司</v>
          </cell>
          <cell r="D501">
            <v>0</v>
          </cell>
          <cell r="F501">
            <v>0</v>
          </cell>
          <cell r="G501" t="str">
            <v>否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>
            <v>0</v>
          </cell>
          <cell r="AQ501">
            <v>0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W501">
            <v>0</v>
          </cell>
          <cell r="AX501">
            <v>0</v>
          </cell>
          <cell r="AY501">
            <v>0</v>
          </cell>
          <cell r="AZ501">
            <v>0</v>
          </cell>
          <cell r="BA501">
            <v>5</v>
          </cell>
          <cell r="BB501">
            <v>0</v>
          </cell>
          <cell r="BC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J501">
            <v>0</v>
          </cell>
        </row>
        <row r="502">
          <cell r="B502" t="str">
            <v>S513107</v>
          </cell>
          <cell r="C502" t="str">
            <v>秦皇岛市重汽汽车配件有限公司汽车维护厂</v>
          </cell>
          <cell r="D502">
            <v>0</v>
          </cell>
          <cell r="F502">
            <v>0</v>
          </cell>
          <cell r="G502" t="str">
            <v>否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A502">
            <v>5</v>
          </cell>
          <cell r="BB502">
            <v>0</v>
          </cell>
          <cell r="BC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J502">
            <v>0</v>
          </cell>
        </row>
        <row r="503">
          <cell r="B503" t="str">
            <v>S513127</v>
          </cell>
          <cell r="C503" t="str">
            <v>馆陶县广丰汽车贸易有限公司</v>
          </cell>
          <cell r="D503">
            <v>0</v>
          </cell>
          <cell r="F503">
            <v>0</v>
          </cell>
          <cell r="G503" t="str">
            <v>否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P503">
            <v>0</v>
          </cell>
          <cell r="AQ503">
            <v>0</v>
          </cell>
          <cell r="AR503">
            <v>0</v>
          </cell>
          <cell r="AS503">
            <v>0</v>
          </cell>
          <cell r="AT503">
            <v>0</v>
          </cell>
          <cell r="AU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A503">
            <v>5</v>
          </cell>
          <cell r="BB503">
            <v>0</v>
          </cell>
          <cell r="BC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J503">
            <v>0</v>
          </cell>
        </row>
        <row r="504">
          <cell r="B504" t="str">
            <v>S513132</v>
          </cell>
          <cell r="C504" t="str">
            <v>临城县志云汽车维修服务有限公司</v>
          </cell>
          <cell r="D504">
            <v>0</v>
          </cell>
          <cell r="F504">
            <v>0</v>
          </cell>
          <cell r="G504" t="str">
            <v>否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K504">
            <v>0</v>
          </cell>
          <cell r="AL504">
            <v>0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A504">
            <v>5</v>
          </cell>
          <cell r="BB504">
            <v>0</v>
          </cell>
          <cell r="BC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J504">
            <v>0</v>
          </cell>
        </row>
        <row r="505">
          <cell r="B505" t="str">
            <v>S513133</v>
          </cell>
          <cell r="C505" t="str">
            <v>邯郸市永年区现方汽车修理厂</v>
          </cell>
          <cell r="D505">
            <v>0</v>
          </cell>
          <cell r="F505">
            <v>0</v>
          </cell>
          <cell r="G505" t="str">
            <v>否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K505">
            <v>0</v>
          </cell>
          <cell r="AL505">
            <v>0</v>
          </cell>
          <cell r="AM505">
            <v>0</v>
          </cell>
          <cell r="AN505">
            <v>0</v>
          </cell>
          <cell r="AO505">
            <v>0</v>
          </cell>
          <cell r="AP505">
            <v>0</v>
          </cell>
          <cell r="AQ505">
            <v>0</v>
          </cell>
          <cell r="AR505">
            <v>0</v>
          </cell>
          <cell r="AS505">
            <v>0</v>
          </cell>
          <cell r="AT505">
            <v>0</v>
          </cell>
          <cell r="AU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0</v>
          </cell>
          <cell r="BA505">
            <v>5</v>
          </cell>
          <cell r="BB505">
            <v>0</v>
          </cell>
          <cell r="BC505">
            <v>0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J505">
            <v>0</v>
          </cell>
        </row>
        <row r="506">
          <cell r="B506" t="str">
            <v>S513134</v>
          </cell>
          <cell r="C506" t="str">
            <v>黄骅市东风仪器仪表经销处</v>
          </cell>
          <cell r="D506">
            <v>0</v>
          </cell>
          <cell r="F506">
            <v>0</v>
          </cell>
          <cell r="G506" t="str">
            <v>否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K506">
            <v>0</v>
          </cell>
          <cell r="AL506">
            <v>0</v>
          </cell>
          <cell r="AM506">
            <v>0</v>
          </cell>
          <cell r="AN506">
            <v>0</v>
          </cell>
          <cell r="AO506">
            <v>0</v>
          </cell>
          <cell r="AP506">
            <v>0</v>
          </cell>
          <cell r="AQ506">
            <v>0</v>
          </cell>
          <cell r="AR506">
            <v>0</v>
          </cell>
          <cell r="AS506">
            <v>0</v>
          </cell>
          <cell r="AT506">
            <v>0</v>
          </cell>
          <cell r="AU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A506">
            <v>5</v>
          </cell>
          <cell r="BB506">
            <v>0</v>
          </cell>
          <cell r="BC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J506">
            <v>0</v>
          </cell>
        </row>
        <row r="507">
          <cell r="B507" t="str">
            <v>S513136</v>
          </cell>
          <cell r="C507" t="str">
            <v>河北新林坡孵化器股份有限公司</v>
          </cell>
          <cell r="D507">
            <v>0</v>
          </cell>
          <cell r="F507">
            <v>0</v>
          </cell>
          <cell r="G507" t="str">
            <v>否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O507">
            <v>0</v>
          </cell>
          <cell r="AP507">
            <v>0</v>
          </cell>
          <cell r="AQ507">
            <v>0</v>
          </cell>
          <cell r="AR507">
            <v>0</v>
          </cell>
          <cell r="AS507">
            <v>0</v>
          </cell>
          <cell r="AT507">
            <v>0</v>
          </cell>
          <cell r="AU507">
            <v>0</v>
          </cell>
          <cell r="AW507">
            <v>0</v>
          </cell>
          <cell r="AX507">
            <v>0</v>
          </cell>
          <cell r="AY507">
            <v>0</v>
          </cell>
          <cell r="AZ507">
            <v>0</v>
          </cell>
          <cell r="BA507">
            <v>5</v>
          </cell>
          <cell r="BB507">
            <v>0</v>
          </cell>
          <cell r="BC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J507">
            <v>0</v>
          </cell>
        </row>
        <row r="508">
          <cell r="B508" t="str">
            <v>S513140</v>
          </cell>
          <cell r="C508" t="str">
            <v>黄骅市祥海废品回收有限公司</v>
          </cell>
          <cell r="D508">
            <v>0</v>
          </cell>
          <cell r="F508">
            <v>0</v>
          </cell>
          <cell r="G508" t="str">
            <v>否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A508">
            <v>5</v>
          </cell>
          <cell r="BB508">
            <v>0</v>
          </cell>
          <cell r="BC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J508">
            <v>0</v>
          </cell>
        </row>
        <row r="509">
          <cell r="B509" t="str">
            <v>S513141</v>
          </cell>
          <cell r="C509" t="str">
            <v>黄骅市众泰模具厂</v>
          </cell>
          <cell r="D509">
            <v>0</v>
          </cell>
          <cell r="F509">
            <v>0</v>
          </cell>
          <cell r="G509" t="str">
            <v>否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A509">
            <v>5</v>
          </cell>
          <cell r="BB509">
            <v>0</v>
          </cell>
          <cell r="BC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J509">
            <v>0</v>
          </cell>
        </row>
        <row r="510">
          <cell r="B510" t="str">
            <v>S513142</v>
          </cell>
          <cell r="C510" t="str">
            <v>黄骅市双骏模具有限公司</v>
          </cell>
          <cell r="D510">
            <v>0</v>
          </cell>
          <cell r="F510">
            <v>0</v>
          </cell>
          <cell r="G510" t="str">
            <v>否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A510">
            <v>5</v>
          </cell>
          <cell r="BB510">
            <v>0</v>
          </cell>
          <cell r="BC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J510">
            <v>0</v>
          </cell>
        </row>
        <row r="511">
          <cell r="B511" t="str">
            <v>S514002</v>
          </cell>
          <cell r="C511" t="str">
            <v>曲沃重义汽车服务有限公司</v>
          </cell>
          <cell r="D511">
            <v>0</v>
          </cell>
          <cell r="F511">
            <v>0</v>
          </cell>
          <cell r="G511" t="str">
            <v>否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D511">
            <v>0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O511">
            <v>0</v>
          </cell>
          <cell r="AP511">
            <v>0</v>
          </cell>
          <cell r="AQ511">
            <v>0</v>
          </cell>
          <cell r="AR511">
            <v>0</v>
          </cell>
          <cell r="AS511">
            <v>0</v>
          </cell>
          <cell r="AT511">
            <v>0</v>
          </cell>
          <cell r="AU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A511">
            <v>5</v>
          </cell>
          <cell r="BB511">
            <v>0</v>
          </cell>
          <cell r="BC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J511">
            <v>0</v>
          </cell>
        </row>
        <row r="512">
          <cell r="B512" t="str">
            <v>S531010</v>
          </cell>
          <cell r="C512" t="str">
            <v>上海钢联电子商务股份有限公司</v>
          </cell>
          <cell r="D512">
            <v>0</v>
          </cell>
          <cell r="F512">
            <v>0</v>
          </cell>
          <cell r="G512" t="str">
            <v>否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O512">
            <v>0</v>
          </cell>
          <cell r="AP512">
            <v>0</v>
          </cell>
          <cell r="AQ512">
            <v>0</v>
          </cell>
          <cell r="AR512">
            <v>0</v>
          </cell>
          <cell r="AS512">
            <v>0</v>
          </cell>
          <cell r="AT512">
            <v>0</v>
          </cell>
          <cell r="AU512">
            <v>0</v>
          </cell>
          <cell r="AW512">
            <v>0</v>
          </cell>
          <cell r="AX512">
            <v>0</v>
          </cell>
          <cell r="AY512">
            <v>0</v>
          </cell>
          <cell r="AZ512">
            <v>0</v>
          </cell>
          <cell r="BA512">
            <v>5</v>
          </cell>
          <cell r="BB512">
            <v>0</v>
          </cell>
          <cell r="BC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J512">
            <v>0</v>
          </cell>
        </row>
        <row r="513">
          <cell r="B513" t="str">
            <v>S532006</v>
          </cell>
          <cell r="C513" t="str">
            <v>唐兴压缩技术(昆山)有限公司</v>
          </cell>
          <cell r="D513">
            <v>0</v>
          </cell>
          <cell r="E513" t="str">
            <v>老账</v>
          </cell>
          <cell r="F513">
            <v>0</v>
          </cell>
          <cell r="G513" t="str">
            <v>是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13980</v>
          </cell>
          <cell r="AH513">
            <v>0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0</v>
          </cell>
          <cell r="AS513">
            <v>0</v>
          </cell>
          <cell r="AT513">
            <v>0</v>
          </cell>
          <cell r="AU513">
            <v>0</v>
          </cell>
          <cell r="AW513">
            <v>0</v>
          </cell>
          <cell r="AX513">
            <v>0</v>
          </cell>
          <cell r="AY513">
            <v>13980</v>
          </cell>
          <cell r="AZ513">
            <v>13980</v>
          </cell>
          <cell r="BA513">
            <v>5</v>
          </cell>
          <cell r="BB513">
            <v>0</v>
          </cell>
          <cell r="BC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J513">
            <v>0</v>
          </cell>
        </row>
        <row r="514">
          <cell r="B514" t="str">
            <v>S532014</v>
          </cell>
          <cell r="C514" t="str">
            <v>扬州顺汇机械有限公司</v>
          </cell>
          <cell r="D514">
            <v>0</v>
          </cell>
          <cell r="F514">
            <v>0</v>
          </cell>
          <cell r="G514" t="str">
            <v>否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>
            <v>0</v>
          </cell>
          <cell r="AQ514">
            <v>0</v>
          </cell>
          <cell r="AR514">
            <v>0</v>
          </cell>
          <cell r="AS514">
            <v>0</v>
          </cell>
          <cell r="AT514">
            <v>0</v>
          </cell>
          <cell r="AU514">
            <v>0</v>
          </cell>
          <cell r="AW514">
            <v>0</v>
          </cell>
          <cell r="AX514">
            <v>0</v>
          </cell>
          <cell r="AY514">
            <v>0</v>
          </cell>
          <cell r="AZ514">
            <v>0</v>
          </cell>
          <cell r="BA514">
            <v>5</v>
          </cell>
          <cell r="BB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J514">
            <v>0</v>
          </cell>
        </row>
        <row r="515">
          <cell r="B515" t="str">
            <v>S532016</v>
          </cell>
          <cell r="C515" t="str">
            <v>宁波奥启精密温控技术有限公司</v>
          </cell>
          <cell r="D515">
            <v>0</v>
          </cell>
          <cell r="F515">
            <v>0</v>
          </cell>
          <cell r="G515" t="str">
            <v>否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L515">
            <v>0</v>
          </cell>
          <cell r="AM515">
            <v>0</v>
          </cell>
          <cell r="AN515">
            <v>0</v>
          </cell>
          <cell r="AO515">
            <v>0</v>
          </cell>
          <cell r="AP515">
            <v>0</v>
          </cell>
          <cell r="AQ515">
            <v>0</v>
          </cell>
          <cell r="AR515">
            <v>0</v>
          </cell>
          <cell r="AS515">
            <v>0</v>
          </cell>
          <cell r="AT515">
            <v>0</v>
          </cell>
          <cell r="AU515">
            <v>0</v>
          </cell>
          <cell r="AW515">
            <v>0</v>
          </cell>
          <cell r="AX515">
            <v>0</v>
          </cell>
          <cell r="AY515">
            <v>0</v>
          </cell>
          <cell r="AZ515">
            <v>0</v>
          </cell>
          <cell r="BA515">
            <v>5</v>
          </cell>
          <cell r="BB515">
            <v>0</v>
          </cell>
          <cell r="BC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J515">
            <v>0</v>
          </cell>
        </row>
        <row r="516">
          <cell r="B516" t="str">
            <v>S532017</v>
          </cell>
          <cell r="C516" t="str">
            <v>苏州尚氏数控科技有限公司</v>
          </cell>
          <cell r="D516">
            <v>0</v>
          </cell>
          <cell r="F516">
            <v>0</v>
          </cell>
          <cell r="G516" t="str">
            <v>否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  <cell r="BA516">
            <v>5</v>
          </cell>
          <cell r="BB516">
            <v>0</v>
          </cell>
          <cell r="BC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J516">
            <v>0</v>
          </cell>
        </row>
        <row r="517">
          <cell r="B517" t="str">
            <v>S534002</v>
          </cell>
          <cell r="C517" t="str">
            <v>凤阳县金鹰汽车修理有限公司</v>
          </cell>
          <cell r="D517">
            <v>0</v>
          </cell>
          <cell r="F517">
            <v>0</v>
          </cell>
          <cell r="G517" t="str">
            <v>否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O517">
            <v>0</v>
          </cell>
          <cell r="AP517">
            <v>0</v>
          </cell>
          <cell r="AQ517">
            <v>0</v>
          </cell>
          <cell r="AR517">
            <v>0</v>
          </cell>
          <cell r="AS517">
            <v>0</v>
          </cell>
          <cell r="AT517">
            <v>0</v>
          </cell>
          <cell r="AU517">
            <v>0</v>
          </cell>
          <cell r="AW517">
            <v>0</v>
          </cell>
          <cell r="AX517">
            <v>0</v>
          </cell>
          <cell r="AY517">
            <v>0</v>
          </cell>
          <cell r="AZ517">
            <v>0</v>
          </cell>
          <cell r="BA517">
            <v>5</v>
          </cell>
          <cell r="BB517">
            <v>0</v>
          </cell>
          <cell r="BC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J517">
            <v>0</v>
          </cell>
        </row>
        <row r="518">
          <cell r="B518" t="str">
            <v>S537015</v>
          </cell>
          <cell r="C518" t="str">
            <v>潍坊光升人力资源有限公司</v>
          </cell>
          <cell r="D518">
            <v>0</v>
          </cell>
          <cell r="F518">
            <v>0</v>
          </cell>
          <cell r="G518" t="str">
            <v>否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K518">
            <v>0</v>
          </cell>
          <cell r="AL518">
            <v>0</v>
          </cell>
          <cell r="AM518">
            <v>0</v>
          </cell>
          <cell r="AN518">
            <v>0</v>
          </cell>
          <cell r="AO518">
            <v>0</v>
          </cell>
          <cell r="AP518">
            <v>0</v>
          </cell>
          <cell r="AQ518">
            <v>0</v>
          </cell>
          <cell r="AR518">
            <v>0</v>
          </cell>
          <cell r="AS518">
            <v>0</v>
          </cell>
          <cell r="AT518">
            <v>0</v>
          </cell>
          <cell r="AU518">
            <v>0</v>
          </cell>
          <cell r="AW518">
            <v>0</v>
          </cell>
          <cell r="AX518">
            <v>0</v>
          </cell>
          <cell r="AY518">
            <v>0</v>
          </cell>
          <cell r="AZ518">
            <v>0</v>
          </cell>
          <cell r="BA518">
            <v>5</v>
          </cell>
          <cell r="BB518">
            <v>0</v>
          </cell>
          <cell r="BC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J518">
            <v>0</v>
          </cell>
        </row>
        <row r="519">
          <cell r="B519" t="str">
            <v>S537022</v>
          </cell>
          <cell r="C519" t="str">
            <v>山东亿豪汽车销售服务有限公司</v>
          </cell>
          <cell r="D519">
            <v>0</v>
          </cell>
          <cell r="F519">
            <v>0</v>
          </cell>
          <cell r="G519" t="str">
            <v>否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O519">
            <v>0</v>
          </cell>
          <cell r="AP519">
            <v>0</v>
          </cell>
          <cell r="AQ519">
            <v>0</v>
          </cell>
          <cell r="AR519">
            <v>0</v>
          </cell>
          <cell r="AS519">
            <v>0</v>
          </cell>
          <cell r="AT519">
            <v>0</v>
          </cell>
          <cell r="AU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A519">
            <v>5</v>
          </cell>
          <cell r="BB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J519">
            <v>0</v>
          </cell>
        </row>
        <row r="520">
          <cell r="B520" t="str">
            <v>S537024</v>
          </cell>
          <cell r="C520" t="str">
            <v>枣庄同鑫源汽车销售有限公司</v>
          </cell>
          <cell r="D520">
            <v>0</v>
          </cell>
          <cell r="F520">
            <v>0</v>
          </cell>
          <cell r="G520" t="str">
            <v>否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0</v>
          </cell>
          <cell r="AP520">
            <v>0</v>
          </cell>
          <cell r="AQ520">
            <v>0</v>
          </cell>
          <cell r="AR520">
            <v>0</v>
          </cell>
          <cell r="AS520">
            <v>0</v>
          </cell>
          <cell r="AT520">
            <v>0</v>
          </cell>
          <cell r="AU520">
            <v>0</v>
          </cell>
          <cell r="AW520">
            <v>0</v>
          </cell>
          <cell r="AX520">
            <v>0</v>
          </cell>
          <cell r="AY520">
            <v>0</v>
          </cell>
          <cell r="AZ520">
            <v>0</v>
          </cell>
          <cell r="BA520">
            <v>5</v>
          </cell>
          <cell r="BB520">
            <v>0</v>
          </cell>
          <cell r="BC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J520">
            <v>0</v>
          </cell>
        </row>
        <row r="521">
          <cell r="B521" t="str">
            <v>S537025</v>
          </cell>
          <cell r="C521" t="str">
            <v>山东捷曼机械贸易有限公司</v>
          </cell>
          <cell r="D521">
            <v>0</v>
          </cell>
          <cell r="F521">
            <v>0</v>
          </cell>
          <cell r="G521" t="str">
            <v>否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O521">
            <v>0</v>
          </cell>
          <cell r="AP521">
            <v>0</v>
          </cell>
          <cell r="AQ521">
            <v>0</v>
          </cell>
          <cell r="AR521">
            <v>0</v>
          </cell>
          <cell r="AS521">
            <v>0</v>
          </cell>
          <cell r="AT521">
            <v>0</v>
          </cell>
          <cell r="AU521">
            <v>0</v>
          </cell>
          <cell r="AW521">
            <v>0</v>
          </cell>
          <cell r="AX521">
            <v>0</v>
          </cell>
          <cell r="AY521">
            <v>0</v>
          </cell>
          <cell r="AZ521">
            <v>0</v>
          </cell>
          <cell r="BA521">
            <v>5</v>
          </cell>
          <cell r="BB521">
            <v>0</v>
          </cell>
          <cell r="BC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J521">
            <v>0</v>
          </cell>
        </row>
        <row r="522">
          <cell r="B522" t="str">
            <v>S537027</v>
          </cell>
          <cell r="C522" t="str">
            <v>山东隆众信息技术有限公司</v>
          </cell>
          <cell r="D522">
            <v>0</v>
          </cell>
          <cell r="F522">
            <v>0</v>
          </cell>
          <cell r="G522" t="str">
            <v>否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>
            <v>0</v>
          </cell>
          <cell r="AQ522">
            <v>0</v>
          </cell>
          <cell r="AR522">
            <v>0</v>
          </cell>
          <cell r="AS522">
            <v>0</v>
          </cell>
          <cell r="AT522">
            <v>0</v>
          </cell>
          <cell r="AU522">
            <v>0</v>
          </cell>
          <cell r="AW522">
            <v>0</v>
          </cell>
          <cell r="AX522">
            <v>0</v>
          </cell>
          <cell r="AY522">
            <v>0</v>
          </cell>
          <cell r="AZ522">
            <v>0</v>
          </cell>
          <cell r="BA522">
            <v>5</v>
          </cell>
          <cell r="BB522">
            <v>0</v>
          </cell>
          <cell r="BC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J522">
            <v>0</v>
          </cell>
        </row>
        <row r="523">
          <cell r="B523" t="str">
            <v>S541002</v>
          </cell>
          <cell r="C523" t="str">
            <v>林州市万通汽车贸易有限责任公司</v>
          </cell>
          <cell r="D523">
            <v>0</v>
          </cell>
          <cell r="F523">
            <v>0</v>
          </cell>
          <cell r="G523" t="str">
            <v>否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0</v>
          </cell>
          <cell r="AP523">
            <v>0</v>
          </cell>
          <cell r="AQ523">
            <v>0</v>
          </cell>
          <cell r="AR523">
            <v>0</v>
          </cell>
          <cell r="AS523">
            <v>0</v>
          </cell>
          <cell r="AT523">
            <v>0</v>
          </cell>
          <cell r="AU523">
            <v>0</v>
          </cell>
          <cell r="AW523">
            <v>0</v>
          </cell>
          <cell r="AX523">
            <v>0</v>
          </cell>
          <cell r="AY523">
            <v>0</v>
          </cell>
          <cell r="AZ523">
            <v>0</v>
          </cell>
          <cell r="BA523">
            <v>5</v>
          </cell>
          <cell r="BB523">
            <v>0</v>
          </cell>
          <cell r="BC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J523">
            <v>0</v>
          </cell>
        </row>
        <row r="524">
          <cell r="B524" t="str">
            <v>S541007</v>
          </cell>
          <cell r="C524" t="str">
            <v>博爱县凯达汽车修理厂</v>
          </cell>
          <cell r="D524">
            <v>0</v>
          </cell>
          <cell r="F524">
            <v>0</v>
          </cell>
          <cell r="G524" t="str">
            <v>否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O524">
            <v>0</v>
          </cell>
          <cell r="AP524">
            <v>0</v>
          </cell>
          <cell r="AQ524">
            <v>0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W524">
            <v>0</v>
          </cell>
          <cell r="AX524">
            <v>0</v>
          </cell>
          <cell r="AY524">
            <v>0</v>
          </cell>
          <cell r="AZ524">
            <v>0</v>
          </cell>
          <cell r="BA524">
            <v>5</v>
          </cell>
          <cell r="BB524">
            <v>0</v>
          </cell>
          <cell r="BC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J524">
            <v>0</v>
          </cell>
        </row>
        <row r="525">
          <cell r="B525" t="str">
            <v>S541012</v>
          </cell>
          <cell r="C525" t="str">
            <v>开封市南关区凯伟汽车特约维修站</v>
          </cell>
          <cell r="D525">
            <v>0</v>
          </cell>
          <cell r="F525">
            <v>0</v>
          </cell>
          <cell r="G525" t="str">
            <v>否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O525">
            <v>0</v>
          </cell>
          <cell r="AP525">
            <v>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A525">
            <v>5</v>
          </cell>
          <cell r="BB525">
            <v>0</v>
          </cell>
          <cell r="BC525">
            <v>0</v>
          </cell>
          <cell r="BD525">
            <v>0</v>
          </cell>
          <cell r="BE525">
            <v>0</v>
          </cell>
          <cell r="BF525">
            <v>0</v>
          </cell>
          <cell r="BG525">
            <v>0</v>
          </cell>
          <cell r="BH525">
            <v>0</v>
          </cell>
          <cell r="BJ525">
            <v>0</v>
          </cell>
        </row>
        <row r="526">
          <cell r="B526" t="str">
            <v>S544008</v>
          </cell>
          <cell r="C526" t="str">
            <v>广州四达电气科技有限公司</v>
          </cell>
          <cell r="D526">
            <v>0</v>
          </cell>
          <cell r="F526">
            <v>0</v>
          </cell>
          <cell r="G526" t="str">
            <v>否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K526">
            <v>0</v>
          </cell>
          <cell r="AL526">
            <v>0</v>
          </cell>
          <cell r="AM526">
            <v>0</v>
          </cell>
          <cell r="AN526">
            <v>0</v>
          </cell>
          <cell r="AO526">
            <v>0</v>
          </cell>
          <cell r="AP526">
            <v>0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W526">
            <v>0</v>
          </cell>
          <cell r="AX526">
            <v>0</v>
          </cell>
          <cell r="AY526">
            <v>0</v>
          </cell>
          <cell r="AZ526">
            <v>0</v>
          </cell>
          <cell r="BA526">
            <v>5</v>
          </cell>
          <cell r="BB526">
            <v>0</v>
          </cell>
          <cell r="BC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J526">
            <v>0</v>
          </cell>
        </row>
        <row r="527">
          <cell r="B527" t="str">
            <v>S552001</v>
          </cell>
          <cell r="C527" t="str">
            <v>贵州亿福汽车销售服务有限公司</v>
          </cell>
          <cell r="D527">
            <v>0</v>
          </cell>
          <cell r="F527">
            <v>0</v>
          </cell>
          <cell r="G527" t="str">
            <v>否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O527">
            <v>0</v>
          </cell>
          <cell r="AP527">
            <v>0</v>
          </cell>
          <cell r="AQ527">
            <v>0</v>
          </cell>
          <cell r="AR527">
            <v>0</v>
          </cell>
          <cell r="AS527">
            <v>0</v>
          </cell>
          <cell r="AT527">
            <v>0</v>
          </cell>
          <cell r="AU527">
            <v>0</v>
          </cell>
          <cell r="AW527">
            <v>0</v>
          </cell>
          <cell r="AX527">
            <v>0</v>
          </cell>
          <cell r="AY527">
            <v>0</v>
          </cell>
          <cell r="AZ527">
            <v>0</v>
          </cell>
          <cell r="BA527">
            <v>5</v>
          </cell>
          <cell r="BB527">
            <v>0</v>
          </cell>
          <cell r="BC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J527">
            <v>0</v>
          </cell>
        </row>
        <row r="528">
          <cell r="B528" t="str">
            <v>S553002</v>
          </cell>
          <cell r="C528" t="str">
            <v>昆明博海汽车服务有限公司</v>
          </cell>
          <cell r="D528">
            <v>0</v>
          </cell>
          <cell r="F528">
            <v>0</v>
          </cell>
          <cell r="G528" t="str">
            <v>否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K528">
            <v>0</v>
          </cell>
          <cell r="AL528">
            <v>0</v>
          </cell>
          <cell r="AM528">
            <v>0</v>
          </cell>
          <cell r="AN528">
            <v>0</v>
          </cell>
          <cell r="AO528">
            <v>0</v>
          </cell>
          <cell r="AP528">
            <v>0</v>
          </cell>
          <cell r="AQ528">
            <v>0</v>
          </cell>
          <cell r="AR528">
            <v>0</v>
          </cell>
          <cell r="AS528">
            <v>0</v>
          </cell>
          <cell r="AT528">
            <v>0</v>
          </cell>
          <cell r="AU528">
            <v>0</v>
          </cell>
          <cell r="AW528">
            <v>0</v>
          </cell>
          <cell r="AX528">
            <v>0</v>
          </cell>
          <cell r="AY528">
            <v>0</v>
          </cell>
          <cell r="AZ528">
            <v>0</v>
          </cell>
          <cell r="BA528">
            <v>5</v>
          </cell>
          <cell r="BB528">
            <v>0</v>
          </cell>
          <cell r="BC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J528">
            <v>0</v>
          </cell>
        </row>
        <row r="529">
          <cell r="B529" t="str">
            <v>S565001</v>
          </cell>
          <cell r="C529" t="str">
            <v>新疆德聚欣汽车服务有限公司</v>
          </cell>
          <cell r="D529">
            <v>0</v>
          </cell>
          <cell r="F529">
            <v>0</v>
          </cell>
          <cell r="G529" t="str">
            <v>否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D529">
            <v>0</v>
          </cell>
          <cell r="AE529">
            <v>0</v>
          </cell>
          <cell r="AG529">
            <v>0</v>
          </cell>
          <cell r="AH529">
            <v>0</v>
          </cell>
          <cell r="AK529">
            <v>0</v>
          </cell>
          <cell r="AL529">
            <v>0</v>
          </cell>
          <cell r="AM529">
            <v>0</v>
          </cell>
          <cell r="AN529">
            <v>0</v>
          </cell>
          <cell r="AO529">
            <v>0</v>
          </cell>
          <cell r="AP529">
            <v>0</v>
          </cell>
          <cell r="AQ529">
            <v>0</v>
          </cell>
          <cell r="AR529">
            <v>0</v>
          </cell>
          <cell r="AS529">
            <v>0</v>
          </cell>
          <cell r="AT529">
            <v>0</v>
          </cell>
          <cell r="AU529">
            <v>0</v>
          </cell>
          <cell r="AW529">
            <v>0</v>
          </cell>
          <cell r="AX529">
            <v>0</v>
          </cell>
          <cell r="AY529">
            <v>0</v>
          </cell>
          <cell r="AZ529">
            <v>0</v>
          </cell>
          <cell r="BA529">
            <v>5</v>
          </cell>
          <cell r="BB529">
            <v>0</v>
          </cell>
          <cell r="BC529">
            <v>0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J529">
            <v>0</v>
          </cell>
        </row>
        <row r="530">
          <cell r="B530" t="str">
            <v>S512014</v>
          </cell>
          <cell r="C530" t="str">
            <v>天津市勃辉模具有限公司</v>
          </cell>
          <cell r="D530">
            <v>0</v>
          </cell>
          <cell r="E530" t="str">
            <v>固定资产</v>
          </cell>
          <cell r="F530">
            <v>0</v>
          </cell>
          <cell r="G530" t="str">
            <v>否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J530">
            <v>0</v>
          </cell>
          <cell r="AK530">
            <v>0</v>
          </cell>
          <cell r="AL530">
            <v>0</v>
          </cell>
          <cell r="AM530">
            <v>0</v>
          </cell>
          <cell r="AN530">
            <v>0</v>
          </cell>
          <cell r="AO530">
            <v>0</v>
          </cell>
          <cell r="AP530">
            <v>0</v>
          </cell>
          <cell r="AQ530">
            <v>0</v>
          </cell>
          <cell r="AR530">
            <v>0</v>
          </cell>
          <cell r="AS530">
            <v>0</v>
          </cell>
          <cell r="AT530">
            <v>0</v>
          </cell>
          <cell r="AU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A530">
            <v>5</v>
          </cell>
          <cell r="BB530">
            <v>0</v>
          </cell>
          <cell r="BC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J530">
            <v>0</v>
          </cell>
        </row>
        <row r="531">
          <cell r="B531" t="str">
            <v>S544010</v>
          </cell>
          <cell r="C531" t="str">
            <v>深圳市速杰精密模型有限公司</v>
          </cell>
          <cell r="D531">
            <v>0</v>
          </cell>
          <cell r="F531">
            <v>0</v>
          </cell>
          <cell r="G531" t="str">
            <v>否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K531">
            <v>0</v>
          </cell>
          <cell r="AL531">
            <v>0</v>
          </cell>
          <cell r="AM531">
            <v>0</v>
          </cell>
          <cell r="AN531">
            <v>0</v>
          </cell>
          <cell r="AO531">
            <v>0</v>
          </cell>
          <cell r="AP531">
            <v>0</v>
          </cell>
          <cell r="AQ531">
            <v>0</v>
          </cell>
          <cell r="AR531">
            <v>0</v>
          </cell>
          <cell r="AS531">
            <v>0</v>
          </cell>
          <cell r="AT531">
            <v>0</v>
          </cell>
          <cell r="AU531">
            <v>0</v>
          </cell>
          <cell r="AW531">
            <v>0</v>
          </cell>
          <cell r="AX531">
            <v>0</v>
          </cell>
          <cell r="AY531">
            <v>0</v>
          </cell>
          <cell r="AZ531">
            <v>0</v>
          </cell>
          <cell r="BA531">
            <v>5</v>
          </cell>
          <cell r="BB531">
            <v>0</v>
          </cell>
          <cell r="BC531">
            <v>0</v>
          </cell>
          <cell r="BD531">
            <v>0</v>
          </cell>
          <cell r="BE531">
            <v>0</v>
          </cell>
          <cell r="BF531">
            <v>0</v>
          </cell>
          <cell r="BG531">
            <v>0</v>
          </cell>
          <cell r="BH531">
            <v>0</v>
          </cell>
          <cell r="BJ531">
            <v>0</v>
          </cell>
        </row>
        <row r="532">
          <cell r="B532" t="str">
            <v>S513161</v>
          </cell>
          <cell r="C532" t="str">
            <v>黄骅市优农麦品商贸有限公司</v>
          </cell>
          <cell r="D532">
            <v>0</v>
          </cell>
          <cell r="F532">
            <v>0</v>
          </cell>
          <cell r="G532" t="str">
            <v>否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H532">
            <v>0</v>
          </cell>
          <cell r="AL532">
            <v>0</v>
          </cell>
          <cell r="AM532">
            <v>0</v>
          </cell>
          <cell r="AN532">
            <v>0</v>
          </cell>
          <cell r="AO532">
            <v>0</v>
          </cell>
          <cell r="AP532">
            <v>0</v>
          </cell>
          <cell r="AQ532">
            <v>0</v>
          </cell>
          <cell r="AR532">
            <v>0</v>
          </cell>
          <cell r="AS532">
            <v>0</v>
          </cell>
          <cell r="AT532">
            <v>0</v>
          </cell>
          <cell r="AU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A532">
            <v>5</v>
          </cell>
          <cell r="BB532">
            <v>0</v>
          </cell>
          <cell r="BC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0</v>
          </cell>
          <cell r="BJ532">
            <v>0</v>
          </cell>
        </row>
        <row r="533">
          <cell r="B533" t="str">
            <v>S413176</v>
          </cell>
          <cell r="C533" t="str">
            <v>黄骅市华盛五金机电有限公司</v>
          </cell>
          <cell r="D533" t="str">
            <v>金属件</v>
          </cell>
          <cell r="F533">
            <v>0</v>
          </cell>
          <cell r="G533" t="str">
            <v>否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  <cell r="BA533">
            <v>5</v>
          </cell>
          <cell r="BB533">
            <v>0</v>
          </cell>
          <cell r="BC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J533">
            <v>0</v>
          </cell>
        </row>
        <row r="534">
          <cell r="B534" t="str">
            <v>S432039</v>
          </cell>
          <cell r="C534" t="str">
            <v>吴江市拓研电子材料有限公司</v>
          </cell>
          <cell r="D534" t="str">
            <v>金属件/座椅</v>
          </cell>
          <cell r="E534" t="str">
            <v>正常供货</v>
          </cell>
          <cell r="F534">
            <v>0</v>
          </cell>
          <cell r="G534" t="str">
            <v>否</v>
          </cell>
          <cell r="AH534">
            <v>0</v>
          </cell>
          <cell r="AK534">
            <v>0</v>
          </cell>
          <cell r="AL534">
            <v>0</v>
          </cell>
          <cell r="AM534">
            <v>0</v>
          </cell>
          <cell r="AN534">
            <v>0</v>
          </cell>
          <cell r="AO534">
            <v>0</v>
          </cell>
          <cell r="AP534">
            <v>0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0</v>
          </cell>
          <cell r="BA534">
            <v>5</v>
          </cell>
          <cell r="BB534">
            <v>0</v>
          </cell>
          <cell r="BC534">
            <v>0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J534">
            <v>0</v>
          </cell>
        </row>
        <row r="535">
          <cell r="B535" t="str">
            <v>S461001</v>
          </cell>
          <cell r="C535" t="str">
            <v>西安海容塑料制品有限责任公司</v>
          </cell>
          <cell r="D535" t="str">
            <v>金属件/座椅</v>
          </cell>
          <cell r="F535">
            <v>0</v>
          </cell>
          <cell r="G535" t="str">
            <v>否</v>
          </cell>
          <cell r="AH535">
            <v>0</v>
          </cell>
          <cell r="AL535">
            <v>0</v>
          </cell>
          <cell r="AM535">
            <v>0</v>
          </cell>
          <cell r="AN535">
            <v>0</v>
          </cell>
          <cell r="AO535">
            <v>0</v>
          </cell>
          <cell r="AP535">
            <v>0</v>
          </cell>
          <cell r="AQ535">
            <v>0</v>
          </cell>
          <cell r="AR535">
            <v>0</v>
          </cell>
          <cell r="AS535">
            <v>0</v>
          </cell>
          <cell r="AT535">
            <v>0</v>
          </cell>
          <cell r="AU535">
            <v>0</v>
          </cell>
          <cell r="AW535">
            <v>0</v>
          </cell>
          <cell r="AX535">
            <v>0.04</v>
          </cell>
          <cell r="AY535">
            <v>0.04</v>
          </cell>
          <cell r="AZ535">
            <v>0.04</v>
          </cell>
          <cell r="BA535">
            <v>5</v>
          </cell>
          <cell r="BB535">
            <v>0.04</v>
          </cell>
          <cell r="BC535">
            <v>0</v>
          </cell>
          <cell r="BD535">
            <v>0</v>
          </cell>
          <cell r="BE535">
            <v>0</v>
          </cell>
          <cell r="BF535">
            <v>0</v>
          </cell>
          <cell r="BG535">
            <v>0.04</v>
          </cell>
          <cell r="BH535">
            <v>0</v>
          </cell>
          <cell r="BJ535">
            <v>6.6666666666666697E-3</v>
          </cell>
        </row>
        <row r="536">
          <cell r="B536" t="str">
            <v>S513151</v>
          </cell>
          <cell r="C536" t="str">
            <v>沧州啸宇模具科技有限公司</v>
          </cell>
          <cell r="D536">
            <v>0</v>
          </cell>
          <cell r="F536">
            <v>0</v>
          </cell>
          <cell r="G536" t="str">
            <v>否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L536">
            <v>0</v>
          </cell>
          <cell r="AM536">
            <v>0</v>
          </cell>
          <cell r="AN536">
            <v>0</v>
          </cell>
          <cell r="AO536">
            <v>0</v>
          </cell>
          <cell r="AP536">
            <v>0</v>
          </cell>
          <cell r="AQ536">
            <v>0</v>
          </cell>
          <cell r="AR536">
            <v>0</v>
          </cell>
          <cell r="AS536">
            <v>0</v>
          </cell>
          <cell r="AT536">
            <v>140700</v>
          </cell>
          <cell r="AU536">
            <v>0</v>
          </cell>
          <cell r="AW536">
            <v>0</v>
          </cell>
          <cell r="AX536">
            <v>0</v>
          </cell>
          <cell r="AY536">
            <v>140700</v>
          </cell>
          <cell r="AZ536">
            <v>140700</v>
          </cell>
          <cell r="BA536">
            <v>5</v>
          </cell>
          <cell r="BB536">
            <v>0</v>
          </cell>
          <cell r="BC536">
            <v>0</v>
          </cell>
          <cell r="BD536">
            <v>0</v>
          </cell>
          <cell r="BE536">
            <v>0</v>
          </cell>
          <cell r="BF536">
            <v>140700</v>
          </cell>
          <cell r="BG536">
            <v>140700</v>
          </cell>
          <cell r="BH536">
            <v>0</v>
          </cell>
          <cell r="BJ536">
            <v>23450</v>
          </cell>
        </row>
        <row r="537">
          <cell r="B537" t="str">
            <v>S511030</v>
          </cell>
          <cell r="C537" t="str">
            <v>中汽认证中心有限公司</v>
          </cell>
          <cell r="D537">
            <v>0</v>
          </cell>
          <cell r="F537">
            <v>0</v>
          </cell>
          <cell r="G537" t="str">
            <v>否</v>
          </cell>
          <cell r="AH537">
            <v>0</v>
          </cell>
          <cell r="AK537">
            <v>0</v>
          </cell>
          <cell r="AL537">
            <v>0</v>
          </cell>
          <cell r="AM537">
            <v>0</v>
          </cell>
          <cell r="AN537">
            <v>0</v>
          </cell>
          <cell r="AO537">
            <v>0</v>
          </cell>
          <cell r="AP537">
            <v>0</v>
          </cell>
          <cell r="AQ537">
            <v>0</v>
          </cell>
          <cell r="AR537">
            <v>0</v>
          </cell>
          <cell r="AS537">
            <v>0</v>
          </cell>
          <cell r="AT537">
            <v>0</v>
          </cell>
          <cell r="AU537">
            <v>0</v>
          </cell>
          <cell r="AW537">
            <v>0</v>
          </cell>
          <cell r="AX537">
            <v>0</v>
          </cell>
          <cell r="AY537">
            <v>0</v>
          </cell>
          <cell r="AZ537">
            <v>0</v>
          </cell>
          <cell r="BA537">
            <v>5</v>
          </cell>
          <cell r="BB537">
            <v>0</v>
          </cell>
          <cell r="BC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J537">
            <v>0</v>
          </cell>
        </row>
        <row r="538">
          <cell r="B538" t="str">
            <v>S513003</v>
          </cell>
          <cell r="C538" t="str">
            <v>沧州市鑫发缝纫机有限公司</v>
          </cell>
          <cell r="D538">
            <v>0</v>
          </cell>
          <cell r="E538" t="str">
            <v>零采</v>
          </cell>
          <cell r="F538">
            <v>0</v>
          </cell>
          <cell r="G538" t="str">
            <v>是</v>
          </cell>
          <cell r="AH538">
            <v>0</v>
          </cell>
          <cell r="AJ538">
            <v>18873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O538">
            <v>0</v>
          </cell>
          <cell r="AP538">
            <v>0</v>
          </cell>
          <cell r="AQ538">
            <v>0</v>
          </cell>
          <cell r="AR538">
            <v>0</v>
          </cell>
          <cell r="AS538">
            <v>0</v>
          </cell>
          <cell r="AT538">
            <v>0</v>
          </cell>
          <cell r="AU538">
            <v>0</v>
          </cell>
          <cell r="AW538">
            <v>0</v>
          </cell>
          <cell r="AX538">
            <v>4736</v>
          </cell>
          <cell r="AY538">
            <v>23609</v>
          </cell>
          <cell r="AZ538">
            <v>23609</v>
          </cell>
          <cell r="BA538">
            <v>5</v>
          </cell>
          <cell r="BB538">
            <v>4736</v>
          </cell>
          <cell r="BC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4736</v>
          </cell>
          <cell r="BH538">
            <v>0</v>
          </cell>
          <cell r="BJ538">
            <v>789.33333333333303</v>
          </cell>
        </row>
        <row r="539">
          <cell r="B539" t="str">
            <v>S513182</v>
          </cell>
          <cell r="C539" t="str">
            <v>沧州渤海新区南大港升宏建筑工程队</v>
          </cell>
          <cell r="D539">
            <v>0</v>
          </cell>
          <cell r="F539">
            <v>0</v>
          </cell>
          <cell r="G539" t="str">
            <v>否</v>
          </cell>
          <cell r="AH539">
            <v>0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O539">
            <v>0</v>
          </cell>
          <cell r="AP539">
            <v>0</v>
          </cell>
          <cell r="AQ539">
            <v>0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A539">
            <v>5</v>
          </cell>
          <cell r="BB539">
            <v>0</v>
          </cell>
          <cell r="BC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J539">
            <v>0</v>
          </cell>
        </row>
        <row r="540">
          <cell r="B540" t="str">
            <v>S413178</v>
          </cell>
          <cell r="C540" t="str">
            <v>廊坊市东平汽车零配件有限公司</v>
          </cell>
          <cell r="D540" t="str">
            <v>座椅</v>
          </cell>
          <cell r="E540" t="str">
            <v>正常供货</v>
          </cell>
          <cell r="F540">
            <v>90</v>
          </cell>
          <cell r="G540" t="str">
            <v>是</v>
          </cell>
          <cell r="AG540">
            <v>0</v>
          </cell>
          <cell r="AH540">
            <v>0</v>
          </cell>
          <cell r="AI540">
            <v>0</v>
          </cell>
          <cell r="AM540">
            <v>0</v>
          </cell>
          <cell r="AN540">
            <v>47816.78</v>
          </cell>
          <cell r="AO540">
            <v>75000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W540">
            <v>0</v>
          </cell>
          <cell r="AX540">
            <v>0</v>
          </cell>
          <cell r="AY540">
            <v>122816.78</v>
          </cell>
          <cell r="AZ540">
            <v>122816.78</v>
          </cell>
          <cell r="BA540">
            <v>5</v>
          </cell>
          <cell r="BB540">
            <v>0</v>
          </cell>
          <cell r="BC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J540">
            <v>0</v>
          </cell>
        </row>
        <row r="541">
          <cell r="B541" t="str">
            <v>S431029</v>
          </cell>
          <cell r="C541" t="str">
            <v>上海永协机械配件有限公司</v>
          </cell>
          <cell r="D541" t="str">
            <v>后视镜</v>
          </cell>
          <cell r="E541" t="str">
            <v>正常供货</v>
          </cell>
          <cell r="F541">
            <v>0</v>
          </cell>
          <cell r="G541" t="str">
            <v>是</v>
          </cell>
          <cell r="H541">
            <v>90</v>
          </cell>
          <cell r="AG541">
            <v>117946.3</v>
          </cell>
          <cell r="AH541">
            <v>0</v>
          </cell>
          <cell r="AI541">
            <v>0</v>
          </cell>
          <cell r="AJ541">
            <v>0</v>
          </cell>
          <cell r="AK541">
            <v>0</v>
          </cell>
          <cell r="AL541">
            <v>0</v>
          </cell>
          <cell r="AM541">
            <v>0</v>
          </cell>
          <cell r="AN541">
            <v>0</v>
          </cell>
          <cell r="AO541">
            <v>0</v>
          </cell>
          <cell r="AP541">
            <v>0</v>
          </cell>
          <cell r="AQ541">
            <v>0</v>
          </cell>
          <cell r="AR541">
            <v>0</v>
          </cell>
          <cell r="AS541">
            <v>0</v>
          </cell>
          <cell r="AT541">
            <v>0</v>
          </cell>
          <cell r="AU541">
            <v>0</v>
          </cell>
          <cell r="AW541">
            <v>0</v>
          </cell>
          <cell r="AX541">
            <v>0</v>
          </cell>
          <cell r="AY541">
            <v>117946.3</v>
          </cell>
          <cell r="AZ541">
            <v>117946.3</v>
          </cell>
          <cell r="BA541">
            <v>5</v>
          </cell>
          <cell r="BB541">
            <v>0</v>
          </cell>
          <cell r="BC541">
            <v>0</v>
          </cell>
          <cell r="BD541">
            <v>0</v>
          </cell>
          <cell r="BE541">
            <v>0</v>
          </cell>
          <cell r="BF541">
            <v>0</v>
          </cell>
          <cell r="BG541">
            <v>0</v>
          </cell>
          <cell r="BH541">
            <v>0</v>
          </cell>
          <cell r="BJ541">
            <v>0</v>
          </cell>
        </row>
        <row r="542">
          <cell r="B542" t="str">
            <v>S432001</v>
          </cell>
          <cell r="C542" t="str">
            <v>南京奥托立夫汽车安全系统有限公司</v>
          </cell>
          <cell r="D542" t="str">
            <v>座椅</v>
          </cell>
          <cell r="E542" t="str">
            <v>正常供货</v>
          </cell>
          <cell r="F542">
            <v>60</v>
          </cell>
          <cell r="G542" t="str">
            <v>否</v>
          </cell>
          <cell r="H542">
            <v>60</v>
          </cell>
          <cell r="AJ542">
            <v>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P542">
            <v>0</v>
          </cell>
          <cell r="AQ542">
            <v>116875.45</v>
          </cell>
          <cell r="AR542">
            <v>257452.98</v>
          </cell>
          <cell r="AS542">
            <v>311568.13</v>
          </cell>
          <cell r="AT542">
            <v>226607.23</v>
          </cell>
          <cell r="AU542">
            <v>0</v>
          </cell>
          <cell r="AW542">
            <v>0</v>
          </cell>
          <cell r="AX542">
            <v>0</v>
          </cell>
          <cell r="AY542">
            <v>912503.79</v>
          </cell>
          <cell r="AZ542">
            <v>912503.79</v>
          </cell>
          <cell r="BA542">
            <v>5</v>
          </cell>
          <cell r="BB542">
            <v>0</v>
          </cell>
          <cell r="BC542">
            <v>0</v>
          </cell>
          <cell r="BD542">
            <v>226607.23</v>
          </cell>
          <cell r="BE542">
            <v>311568.13</v>
          </cell>
          <cell r="BF542">
            <v>257452.98</v>
          </cell>
          <cell r="BG542">
            <v>538175.36</v>
          </cell>
          <cell r="BH542">
            <v>0</v>
          </cell>
          <cell r="BJ542">
            <v>89695.893333333297</v>
          </cell>
        </row>
        <row r="543">
          <cell r="B543" t="str">
            <v>S513174</v>
          </cell>
          <cell r="C543" t="str">
            <v>黄骅市杭合叉车配件经营部</v>
          </cell>
          <cell r="D543">
            <v>0</v>
          </cell>
          <cell r="F543">
            <v>0</v>
          </cell>
          <cell r="G543" t="str">
            <v>否</v>
          </cell>
          <cell r="AH543">
            <v>0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O543">
            <v>0</v>
          </cell>
          <cell r="AP543">
            <v>0</v>
          </cell>
          <cell r="AQ543">
            <v>0</v>
          </cell>
          <cell r="AR543">
            <v>12870</v>
          </cell>
          <cell r="AS543">
            <v>0</v>
          </cell>
          <cell r="AT543">
            <v>0</v>
          </cell>
          <cell r="AU543">
            <v>0</v>
          </cell>
          <cell r="AV543">
            <v>22370</v>
          </cell>
          <cell r="AW543">
            <v>0</v>
          </cell>
          <cell r="AX543">
            <v>0</v>
          </cell>
          <cell r="AY543">
            <v>35240</v>
          </cell>
          <cell r="AZ543">
            <v>35240</v>
          </cell>
          <cell r="BA543">
            <v>6</v>
          </cell>
          <cell r="BB543">
            <v>0</v>
          </cell>
          <cell r="BC543">
            <v>0</v>
          </cell>
          <cell r="BD543">
            <v>22370</v>
          </cell>
          <cell r="BE543">
            <v>0</v>
          </cell>
          <cell r="BF543">
            <v>0</v>
          </cell>
          <cell r="BG543">
            <v>22370</v>
          </cell>
          <cell r="BH543">
            <v>0</v>
          </cell>
          <cell r="BJ543">
            <v>3728.3333333333298</v>
          </cell>
        </row>
        <row r="544">
          <cell r="B544" t="str">
            <v>S413076</v>
          </cell>
          <cell r="C544" t="str">
            <v>埃意(廊坊)电子工程有限公司</v>
          </cell>
          <cell r="D544" t="str">
            <v>座椅</v>
          </cell>
          <cell r="E544" t="str">
            <v>正常供货</v>
          </cell>
          <cell r="F544">
            <v>60</v>
          </cell>
          <cell r="G544" t="str">
            <v>否</v>
          </cell>
          <cell r="H544">
            <v>60</v>
          </cell>
          <cell r="AI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169.6</v>
          </cell>
          <cell r="AR544">
            <v>0</v>
          </cell>
          <cell r="AS544">
            <v>0</v>
          </cell>
          <cell r="AT544">
            <v>0</v>
          </cell>
          <cell r="AU544">
            <v>50765.91</v>
          </cell>
          <cell r="AW544">
            <v>0</v>
          </cell>
          <cell r="AX544">
            <v>0</v>
          </cell>
          <cell r="AY544">
            <v>50935.51</v>
          </cell>
          <cell r="AZ544">
            <v>50935.51</v>
          </cell>
          <cell r="BA544">
            <v>5</v>
          </cell>
          <cell r="BB544">
            <v>0</v>
          </cell>
          <cell r="BC544">
            <v>50765.91</v>
          </cell>
          <cell r="BD544">
            <v>0</v>
          </cell>
          <cell r="BE544">
            <v>0</v>
          </cell>
          <cell r="BF544">
            <v>0</v>
          </cell>
          <cell r="BG544">
            <v>50765.91</v>
          </cell>
          <cell r="BH544">
            <v>0</v>
          </cell>
          <cell r="BJ544">
            <v>8460.9850000000006</v>
          </cell>
        </row>
        <row r="545">
          <cell r="B545" t="str">
            <v>S413182</v>
          </cell>
          <cell r="C545" t="str">
            <v>黄骅市盈辉汽车配件有限公司</v>
          </cell>
          <cell r="D545" t="str">
            <v>后视镜</v>
          </cell>
          <cell r="E545" t="str">
            <v>正常供货</v>
          </cell>
          <cell r="F545">
            <v>0</v>
          </cell>
          <cell r="G545" t="str">
            <v>是</v>
          </cell>
          <cell r="H545">
            <v>90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15946.6</v>
          </cell>
          <cell r="AC545">
            <v>56016.21</v>
          </cell>
          <cell r="AD545">
            <v>24203.919999999998</v>
          </cell>
          <cell r="AE545">
            <v>13100.64</v>
          </cell>
          <cell r="AF545">
            <v>0</v>
          </cell>
          <cell r="AG545">
            <v>14583.61</v>
          </cell>
          <cell r="AH545">
            <v>16503.87</v>
          </cell>
          <cell r="AI545">
            <v>25047.34</v>
          </cell>
          <cell r="AJ545">
            <v>0</v>
          </cell>
          <cell r="AK545">
            <v>36858.269999999997</v>
          </cell>
          <cell r="AL545">
            <v>5425.88</v>
          </cell>
          <cell r="AM545">
            <v>7573.38</v>
          </cell>
          <cell r="AN545">
            <v>8853.4599999999991</v>
          </cell>
          <cell r="AO545">
            <v>0</v>
          </cell>
          <cell r="AP545">
            <v>10300</v>
          </cell>
          <cell r="AQ545">
            <v>9447.58</v>
          </cell>
          <cell r="AR545">
            <v>10052.76</v>
          </cell>
          <cell r="AS545">
            <v>6630.91</v>
          </cell>
          <cell r="AT545">
            <v>13566.77</v>
          </cell>
          <cell r="AU545">
            <v>3522.21</v>
          </cell>
          <cell r="AV545">
            <v>12236.2</v>
          </cell>
          <cell r="AW545">
            <v>0</v>
          </cell>
          <cell r="AX545">
            <v>8261.7199999999993</v>
          </cell>
          <cell r="AY545">
            <v>298131.33</v>
          </cell>
          <cell r="AZ545">
            <v>298131.33</v>
          </cell>
          <cell r="BA545">
            <v>6</v>
          </cell>
          <cell r="BB545">
            <v>8261.7199999999993</v>
          </cell>
          <cell r="BC545">
            <v>0</v>
          </cell>
          <cell r="BD545">
            <v>12236.2</v>
          </cell>
          <cell r="BE545">
            <v>3522.21</v>
          </cell>
          <cell r="BF545">
            <v>13566.77</v>
          </cell>
          <cell r="BG545">
            <v>44217.81</v>
          </cell>
          <cell r="BH545">
            <v>0</v>
          </cell>
          <cell r="BJ545">
            <v>7369.6350000000002</v>
          </cell>
        </row>
        <row r="546">
          <cell r="B546" t="str">
            <v>S421001</v>
          </cell>
          <cell r="C546" t="str">
            <v>沈阳金杯锦恒汽车安全系统有限公司</v>
          </cell>
          <cell r="D546" t="str">
            <v>座椅</v>
          </cell>
          <cell r="E546" t="str">
            <v>正常供货</v>
          </cell>
          <cell r="F546">
            <v>90</v>
          </cell>
          <cell r="G546" t="str">
            <v>否</v>
          </cell>
          <cell r="H546">
            <v>90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A546">
            <v>5</v>
          </cell>
          <cell r="BB546">
            <v>0</v>
          </cell>
          <cell r="BC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J546">
            <v>0</v>
          </cell>
        </row>
        <row r="547">
          <cell r="B547" t="str">
            <v>S411041</v>
          </cell>
          <cell r="C547" t="str">
            <v>北京嘉度科贸有限公司</v>
          </cell>
          <cell r="D547" t="str">
            <v>金属件/座椅</v>
          </cell>
          <cell r="E547" t="str">
            <v>正常供货</v>
          </cell>
          <cell r="F547">
            <v>90</v>
          </cell>
          <cell r="G547" t="str">
            <v>否</v>
          </cell>
          <cell r="H547">
            <v>90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O547">
            <v>0</v>
          </cell>
          <cell r="AP547">
            <v>0</v>
          </cell>
          <cell r="AQ547">
            <v>0</v>
          </cell>
          <cell r="AR547">
            <v>0</v>
          </cell>
          <cell r="AS547">
            <v>0</v>
          </cell>
          <cell r="AT547">
            <v>0</v>
          </cell>
          <cell r="AU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A547">
            <v>5</v>
          </cell>
          <cell r="BB547">
            <v>0</v>
          </cell>
          <cell r="BC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J547">
            <v>0</v>
          </cell>
        </row>
        <row r="548">
          <cell r="B548" t="str">
            <v>S413156</v>
          </cell>
          <cell r="C548" t="str">
            <v>黄骅市天硕汽车部件有限公司</v>
          </cell>
          <cell r="D548" t="str">
            <v>座椅</v>
          </cell>
          <cell r="E548" t="str">
            <v>正常供货</v>
          </cell>
          <cell r="F548">
            <v>30</v>
          </cell>
          <cell r="G548" t="str">
            <v>否</v>
          </cell>
          <cell r="H548">
            <v>30</v>
          </cell>
          <cell r="AI548">
            <v>0</v>
          </cell>
          <cell r="AJ548">
            <v>0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O548">
            <v>0</v>
          </cell>
          <cell r="AP548">
            <v>0</v>
          </cell>
          <cell r="AQ548">
            <v>0</v>
          </cell>
          <cell r="AR548">
            <v>40239.08</v>
          </cell>
          <cell r="AS548">
            <v>0</v>
          </cell>
          <cell r="AT548">
            <v>0</v>
          </cell>
          <cell r="AU548">
            <v>0</v>
          </cell>
          <cell r="AW548">
            <v>0</v>
          </cell>
          <cell r="AX548">
            <v>0</v>
          </cell>
          <cell r="AY548">
            <v>40239.08</v>
          </cell>
          <cell r="AZ548">
            <v>40239.08</v>
          </cell>
          <cell r="BA548">
            <v>5</v>
          </cell>
          <cell r="BB548">
            <v>0</v>
          </cell>
          <cell r="BC548">
            <v>0</v>
          </cell>
          <cell r="BD548">
            <v>0</v>
          </cell>
          <cell r="BE548">
            <v>0</v>
          </cell>
          <cell r="BF548">
            <v>0</v>
          </cell>
          <cell r="BG548">
            <v>0</v>
          </cell>
          <cell r="BH548">
            <v>0</v>
          </cell>
          <cell r="BJ548">
            <v>0</v>
          </cell>
        </row>
        <row r="549">
          <cell r="B549" t="str">
            <v>S413175</v>
          </cell>
          <cell r="C549" t="str">
            <v>河北莫特美橡塑科技有限公司</v>
          </cell>
          <cell r="D549" t="str">
            <v>座椅/后视镜</v>
          </cell>
          <cell r="E549" t="str">
            <v>正常供货</v>
          </cell>
          <cell r="F549">
            <v>90</v>
          </cell>
          <cell r="G549" t="str">
            <v>否</v>
          </cell>
          <cell r="H549">
            <v>90</v>
          </cell>
          <cell r="AI549">
            <v>0</v>
          </cell>
          <cell r="AJ549">
            <v>0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O549">
            <v>0</v>
          </cell>
          <cell r="AP549">
            <v>0</v>
          </cell>
          <cell r="AQ549">
            <v>0</v>
          </cell>
          <cell r="AR549">
            <v>180736.58</v>
          </cell>
          <cell r="AS549">
            <v>50133.7</v>
          </cell>
          <cell r="AT549">
            <v>215688.75</v>
          </cell>
          <cell r="AU549">
            <v>0</v>
          </cell>
          <cell r="AV549">
            <v>71489.45</v>
          </cell>
          <cell r="AW549">
            <v>0</v>
          </cell>
          <cell r="AX549">
            <v>36496.74</v>
          </cell>
          <cell r="AY549">
            <v>554545.22</v>
          </cell>
          <cell r="AZ549">
            <v>446559.03</v>
          </cell>
          <cell r="BA549">
            <v>6</v>
          </cell>
          <cell r="BB549">
            <v>0</v>
          </cell>
          <cell r="BC549">
            <v>215688.75</v>
          </cell>
          <cell r="BD549">
            <v>50133.7</v>
          </cell>
          <cell r="BE549">
            <v>180736.58</v>
          </cell>
          <cell r="BF549">
            <v>0</v>
          </cell>
          <cell r="BG549">
            <v>373808.64000000001</v>
          </cell>
          <cell r="BH549">
            <v>107986.19</v>
          </cell>
          <cell r="BJ549">
            <v>62301.440000000002</v>
          </cell>
        </row>
        <row r="550">
          <cell r="B550" t="str">
            <v>S411046</v>
          </cell>
          <cell r="C550" t="str">
            <v>北京宇喆科技有限公司</v>
          </cell>
          <cell r="D550" t="str">
            <v>座椅</v>
          </cell>
          <cell r="E550" t="str">
            <v>正常供货</v>
          </cell>
          <cell r="F550">
            <v>60</v>
          </cell>
          <cell r="G550" t="str">
            <v>否</v>
          </cell>
          <cell r="H550">
            <v>60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137504.17000000001</v>
          </cell>
          <cell r="AU550">
            <v>92519.32</v>
          </cell>
          <cell r="AV550">
            <v>183851.58</v>
          </cell>
          <cell r="AW550">
            <v>194850.16</v>
          </cell>
          <cell r="AX550">
            <v>171769.9</v>
          </cell>
          <cell r="AY550">
            <v>780495.13</v>
          </cell>
          <cell r="AZ550">
            <v>413875.07</v>
          </cell>
          <cell r="BA550">
            <v>6</v>
          </cell>
          <cell r="BB550">
            <v>183851.58</v>
          </cell>
          <cell r="BC550">
            <v>92519.32</v>
          </cell>
          <cell r="BD550">
            <v>137504.17000000001</v>
          </cell>
          <cell r="BE550">
            <v>0</v>
          </cell>
          <cell r="BF550">
            <v>0</v>
          </cell>
          <cell r="BG550">
            <v>780495.13</v>
          </cell>
          <cell r="BH550">
            <v>366620.06</v>
          </cell>
          <cell r="BJ550">
            <v>130082.521666667</v>
          </cell>
        </row>
        <row r="551">
          <cell r="B551" t="str">
            <v>S412041</v>
          </cell>
          <cell r="C551" t="str">
            <v>天津力登维汽车部件有限公司</v>
          </cell>
          <cell r="E551" t="str">
            <v>正常供货（李尔）</v>
          </cell>
          <cell r="F551">
            <v>30</v>
          </cell>
          <cell r="G551" t="str">
            <v>否</v>
          </cell>
          <cell r="H551">
            <v>30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  <cell r="BA551">
            <v>5</v>
          </cell>
          <cell r="BB551">
            <v>0</v>
          </cell>
          <cell r="BC551">
            <v>0</v>
          </cell>
          <cell r="BD551">
            <v>0</v>
          </cell>
          <cell r="BE551">
            <v>0</v>
          </cell>
          <cell r="BF551">
            <v>0</v>
          </cell>
          <cell r="BG551">
            <v>0</v>
          </cell>
          <cell r="BH551">
            <v>0</v>
          </cell>
          <cell r="BJ551">
            <v>0</v>
          </cell>
        </row>
        <row r="552">
          <cell r="B552" t="str">
            <v>S412042</v>
          </cell>
          <cell r="C552" t="str">
            <v>天津锦程新材料科技有限公司</v>
          </cell>
          <cell r="F552">
            <v>30</v>
          </cell>
          <cell r="G552" t="str">
            <v>否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0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18604.32</v>
          </cell>
          <cell r="AX552">
            <v>32557.56</v>
          </cell>
          <cell r="AY552">
            <v>51161.88</v>
          </cell>
          <cell r="AZ552">
            <v>18604.32</v>
          </cell>
          <cell r="BA552">
            <v>6</v>
          </cell>
          <cell r="BB552">
            <v>18604.32</v>
          </cell>
          <cell r="BC552">
            <v>0</v>
          </cell>
          <cell r="BD552">
            <v>0</v>
          </cell>
          <cell r="BE552">
            <v>0</v>
          </cell>
          <cell r="BF552">
            <v>0</v>
          </cell>
          <cell r="BG552">
            <v>51161.88</v>
          </cell>
          <cell r="BH552">
            <v>32557.56</v>
          </cell>
          <cell r="BJ552">
            <v>8526.98</v>
          </cell>
        </row>
        <row r="553">
          <cell r="B553" t="str">
            <v>S413183</v>
          </cell>
          <cell r="C553" t="str">
            <v>河北方基恒达汽车部件有限公司</v>
          </cell>
          <cell r="E553" t="str">
            <v>正常供货（李尔）</v>
          </cell>
          <cell r="F553">
            <v>90</v>
          </cell>
          <cell r="G553" t="str">
            <v>是</v>
          </cell>
          <cell r="H553">
            <v>90</v>
          </cell>
          <cell r="AJ553">
            <v>83950.98</v>
          </cell>
          <cell r="AK553">
            <v>0</v>
          </cell>
          <cell r="AL553">
            <v>66514.740000000005</v>
          </cell>
          <cell r="AM553">
            <v>0</v>
          </cell>
          <cell r="AN553">
            <v>369701.79</v>
          </cell>
          <cell r="AO553">
            <v>232200</v>
          </cell>
          <cell r="AP553">
            <v>156400</v>
          </cell>
          <cell r="AQ553">
            <v>191406.93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W553">
            <v>0</v>
          </cell>
          <cell r="AX553">
            <v>0</v>
          </cell>
          <cell r="AY553">
            <v>1100174.44</v>
          </cell>
          <cell r="AZ553">
            <v>1100174.44</v>
          </cell>
          <cell r="BA553">
            <v>5</v>
          </cell>
          <cell r="BB553">
            <v>0</v>
          </cell>
          <cell r="BC553">
            <v>0</v>
          </cell>
          <cell r="BD553">
            <v>0</v>
          </cell>
          <cell r="BE553">
            <v>0</v>
          </cell>
          <cell r="BF553">
            <v>191406.93</v>
          </cell>
          <cell r="BG553">
            <v>0</v>
          </cell>
          <cell r="BH553">
            <v>0</v>
          </cell>
          <cell r="BJ553">
            <v>0</v>
          </cell>
        </row>
        <row r="554">
          <cell r="B554" t="str">
            <v>S413185</v>
          </cell>
          <cell r="C554" t="str">
            <v>海兴县越达弹簧制造有限公司</v>
          </cell>
          <cell r="E554" t="str">
            <v>正常供货（李尔）</v>
          </cell>
          <cell r="F554">
            <v>60</v>
          </cell>
          <cell r="G554" t="str">
            <v>否</v>
          </cell>
          <cell r="H554">
            <v>60</v>
          </cell>
          <cell r="AJ554">
            <v>0</v>
          </cell>
          <cell r="AK554">
            <v>0</v>
          </cell>
          <cell r="AM554">
            <v>0</v>
          </cell>
          <cell r="AN554">
            <v>0</v>
          </cell>
          <cell r="AO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107302.99</v>
          </cell>
          <cell r="AW554">
            <v>52306.79</v>
          </cell>
          <cell r="AX554">
            <v>39086.93</v>
          </cell>
          <cell r="AY554">
            <v>198696.71</v>
          </cell>
          <cell r="AZ554">
            <v>107302.99</v>
          </cell>
          <cell r="BA554">
            <v>6</v>
          </cell>
          <cell r="BB554">
            <v>107302.99</v>
          </cell>
          <cell r="BC554">
            <v>0</v>
          </cell>
          <cell r="BD554">
            <v>0</v>
          </cell>
          <cell r="BE554">
            <v>0</v>
          </cell>
          <cell r="BF554">
            <v>0</v>
          </cell>
          <cell r="BG554">
            <v>198696.71</v>
          </cell>
          <cell r="BH554">
            <v>91393.72</v>
          </cell>
          <cell r="BJ554">
            <v>33116.118333333303</v>
          </cell>
        </row>
        <row r="555">
          <cell r="B555" t="str">
            <v>S413197</v>
          </cell>
          <cell r="C555" t="str">
            <v>保定市宏腾科技有限公司</v>
          </cell>
          <cell r="E555" t="str">
            <v>零采</v>
          </cell>
          <cell r="F555">
            <v>30</v>
          </cell>
          <cell r="G555" t="str">
            <v>否</v>
          </cell>
          <cell r="H555">
            <v>30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  <cell r="BA555">
            <v>5</v>
          </cell>
          <cell r="BB555">
            <v>0</v>
          </cell>
          <cell r="BC555">
            <v>0</v>
          </cell>
          <cell r="BD555">
            <v>0</v>
          </cell>
          <cell r="BE555">
            <v>0</v>
          </cell>
          <cell r="BF555">
            <v>0</v>
          </cell>
          <cell r="BG555">
            <v>0</v>
          </cell>
          <cell r="BH555">
            <v>0</v>
          </cell>
          <cell r="BJ555">
            <v>0</v>
          </cell>
        </row>
        <row r="556">
          <cell r="B556" t="str">
            <v>S437053</v>
          </cell>
          <cell r="C556" t="str">
            <v>临沂方中新材料科技有限公司</v>
          </cell>
          <cell r="E556" t="str">
            <v>大宗物料</v>
          </cell>
          <cell r="F556">
            <v>30</v>
          </cell>
          <cell r="G556" t="str">
            <v>否</v>
          </cell>
          <cell r="H556">
            <v>30</v>
          </cell>
          <cell r="AJ556">
            <v>0</v>
          </cell>
          <cell r="AK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U556">
            <v>0</v>
          </cell>
          <cell r="AV556">
            <v>97000</v>
          </cell>
          <cell r="AW556">
            <v>0</v>
          </cell>
          <cell r="AX556">
            <v>211950</v>
          </cell>
          <cell r="AY556">
            <v>308950</v>
          </cell>
          <cell r="AZ556">
            <v>97000</v>
          </cell>
          <cell r="BA556">
            <v>4</v>
          </cell>
          <cell r="BB556">
            <v>0</v>
          </cell>
          <cell r="BC556">
            <v>97000</v>
          </cell>
          <cell r="BD556">
            <v>0</v>
          </cell>
          <cell r="BE556">
            <v>0</v>
          </cell>
          <cell r="BF556">
            <v>0</v>
          </cell>
          <cell r="BG556">
            <v>308950</v>
          </cell>
          <cell r="BH556">
            <v>211950</v>
          </cell>
          <cell r="BJ556">
            <v>51491.666666666701</v>
          </cell>
        </row>
        <row r="557">
          <cell r="B557" t="str">
            <v>S444015</v>
          </cell>
          <cell r="C557" t="str">
            <v>欣瑞联电子（肇庆）有限公司</v>
          </cell>
          <cell r="E557" t="str">
            <v>正常供货</v>
          </cell>
          <cell r="F557">
            <v>90</v>
          </cell>
          <cell r="G557" t="str">
            <v>否</v>
          </cell>
          <cell r="H557">
            <v>90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  <cell r="BA557">
            <v>5</v>
          </cell>
          <cell r="BB557">
            <v>0</v>
          </cell>
          <cell r="BC557">
            <v>0</v>
          </cell>
          <cell r="BD557">
            <v>0</v>
          </cell>
          <cell r="BE557">
            <v>0</v>
          </cell>
          <cell r="BF557">
            <v>0</v>
          </cell>
          <cell r="BG557">
            <v>0</v>
          </cell>
          <cell r="BH557">
            <v>0</v>
          </cell>
          <cell r="BJ557">
            <v>0</v>
          </cell>
        </row>
        <row r="558">
          <cell r="B558" t="str">
            <v>S511013</v>
          </cell>
          <cell r="C558" t="str">
            <v>北京场景智能科技有限公司</v>
          </cell>
          <cell r="F558">
            <v>60</v>
          </cell>
          <cell r="G558" t="str">
            <v>是</v>
          </cell>
          <cell r="AL558">
            <v>0</v>
          </cell>
          <cell r="AM558">
            <v>0</v>
          </cell>
          <cell r="AN558">
            <v>6000</v>
          </cell>
          <cell r="AO558">
            <v>0</v>
          </cell>
          <cell r="AP558">
            <v>0</v>
          </cell>
          <cell r="AQ558">
            <v>0</v>
          </cell>
          <cell r="AR558">
            <v>0</v>
          </cell>
          <cell r="AS558">
            <v>0</v>
          </cell>
          <cell r="AT558">
            <v>0</v>
          </cell>
          <cell r="AU558">
            <v>0</v>
          </cell>
          <cell r="AW558">
            <v>0</v>
          </cell>
          <cell r="AX558">
            <v>0</v>
          </cell>
          <cell r="AY558">
            <v>6000</v>
          </cell>
          <cell r="AZ558">
            <v>6000</v>
          </cell>
          <cell r="BA558">
            <v>5</v>
          </cell>
          <cell r="BB558">
            <v>0</v>
          </cell>
          <cell r="BC558">
            <v>0</v>
          </cell>
          <cell r="BD558">
            <v>0</v>
          </cell>
          <cell r="BE558">
            <v>0</v>
          </cell>
          <cell r="BF558">
            <v>0</v>
          </cell>
          <cell r="BG558">
            <v>0</v>
          </cell>
          <cell r="BH558">
            <v>0</v>
          </cell>
          <cell r="BJ558">
            <v>0</v>
          </cell>
        </row>
        <row r="559">
          <cell r="B559" t="str">
            <v>S512028</v>
          </cell>
          <cell r="C559" t="str">
            <v>天津林宇机械制造有限公司</v>
          </cell>
          <cell r="E559" t="str">
            <v>零采</v>
          </cell>
          <cell r="F559" t="str">
            <v>预付</v>
          </cell>
          <cell r="G559" t="str">
            <v>是</v>
          </cell>
          <cell r="AJ559">
            <v>0</v>
          </cell>
          <cell r="AK559">
            <v>0</v>
          </cell>
          <cell r="AL559">
            <v>0</v>
          </cell>
          <cell r="AM559">
            <v>1750</v>
          </cell>
          <cell r="AN559">
            <v>0</v>
          </cell>
          <cell r="AO559">
            <v>0</v>
          </cell>
          <cell r="AP559">
            <v>0</v>
          </cell>
          <cell r="AQ559">
            <v>0</v>
          </cell>
          <cell r="AR559">
            <v>0</v>
          </cell>
          <cell r="AS559">
            <v>0</v>
          </cell>
          <cell r="AT559">
            <v>0</v>
          </cell>
          <cell r="AU559">
            <v>0</v>
          </cell>
          <cell r="AW559">
            <v>0</v>
          </cell>
          <cell r="AX559">
            <v>0</v>
          </cell>
          <cell r="AY559">
            <v>1750</v>
          </cell>
          <cell r="AZ559">
            <v>1750</v>
          </cell>
          <cell r="BA559">
            <v>5</v>
          </cell>
          <cell r="BB559">
            <v>0</v>
          </cell>
          <cell r="BC559">
            <v>0</v>
          </cell>
          <cell r="BD559">
            <v>0</v>
          </cell>
          <cell r="BE559">
            <v>0</v>
          </cell>
          <cell r="BF559">
            <v>0</v>
          </cell>
          <cell r="BG559">
            <v>0</v>
          </cell>
          <cell r="BH559">
            <v>0</v>
          </cell>
          <cell r="BJ559">
            <v>0</v>
          </cell>
        </row>
        <row r="560">
          <cell r="B560" t="str">
            <v>S512031</v>
          </cell>
          <cell r="C560" t="str">
            <v>天津合心亿商贸有限公司</v>
          </cell>
          <cell r="E560" t="str">
            <v>固定资产-要诉讼</v>
          </cell>
          <cell r="F560" t="str">
            <v>预付</v>
          </cell>
          <cell r="G560" t="str">
            <v>否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  <cell r="BA560">
            <v>5</v>
          </cell>
          <cell r="BB560">
            <v>0</v>
          </cell>
          <cell r="BC560">
            <v>0</v>
          </cell>
          <cell r="BD560">
            <v>0</v>
          </cell>
          <cell r="BE560">
            <v>0</v>
          </cell>
          <cell r="BF560">
            <v>0</v>
          </cell>
          <cell r="BG560">
            <v>0</v>
          </cell>
          <cell r="BH560">
            <v>0</v>
          </cell>
          <cell r="BJ560">
            <v>0</v>
          </cell>
        </row>
        <row r="561">
          <cell r="B561" t="str">
            <v>S513164</v>
          </cell>
          <cell r="C561" t="str">
            <v>沧州圣玺装饰装修工程有限公司</v>
          </cell>
          <cell r="E561" t="str">
            <v>管理</v>
          </cell>
          <cell r="F561">
            <v>0</v>
          </cell>
          <cell r="G561" t="str">
            <v>是</v>
          </cell>
          <cell r="AI561">
            <v>1663.7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W561">
            <v>0</v>
          </cell>
          <cell r="AX561">
            <v>0</v>
          </cell>
          <cell r="AY561">
            <v>1663.7</v>
          </cell>
          <cell r="AZ561">
            <v>1663.7</v>
          </cell>
          <cell r="BA561">
            <v>5</v>
          </cell>
          <cell r="BB561">
            <v>0</v>
          </cell>
          <cell r="BC561">
            <v>0</v>
          </cell>
          <cell r="BD561">
            <v>0</v>
          </cell>
          <cell r="BE561">
            <v>0</v>
          </cell>
          <cell r="BF561">
            <v>0</v>
          </cell>
          <cell r="BG561">
            <v>0</v>
          </cell>
          <cell r="BH561">
            <v>0</v>
          </cell>
          <cell r="BJ561">
            <v>0</v>
          </cell>
        </row>
        <row r="562">
          <cell r="B562" t="str">
            <v>S513168</v>
          </cell>
          <cell r="C562" t="str">
            <v>河北嘉雄建筑安装工程有限公司</v>
          </cell>
          <cell r="E562" t="str">
            <v>管理</v>
          </cell>
          <cell r="F562">
            <v>0</v>
          </cell>
          <cell r="G562" t="str">
            <v>否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  <cell r="BA562">
            <v>5</v>
          </cell>
          <cell r="BB562">
            <v>0</v>
          </cell>
          <cell r="BC562">
            <v>0</v>
          </cell>
          <cell r="BD562">
            <v>0</v>
          </cell>
          <cell r="BE562">
            <v>0</v>
          </cell>
          <cell r="BF562">
            <v>0</v>
          </cell>
          <cell r="BG562">
            <v>0</v>
          </cell>
          <cell r="BH562">
            <v>0</v>
          </cell>
          <cell r="BJ562">
            <v>0</v>
          </cell>
        </row>
        <row r="563">
          <cell r="B563" t="str">
            <v>S513189</v>
          </cell>
          <cell r="C563" t="str">
            <v>黄骅市嘉哲电脑经营部</v>
          </cell>
          <cell r="F563">
            <v>0</v>
          </cell>
          <cell r="G563" t="str">
            <v>否</v>
          </cell>
          <cell r="AG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  <cell r="BA563">
            <v>5</v>
          </cell>
          <cell r="BB563">
            <v>0</v>
          </cell>
          <cell r="BC563">
            <v>0</v>
          </cell>
          <cell r="BD563">
            <v>0</v>
          </cell>
          <cell r="BE563">
            <v>0</v>
          </cell>
          <cell r="BF563">
            <v>0</v>
          </cell>
          <cell r="BG563">
            <v>0</v>
          </cell>
          <cell r="BH563">
            <v>0</v>
          </cell>
          <cell r="BJ563">
            <v>0</v>
          </cell>
        </row>
        <row r="564">
          <cell r="B564" t="str">
            <v>S513199</v>
          </cell>
          <cell r="C564" t="str">
            <v>黄骅市翼华工程机械租赁有限公司</v>
          </cell>
          <cell r="E564" t="str">
            <v>管理</v>
          </cell>
          <cell r="F564">
            <v>0</v>
          </cell>
          <cell r="G564" t="str">
            <v>否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  <cell r="BA564">
            <v>5</v>
          </cell>
          <cell r="BB564">
            <v>0</v>
          </cell>
          <cell r="BC564">
            <v>0</v>
          </cell>
          <cell r="BD564">
            <v>0</v>
          </cell>
          <cell r="BE564">
            <v>0</v>
          </cell>
          <cell r="BF564">
            <v>0</v>
          </cell>
          <cell r="BG564">
            <v>0</v>
          </cell>
          <cell r="BH564">
            <v>0</v>
          </cell>
          <cell r="BJ564">
            <v>0</v>
          </cell>
        </row>
        <row r="565">
          <cell r="B565" t="str">
            <v>S513200</v>
          </cell>
          <cell r="C565" t="str">
            <v>沧州烽源人力资源服务有限公司</v>
          </cell>
          <cell r="F565">
            <v>0</v>
          </cell>
          <cell r="G565" t="str">
            <v>否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  <cell r="BA565">
            <v>4</v>
          </cell>
          <cell r="BB565">
            <v>0</v>
          </cell>
          <cell r="BC565">
            <v>0</v>
          </cell>
          <cell r="BD565">
            <v>0</v>
          </cell>
          <cell r="BE565">
            <v>0</v>
          </cell>
          <cell r="BF565">
            <v>0</v>
          </cell>
          <cell r="BG565">
            <v>0</v>
          </cell>
          <cell r="BH565">
            <v>0</v>
          </cell>
          <cell r="BJ565">
            <v>0</v>
          </cell>
        </row>
        <row r="566">
          <cell r="B566" t="str">
            <v>S411049</v>
          </cell>
          <cell r="C566" t="str">
            <v>北京来一桶金科技有限公司</v>
          </cell>
          <cell r="E566" t="str">
            <v>大宗物料</v>
          </cell>
          <cell r="F566">
            <v>30</v>
          </cell>
          <cell r="G566" t="str">
            <v>否</v>
          </cell>
          <cell r="H566">
            <v>30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36233.1</v>
          </cell>
          <cell r="AU566">
            <v>0</v>
          </cell>
          <cell r="AW566">
            <v>0</v>
          </cell>
          <cell r="AX566">
            <v>0</v>
          </cell>
          <cell r="AY566">
            <v>36233.1</v>
          </cell>
          <cell r="AZ566">
            <v>36233.1</v>
          </cell>
          <cell r="BA566">
            <v>5</v>
          </cell>
          <cell r="BB566">
            <v>0</v>
          </cell>
          <cell r="BC566">
            <v>0</v>
          </cell>
          <cell r="BD566">
            <v>0</v>
          </cell>
          <cell r="BE566">
            <v>36233.1</v>
          </cell>
          <cell r="BF566">
            <v>0</v>
          </cell>
          <cell r="BG566">
            <v>36233.1</v>
          </cell>
          <cell r="BH566">
            <v>0</v>
          </cell>
          <cell r="BJ566">
            <v>6038.85</v>
          </cell>
        </row>
        <row r="567">
          <cell r="B567" t="str">
            <v>S412044</v>
          </cell>
          <cell r="C567" t="str">
            <v>天津沛衡五金弹簧有限公司</v>
          </cell>
          <cell r="E567" t="str">
            <v>正常供货</v>
          </cell>
          <cell r="F567">
            <v>90</v>
          </cell>
          <cell r="G567" t="str">
            <v>否</v>
          </cell>
          <cell r="H567">
            <v>90</v>
          </cell>
          <cell r="AL567">
            <v>0</v>
          </cell>
          <cell r="AM567">
            <v>0</v>
          </cell>
          <cell r="AN567">
            <v>0</v>
          </cell>
          <cell r="AO567">
            <v>2012.28</v>
          </cell>
          <cell r="AP567">
            <v>19900</v>
          </cell>
          <cell r="AQ567">
            <v>0</v>
          </cell>
          <cell r="AR567">
            <v>0</v>
          </cell>
          <cell r="AS567">
            <v>39233.599999999999</v>
          </cell>
          <cell r="AT567">
            <v>22068.9</v>
          </cell>
          <cell r="AU567">
            <v>13609.16</v>
          </cell>
          <cell r="AW567">
            <v>0</v>
          </cell>
          <cell r="AX567">
            <v>0</v>
          </cell>
          <cell r="AY567">
            <v>96823.94</v>
          </cell>
          <cell r="AZ567">
            <v>96823.94</v>
          </cell>
          <cell r="BA567">
            <v>5</v>
          </cell>
          <cell r="BB567">
            <v>13609.16</v>
          </cell>
          <cell r="BC567">
            <v>22068.9</v>
          </cell>
          <cell r="BD567">
            <v>39233.599999999999</v>
          </cell>
          <cell r="BE567">
            <v>0</v>
          </cell>
          <cell r="BF567">
            <v>0</v>
          </cell>
          <cell r="BG567">
            <v>74911.66</v>
          </cell>
          <cell r="BH567">
            <v>0</v>
          </cell>
          <cell r="BJ567">
            <v>12485.276666666699</v>
          </cell>
        </row>
        <row r="568">
          <cell r="B568" t="str">
            <v>S413139</v>
          </cell>
          <cell r="C568" t="str">
            <v>河北定国紧固件制造有限公司</v>
          </cell>
          <cell r="E568" t="str">
            <v>正常供货</v>
          </cell>
          <cell r="F568">
            <v>90</v>
          </cell>
          <cell r="G568" t="str">
            <v>否</v>
          </cell>
          <cell r="H568">
            <v>90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  <cell r="BA568">
            <v>5</v>
          </cell>
          <cell r="BB568">
            <v>0</v>
          </cell>
          <cell r="BC568">
            <v>0</v>
          </cell>
          <cell r="BD568">
            <v>0</v>
          </cell>
          <cell r="BE568">
            <v>0</v>
          </cell>
          <cell r="BF568">
            <v>0</v>
          </cell>
          <cell r="BG568">
            <v>0</v>
          </cell>
          <cell r="BH568">
            <v>0</v>
          </cell>
          <cell r="BJ568">
            <v>0</v>
          </cell>
        </row>
        <row r="569">
          <cell r="B569" t="str">
            <v>S431032</v>
          </cell>
          <cell r="C569" t="str">
            <v>上海商发金属材料有限公司</v>
          </cell>
          <cell r="E569" t="str">
            <v>大宗物料</v>
          </cell>
          <cell r="F569">
            <v>0</v>
          </cell>
          <cell r="G569" t="str">
            <v>否</v>
          </cell>
          <cell r="H569">
            <v>30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  <cell r="BA569">
            <v>5</v>
          </cell>
          <cell r="BB569">
            <v>0</v>
          </cell>
          <cell r="BC569">
            <v>0</v>
          </cell>
          <cell r="BD569">
            <v>0</v>
          </cell>
          <cell r="BE569">
            <v>0</v>
          </cell>
          <cell r="BF569">
            <v>0</v>
          </cell>
          <cell r="BG569">
            <v>0</v>
          </cell>
          <cell r="BH569">
            <v>0</v>
          </cell>
          <cell r="BJ569">
            <v>0</v>
          </cell>
        </row>
        <row r="570">
          <cell r="B570" t="str">
            <v>S431034</v>
          </cell>
          <cell r="C570" t="str">
            <v>雅柏利（上海）粘扣带有限公司</v>
          </cell>
          <cell r="E570" t="str">
            <v>正常供货（李尔）</v>
          </cell>
          <cell r="F570">
            <v>60</v>
          </cell>
          <cell r="G570" t="str">
            <v>否</v>
          </cell>
          <cell r="H570">
            <v>60</v>
          </cell>
          <cell r="AK570">
            <v>0</v>
          </cell>
          <cell r="AL570">
            <v>0</v>
          </cell>
          <cell r="AO570">
            <v>0</v>
          </cell>
          <cell r="AS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  <cell r="BA570">
            <v>3</v>
          </cell>
          <cell r="BB570">
            <v>0</v>
          </cell>
          <cell r="BC570">
            <v>0</v>
          </cell>
          <cell r="BD570">
            <v>0</v>
          </cell>
          <cell r="BE570">
            <v>0</v>
          </cell>
          <cell r="BF570">
            <v>0</v>
          </cell>
          <cell r="BG570">
            <v>0</v>
          </cell>
          <cell r="BH570">
            <v>0</v>
          </cell>
          <cell r="BJ570">
            <v>0</v>
          </cell>
        </row>
        <row r="571">
          <cell r="B571" t="str">
            <v>S432002</v>
          </cell>
          <cell r="C571" t="str">
            <v>江苏全盛座舱技术股份有限公司</v>
          </cell>
          <cell r="E571" t="str">
            <v>正常供货</v>
          </cell>
          <cell r="F571">
            <v>90</v>
          </cell>
          <cell r="G571" t="str">
            <v>否</v>
          </cell>
          <cell r="H571">
            <v>90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R571">
            <v>20525.91</v>
          </cell>
          <cell r="AS571">
            <v>248116.29</v>
          </cell>
          <cell r="AT571">
            <v>0</v>
          </cell>
          <cell r="AU571">
            <v>1082349.1399999999</v>
          </cell>
          <cell r="AV571">
            <v>957756.32</v>
          </cell>
          <cell r="AW571">
            <v>78457.03</v>
          </cell>
          <cell r="AX571">
            <v>713525.51</v>
          </cell>
          <cell r="AY571">
            <v>3100730.2</v>
          </cell>
          <cell r="AZ571">
            <v>1082991.3400000001</v>
          </cell>
          <cell r="BA571">
            <v>6</v>
          </cell>
          <cell r="BB571">
            <v>1082349.1399999999</v>
          </cell>
          <cell r="BC571">
            <v>0</v>
          </cell>
          <cell r="BD571">
            <v>248116.29</v>
          </cell>
          <cell r="BE571">
            <v>20525.91</v>
          </cell>
          <cell r="BF571">
            <v>0</v>
          </cell>
          <cell r="BG571">
            <v>3080204.29</v>
          </cell>
          <cell r="BH571">
            <v>2017738.86</v>
          </cell>
          <cell r="BJ571">
            <v>513367.381666667</v>
          </cell>
        </row>
        <row r="572">
          <cell r="B572" t="str">
            <v>S437051</v>
          </cell>
          <cell r="C572" t="str">
            <v>诸城恒信新材料科技有限公司</v>
          </cell>
          <cell r="E572" t="str">
            <v>正常供货</v>
          </cell>
          <cell r="F572">
            <v>30</v>
          </cell>
          <cell r="G572" t="str">
            <v>否</v>
          </cell>
          <cell r="H572">
            <v>30</v>
          </cell>
          <cell r="AK572">
            <v>0</v>
          </cell>
          <cell r="AL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71354.42</v>
          </cell>
          <cell r="AW572">
            <v>0</v>
          </cell>
          <cell r="AX572">
            <v>0</v>
          </cell>
          <cell r="AY572">
            <v>71354.42</v>
          </cell>
          <cell r="AZ572">
            <v>71354.42</v>
          </cell>
          <cell r="BA572">
            <v>6</v>
          </cell>
          <cell r="BB572">
            <v>0</v>
          </cell>
          <cell r="BC572">
            <v>71354.42</v>
          </cell>
          <cell r="BD572">
            <v>0</v>
          </cell>
          <cell r="BE572">
            <v>0</v>
          </cell>
          <cell r="BF572">
            <v>0</v>
          </cell>
          <cell r="BG572">
            <v>71354.42</v>
          </cell>
          <cell r="BH572">
            <v>0</v>
          </cell>
          <cell r="BJ572">
            <v>11892.403333333301</v>
          </cell>
        </row>
        <row r="573">
          <cell r="B573" t="str">
            <v>S511037</v>
          </cell>
          <cell r="C573" t="str">
            <v>北京友联物流有限公司</v>
          </cell>
          <cell r="E573" t="str">
            <v>销售（三方库）</v>
          </cell>
          <cell r="F573">
            <v>0</v>
          </cell>
          <cell r="G573" t="str">
            <v>是</v>
          </cell>
          <cell r="AK573">
            <v>0</v>
          </cell>
          <cell r="AL573">
            <v>0</v>
          </cell>
          <cell r="AM573">
            <v>0</v>
          </cell>
          <cell r="AN573">
            <v>15660.55</v>
          </cell>
          <cell r="AO573">
            <v>45000</v>
          </cell>
          <cell r="AP573">
            <v>49600</v>
          </cell>
          <cell r="AQ573">
            <v>55732.5</v>
          </cell>
          <cell r="AR573">
            <v>77666.92</v>
          </cell>
          <cell r="AS573">
            <v>47524.57</v>
          </cell>
          <cell r="AT573">
            <v>53552.79</v>
          </cell>
          <cell r="AU573">
            <v>2398.73</v>
          </cell>
          <cell r="AV573">
            <v>59659.45</v>
          </cell>
          <cell r="AW573">
            <v>55798.93</v>
          </cell>
          <cell r="AX573">
            <v>56358.080000000002</v>
          </cell>
          <cell r="AY573">
            <v>518952.52</v>
          </cell>
          <cell r="AZ573">
            <v>518952.52</v>
          </cell>
          <cell r="BA573">
            <v>6</v>
          </cell>
          <cell r="BB573">
            <v>56358.080000000002</v>
          </cell>
          <cell r="BC573">
            <v>55798.93</v>
          </cell>
          <cell r="BD573">
            <v>59659.45</v>
          </cell>
          <cell r="BE573">
            <v>2398.73</v>
          </cell>
          <cell r="BF573">
            <v>53552.79</v>
          </cell>
          <cell r="BG573">
            <v>275292.55</v>
          </cell>
          <cell r="BH573">
            <v>0</v>
          </cell>
          <cell r="BJ573">
            <v>45882.091666666704</v>
          </cell>
        </row>
        <row r="574">
          <cell r="B574" t="str">
            <v>S512020</v>
          </cell>
          <cell r="C574" t="str">
            <v>天津中骏机械技术有限公司</v>
          </cell>
          <cell r="E574" t="str">
            <v>老账</v>
          </cell>
          <cell r="F574">
            <v>0</v>
          </cell>
          <cell r="G574" t="str">
            <v>否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  <cell r="BA574">
            <v>5</v>
          </cell>
          <cell r="BB574">
            <v>0</v>
          </cell>
          <cell r="BC574">
            <v>0</v>
          </cell>
          <cell r="BD574">
            <v>0</v>
          </cell>
          <cell r="BE574">
            <v>0</v>
          </cell>
          <cell r="BF574">
            <v>0</v>
          </cell>
          <cell r="BG574">
            <v>0</v>
          </cell>
          <cell r="BH574">
            <v>0</v>
          </cell>
          <cell r="BJ574">
            <v>0</v>
          </cell>
        </row>
        <row r="575">
          <cell r="B575" t="str">
            <v>S512030</v>
          </cell>
          <cell r="C575" t="str">
            <v>天津德润达金属材料销售有限公司</v>
          </cell>
          <cell r="F575">
            <v>0</v>
          </cell>
          <cell r="G575" t="str">
            <v>否</v>
          </cell>
          <cell r="H575">
            <v>30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676359.4</v>
          </cell>
          <cell r="AV575">
            <v>81205.679999999993</v>
          </cell>
          <cell r="AW575">
            <v>0</v>
          </cell>
          <cell r="AX575">
            <v>0</v>
          </cell>
          <cell r="AY575">
            <v>757565.08</v>
          </cell>
          <cell r="AZ575">
            <v>757565.08</v>
          </cell>
          <cell r="BA575">
            <v>6</v>
          </cell>
          <cell r="BB575">
            <v>0</v>
          </cell>
          <cell r="BC575">
            <v>0</v>
          </cell>
          <cell r="BD575">
            <v>81205.679999999993</v>
          </cell>
          <cell r="BE575">
            <v>676359.4</v>
          </cell>
          <cell r="BF575">
            <v>0</v>
          </cell>
          <cell r="BG575">
            <v>757565.08</v>
          </cell>
          <cell r="BH575">
            <v>0</v>
          </cell>
          <cell r="BJ575">
            <v>126260.846666667</v>
          </cell>
        </row>
        <row r="576">
          <cell r="B576" t="str">
            <v>S412045</v>
          </cell>
          <cell r="C576" t="str">
            <v>大悍（天津）汽车零部件有限公司</v>
          </cell>
          <cell r="E576" t="str">
            <v>正常供货</v>
          </cell>
          <cell r="F576">
            <v>45</v>
          </cell>
          <cell r="G576" t="str">
            <v>否</v>
          </cell>
          <cell r="H576">
            <v>45</v>
          </cell>
          <cell r="AL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8589.27</v>
          </cell>
          <cell r="AU576">
            <v>0</v>
          </cell>
          <cell r="AV576">
            <v>235386.92</v>
          </cell>
          <cell r="AW576">
            <v>367656.8</v>
          </cell>
          <cell r="AX576">
            <v>88866.03</v>
          </cell>
          <cell r="AY576">
            <v>700499.02</v>
          </cell>
          <cell r="AZ576">
            <v>243976.19</v>
          </cell>
          <cell r="BA576">
            <v>6</v>
          </cell>
          <cell r="BB576">
            <v>367656.8</v>
          </cell>
          <cell r="BC576">
            <v>235386.92</v>
          </cell>
          <cell r="BD576">
            <v>0</v>
          </cell>
          <cell r="BE576">
            <v>8589.27</v>
          </cell>
          <cell r="BF576">
            <v>0</v>
          </cell>
          <cell r="BG576">
            <v>700499.02</v>
          </cell>
          <cell r="BH576">
            <v>456522.83</v>
          </cell>
          <cell r="BJ576">
            <v>116749.836666667</v>
          </cell>
        </row>
        <row r="577">
          <cell r="B577" t="str">
            <v>S413011</v>
          </cell>
          <cell r="C577" t="str">
            <v>沧州梦依恋商贸有限公司</v>
          </cell>
          <cell r="F577">
            <v>0</v>
          </cell>
          <cell r="G577" t="str">
            <v>否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1274</v>
          </cell>
          <cell r="AW577">
            <v>0</v>
          </cell>
          <cell r="AX577">
            <v>0</v>
          </cell>
          <cell r="AY577">
            <v>1274</v>
          </cell>
          <cell r="AZ577">
            <v>1274</v>
          </cell>
          <cell r="BA577">
            <v>6</v>
          </cell>
          <cell r="BB577">
            <v>0</v>
          </cell>
          <cell r="BC577">
            <v>0</v>
          </cell>
          <cell r="BD577">
            <v>1274</v>
          </cell>
          <cell r="BE577">
            <v>0</v>
          </cell>
          <cell r="BF577">
            <v>0</v>
          </cell>
          <cell r="BG577">
            <v>1274</v>
          </cell>
          <cell r="BH577">
            <v>0</v>
          </cell>
          <cell r="BJ577">
            <v>212.333333333333</v>
          </cell>
        </row>
        <row r="578">
          <cell r="B578" t="str">
            <v>S413122</v>
          </cell>
          <cell r="C578" t="str">
            <v>河北亿泽汽车零部件科技有限公司</v>
          </cell>
          <cell r="E578" t="str">
            <v>正常供货</v>
          </cell>
          <cell r="F578">
            <v>90</v>
          </cell>
          <cell r="G578" t="str">
            <v>否</v>
          </cell>
          <cell r="H578">
            <v>90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9241.48</v>
          </cell>
          <cell r="AT578">
            <v>0</v>
          </cell>
          <cell r="AU578">
            <v>0</v>
          </cell>
          <cell r="AW578">
            <v>0</v>
          </cell>
          <cell r="AX578">
            <v>0</v>
          </cell>
          <cell r="AY578">
            <v>9241.48</v>
          </cell>
          <cell r="AZ578">
            <v>9241.48</v>
          </cell>
          <cell r="BA578">
            <v>5</v>
          </cell>
          <cell r="BB578">
            <v>0</v>
          </cell>
          <cell r="BC578">
            <v>0</v>
          </cell>
          <cell r="BD578">
            <v>9241.48</v>
          </cell>
          <cell r="BE578">
            <v>0</v>
          </cell>
          <cell r="BF578">
            <v>0</v>
          </cell>
          <cell r="BG578">
            <v>9241.48</v>
          </cell>
          <cell r="BH578">
            <v>0</v>
          </cell>
          <cell r="BJ578">
            <v>1540.2466666666701</v>
          </cell>
        </row>
        <row r="579">
          <cell r="B579" t="str">
            <v>S413196</v>
          </cell>
          <cell r="C579" t="str">
            <v>北汽岱摩斯（沧州）汽车系统有限公司</v>
          </cell>
          <cell r="E579" t="str">
            <v>李尔转移物料</v>
          </cell>
          <cell r="F579">
            <v>30</v>
          </cell>
          <cell r="G579" t="str">
            <v>否</v>
          </cell>
          <cell r="H579">
            <v>30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  <cell r="BA579">
            <v>5</v>
          </cell>
          <cell r="BB579">
            <v>0</v>
          </cell>
          <cell r="BC579">
            <v>0</v>
          </cell>
          <cell r="BD579">
            <v>0</v>
          </cell>
          <cell r="BE579">
            <v>0</v>
          </cell>
          <cell r="BF579">
            <v>0</v>
          </cell>
          <cell r="BG579">
            <v>0</v>
          </cell>
          <cell r="BH579">
            <v>0</v>
          </cell>
          <cell r="BJ579">
            <v>0</v>
          </cell>
        </row>
        <row r="580">
          <cell r="B580" t="str">
            <v>S433028</v>
          </cell>
          <cell r="C580" t="str">
            <v>温州鑫锐电器有限公司</v>
          </cell>
          <cell r="E580" t="str">
            <v>老账</v>
          </cell>
          <cell r="F580">
            <v>90</v>
          </cell>
          <cell r="G580" t="str">
            <v>否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R580">
            <v>16697.330000000002</v>
          </cell>
          <cell r="AS580">
            <v>4949.3999999999996</v>
          </cell>
          <cell r="AT580">
            <v>59313.7</v>
          </cell>
          <cell r="AU580">
            <v>24865.65</v>
          </cell>
          <cell r="AV580">
            <v>26396.799999999999</v>
          </cell>
          <cell r="AW580">
            <v>0</v>
          </cell>
          <cell r="AX580">
            <v>42894.8</v>
          </cell>
          <cell r="AY580">
            <v>175117.68</v>
          </cell>
          <cell r="AZ580">
            <v>105826.08</v>
          </cell>
          <cell r="BA580">
            <v>6</v>
          </cell>
          <cell r="BB580">
            <v>24865.65</v>
          </cell>
          <cell r="BC580">
            <v>59313.7</v>
          </cell>
          <cell r="BD580">
            <v>4949.3999999999996</v>
          </cell>
          <cell r="BE580">
            <v>16697.330000000002</v>
          </cell>
          <cell r="BF580">
            <v>0</v>
          </cell>
          <cell r="BG580">
            <v>158420.35</v>
          </cell>
          <cell r="BH580">
            <v>69291.600000000006</v>
          </cell>
          <cell r="BJ580">
            <v>26403.391666666699</v>
          </cell>
        </row>
        <row r="581">
          <cell r="B581" t="str">
            <v>S511036</v>
          </cell>
          <cell r="C581" t="str">
            <v>北京恒世通物流有限公司</v>
          </cell>
          <cell r="E581" t="str">
            <v>销售（三方库）</v>
          </cell>
          <cell r="F581">
            <v>0</v>
          </cell>
          <cell r="G581" t="str">
            <v>否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R581">
            <v>191620</v>
          </cell>
          <cell r="AS581">
            <v>173806.4</v>
          </cell>
          <cell r="AT581">
            <v>338859.2</v>
          </cell>
          <cell r="AU581">
            <v>179776</v>
          </cell>
          <cell r="AV581">
            <v>296086.8</v>
          </cell>
          <cell r="AW581">
            <v>201513.2</v>
          </cell>
          <cell r="AX581">
            <v>137340</v>
          </cell>
          <cell r="AY581">
            <v>1519001.6000000001</v>
          </cell>
          <cell r="AZ581">
            <v>1519001.6000000001</v>
          </cell>
          <cell r="BA581">
            <v>6</v>
          </cell>
          <cell r="BB581">
            <v>137340</v>
          </cell>
          <cell r="BC581">
            <v>201513.2</v>
          </cell>
          <cell r="BD581">
            <v>296086.8</v>
          </cell>
          <cell r="BE581">
            <v>179776</v>
          </cell>
          <cell r="BF581">
            <v>338859.2</v>
          </cell>
          <cell r="BG581">
            <v>1327381.6000000001</v>
          </cell>
          <cell r="BH581">
            <v>0</v>
          </cell>
          <cell r="BJ581">
            <v>221230.26666666701</v>
          </cell>
        </row>
        <row r="582">
          <cell r="B582" t="str">
            <v>S411047</v>
          </cell>
          <cell r="C582" t="str">
            <v>大连吉田拉链有限公司北京分公司</v>
          </cell>
          <cell r="F582">
            <v>60</v>
          </cell>
          <cell r="G582" t="str">
            <v>否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  <cell r="BA582">
            <v>5</v>
          </cell>
          <cell r="BB582">
            <v>0</v>
          </cell>
          <cell r="BC582">
            <v>0</v>
          </cell>
          <cell r="BD582">
            <v>0</v>
          </cell>
          <cell r="BE582">
            <v>0</v>
          </cell>
          <cell r="BF582">
            <v>0</v>
          </cell>
          <cell r="BG582">
            <v>0</v>
          </cell>
          <cell r="BH582">
            <v>0</v>
          </cell>
          <cell r="BJ582">
            <v>0</v>
          </cell>
        </row>
        <row r="583">
          <cell r="B583" t="str">
            <v>S411048</v>
          </cell>
          <cell r="C583" t="str">
            <v>致冠沧州汽车部件有限公司</v>
          </cell>
          <cell r="F583">
            <v>60</v>
          </cell>
          <cell r="G583" t="str">
            <v>否</v>
          </cell>
          <cell r="AM583">
            <v>0</v>
          </cell>
          <cell r="AN583">
            <v>0</v>
          </cell>
          <cell r="AO583">
            <v>0</v>
          </cell>
          <cell r="AP583">
            <v>46511.12</v>
          </cell>
          <cell r="AQ583">
            <v>140346</v>
          </cell>
          <cell r="AR583">
            <v>0</v>
          </cell>
          <cell r="AS583">
            <v>243474.32</v>
          </cell>
          <cell r="AT583">
            <v>205476.94</v>
          </cell>
          <cell r="AU583">
            <v>37425.599999999999</v>
          </cell>
          <cell r="AV583">
            <v>105883.26</v>
          </cell>
          <cell r="AW583">
            <v>81868.5</v>
          </cell>
          <cell r="AX583">
            <v>60452.74</v>
          </cell>
          <cell r="AY583">
            <v>921438.48</v>
          </cell>
          <cell r="AZ583">
            <v>779117.24</v>
          </cell>
          <cell r="BA583">
            <v>6</v>
          </cell>
          <cell r="BB583">
            <v>105883.26</v>
          </cell>
          <cell r="BC583">
            <v>37425.599999999999</v>
          </cell>
          <cell r="BD583">
            <v>205476.94</v>
          </cell>
          <cell r="BE583">
            <v>243474.32</v>
          </cell>
          <cell r="BF583">
            <v>0</v>
          </cell>
          <cell r="BG583">
            <v>734581.36</v>
          </cell>
          <cell r="BH583">
            <v>142321.24</v>
          </cell>
          <cell r="BJ583">
            <v>122430.226666667</v>
          </cell>
        </row>
        <row r="584">
          <cell r="B584" t="str">
            <v>S431012</v>
          </cell>
          <cell r="C584" t="str">
            <v>上海明芳汽车零件有限公司</v>
          </cell>
          <cell r="F584">
            <v>90</v>
          </cell>
          <cell r="G584" t="str">
            <v>否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W584">
            <v>0</v>
          </cell>
          <cell r="AX584">
            <v>10108.77</v>
          </cell>
          <cell r="AY584">
            <v>10108.77</v>
          </cell>
          <cell r="AZ584">
            <v>0</v>
          </cell>
          <cell r="BA584">
            <v>5</v>
          </cell>
          <cell r="BB584">
            <v>0</v>
          </cell>
          <cell r="BC584">
            <v>0</v>
          </cell>
          <cell r="BD584">
            <v>0</v>
          </cell>
          <cell r="BE584">
            <v>0</v>
          </cell>
          <cell r="BF584">
            <v>0</v>
          </cell>
          <cell r="BG584">
            <v>10108.77</v>
          </cell>
          <cell r="BH584">
            <v>10108.77</v>
          </cell>
          <cell r="BJ584">
            <v>1684.7950000000001</v>
          </cell>
        </row>
        <row r="585">
          <cell r="B585" t="str">
            <v>S431033</v>
          </cell>
          <cell r="C585" t="str">
            <v>上海纳特汽车标准件有限公司</v>
          </cell>
          <cell r="F585">
            <v>90</v>
          </cell>
          <cell r="G585" t="str">
            <v>是</v>
          </cell>
          <cell r="AM585">
            <v>1626.28</v>
          </cell>
          <cell r="AN585">
            <v>1068.98</v>
          </cell>
          <cell r="AO585">
            <v>2000</v>
          </cell>
          <cell r="AP585">
            <v>0</v>
          </cell>
          <cell r="AQ585">
            <v>4822.6099999999997</v>
          </cell>
          <cell r="AR585">
            <v>2142.48</v>
          </cell>
          <cell r="AS585">
            <v>0</v>
          </cell>
          <cell r="AT585">
            <v>0</v>
          </cell>
          <cell r="AU585">
            <v>0</v>
          </cell>
          <cell r="AW585">
            <v>0</v>
          </cell>
          <cell r="AX585">
            <v>0</v>
          </cell>
          <cell r="AY585">
            <v>11660.35</v>
          </cell>
          <cell r="AZ585">
            <v>11660.35</v>
          </cell>
          <cell r="BA585">
            <v>5</v>
          </cell>
          <cell r="BB585">
            <v>0</v>
          </cell>
          <cell r="BC585">
            <v>0</v>
          </cell>
          <cell r="BD585">
            <v>0</v>
          </cell>
          <cell r="BE585">
            <v>2142.48</v>
          </cell>
          <cell r="BF585">
            <v>4822.6099999999997</v>
          </cell>
          <cell r="BG585">
            <v>0</v>
          </cell>
          <cell r="BH585">
            <v>0</v>
          </cell>
          <cell r="BJ585">
            <v>0</v>
          </cell>
        </row>
        <row r="586">
          <cell r="B586" t="str">
            <v>S431198</v>
          </cell>
          <cell r="C586" t="str">
            <v>霸州市鑫锐亿科金属制品有限公司</v>
          </cell>
          <cell r="F586">
            <v>90</v>
          </cell>
          <cell r="G586" t="str">
            <v>否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  <cell r="BA586">
            <v>5</v>
          </cell>
          <cell r="BB586">
            <v>0</v>
          </cell>
          <cell r="BC586">
            <v>0</v>
          </cell>
          <cell r="BD586">
            <v>0</v>
          </cell>
          <cell r="BE586">
            <v>0</v>
          </cell>
          <cell r="BF586">
            <v>0</v>
          </cell>
          <cell r="BG586">
            <v>0</v>
          </cell>
          <cell r="BH586">
            <v>0</v>
          </cell>
          <cell r="BJ586">
            <v>0</v>
          </cell>
        </row>
        <row r="587">
          <cell r="B587" t="str">
            <v>s513206</v>
          </cell>
          <cell r="C587" t="str">
            <v>中贵天建（北京）建设集团有限公司黄骅分公司</v>
          </cell>
          <cell r="F587">
            <v>0</v>
          </cell>
          <cell r="G587" t="str">
            <v>是</v>
          </cell>
          <cell r="AM587">
            <v>7730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W587">
            <v>0</v>
          </cell>
          <cell r="AX587">
            <v>0</v>
          </cell>
          <cell r="AY587">
            <v>7730</v>
          </cell>
          <cell r="AZ587">
            <v>7730</v>
          </cell>
          <cell r="BA587">
            <v>5</v>
          </cell>
          <cell r="BB587">
            <v>0</v>
          </cell>
          <cell r="BC587">
            <v>0</v>
          </cell>
          <cell r="BD587">
            <v>0</v>
          </cell>
          <cell r="BE587">
            <v>0</v>
          </cell>
          <cell r="BF587">
            <v>0</v>
          </cell>
          <cell r="BG587">
            <v>0</v>
          </cell>
          <cell r="BH587">
            <v>0</v>
          </cell>
          <cell r="BJ587">
            <v>0</v>
          </cell>
        </row>
        <row r="588">
          <cell r="B588" t="str">
            <v>S513214</v>
          </cell>
          <cell r="C588" t="str">
            <v>黄骅市渤海路绿林园艺工程部</v>
          </cell>
          <cell r="F588">
            <v>0</v>
          </cell>
          <cell r="G588" t="str">
            <v>是</v>
          </cell>
          <cell r="AM588">
            <v>732.5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W588">
            <v>0</v>
          </cell>
          <cell r="AX588">
            <v>0</v>
          </cell>
          <cell r="AY588">
            <v>732.5</v>
          </cell>
          <cell r="AZ588">
            <v>732.5</v>
          </cell>
          <cell r="BA588">
            <v>5</v>
          </cell>
          <cell r="BB588">
            <v>0</v>
          </cell>
          <cell r="BC588">
            <v>0</v>
          </cell>
          <cell r="BD588">
            <v>0</v>
          </cell>
          <cell r="BE588">
            <v>0</v>
          </cell>
          <cell r="BF588">
            <v>0</v>
          </cell>
          <cell r="BG588">
            <v>0</v>
          </cell>
          <cell r="BH588">
            <v>0</v>
          </cell>
          <cell r="BJ588">
            <v>0</v>
          </cell>
        </row>
        <row r="589">
          <cell r="B589" t="str">
            <v>S413201</v>
          </cell>
          <cell r="C589" t="str">
            <v>清河县沁园汽车零部件有限公司</v>
          </cell>
          <cell r="F589">
            <v>90</v>
          </cell>
          <cell r="G589" t="str">
            <v>否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U589">
            <v>323.26999999999902</v>
          </cell>
          <cell r="AV589">
            <v>98886.3</v>
          </cell>
          <cell r="AW589">
            <v>113070.74</v>
          </cell>
          <cell r="AX589">
            <v>46058.8</v>
          </cell>
          <cell r="AY589">
            <v>258339.11</v>
          </cell>
          <cell r="AZ589">
            <v>99209.57</v>
          </cell>
          <cell r="BA589">
            <v>4</v>
          </cell>
          <cell r="BB589">
            <v>323.26999999999902</v>
          </cell>
          <cell r="BC589">
            <v>0</v>
          </cell>
          <cell r="BD589">
            <v>0</v>
          </cell>
          <cell r="BE589">
            <v>0</v>
          </cell>
          <cell r="BF589">
            <v>0</v>
          </cell>
          <cell r="BG589">
            <v>258339.11</v>
          </cell>
          <cell r="BH589">
            <v>159129.54</v>
          </cell>
          <cell r="BJ589">
            <v>43056.518333333297</v>
          </cell>
        </row>
        <row r="590">
          <cell r="B590" t="str">
            <v>S431036</v>
          </cell>
          <cell r="C590" t="str">
            <v>上海尖美贸易发展有限公司</v>
          </cell>
          <cell r="F590">
            <v>0</v>
          </cell>
          <cell r="G590" t="str">
            <v>否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58158.03</v>
          </cell>
          <cell r="AT590">
            <v>68555.75</v>
          </cell>
          <cell r="AU590">
            <v>0</v>
          </cell>
          <cell r="AV590">
            <v>42374.2</v>
          </cell>
          <cell r="AW590">
            <v>19635.78</v>
          </cell>
          <cell r="AX590">
            <v>20220.68</v>
          </cell>
          <cell r="AY590">
            <v>208944.44</v>
          </cell>
          <cell r="AZ590">
            <v>208944.44</v>
          </cell>
          <cell r="BA590">
            <v>6</v>
          </cell>
          <cell r="BB590">
            <v>20220.68</v>
          </cell>
          <cell r="BC590">
            <v>19635.78</v>
          </cell>
          <cell r="BD590">
            <v>42374.2</v>
          </cell>
          <cell r="BE590">
            <v>0</v>
          </cell>
          <cell r="BF590">
            <v>68555.75</v>
          </cell>
          <cell r="BG590">
            <v>208944.44</v>
          </cell>
          <cell r="BH590">
            <v>0</v>
          </cell>
          <cell r="BJ590">
            <v>34824.073333333297</v>
          </cell>
        </row>
        <row r="591">
          <cell r="B591" t="str">
            <v>S433030</v>
          </cell>
          <cell r="C591" t="str">
            <v>宁波华腾首研新材料有限公司</v>
          </cell>
          <cell r="F591">
            <v>0</v>
          </cell>
          <cell r="G591" t="str">
            <v>否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W591">
            <v>16000</v>
          </cell>
          <cell r="AX591">
            <v>0</v>
          </cell>
          <cell r="AY591">
            <v>16000</v>
          </cell>
          <cell r="AZ591">
            <v>16000</v>
          </cell>
          <cell r="BA591">
            <v>5</v>
          </cell>
          <cell r="BB591">
            <v>0</v>
          </cell>
          <cell r="BC591">
            <v>16000</v>
          </cell>
          <cell r="BD591">
            <v>0</v>
          </cell>
          <cell r="BE591">
            <v>0</v>
          </cell>
          <cell r="BF591">
            <v>0</v>
          </cell>
          <cell r="BG591">
            <v>16000</v>
          </cell>
          <cell r="BH591">
            <v>0</v>
          </cell>
          <cell r="BJ591">
            <v>2666.6666666666702</v>
          </cell>
        </row>
        <row r="592">
          <cell r="B592" t="str">
            <v>S437057</v>
          </cell>
          <cell r="C592" t="str">
            <v>青岛柏利美新材料有限公司</v>
          </cell>
          <cell r="F592">
            <v>0</v>
          </cell>
          <cell r="G592" t="str">
            <v>否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119630</v>
          </cell>
          <cell r="AW592">
            <v>46500</v>
          </cell>
          <cell r="AX592">
            <v>61650</v>
          </cell>
          <cell r="AY592">
            <v>227780</v>
          </cell>
          <cell r="AZ592">
            <v>227780</v>
          </cell>
          <cell r="BA592">
            <v>6</v>
          </cell>
          <cell r="BB592">
            <v>61650</v>
          </cell>
          <cell r="BC592">
            <v>46500</v>
          </cell>
          <cell r="BD592">
            <v>119630</v>
          </cell>
          <cell r="BE592">
            <v>0</v>
          </cell>
          <cell r="BF592">
            <v>0</v>
          </cell>
          <cell r="BG592">
            <v>227780</v>
          </cell>
          <cell r="BH592">
            <v>0</v>
          </cell>
          <cell r="BJ592">
            <v>37963.333333333299</v>
          </cell>
        </row>
        <row r="593">
          <cell r="B593" t="str">
            <v>S437058</v>
          </cell>
          <cell r="C593" t="str">
            <v>济南方正物流有限公司</v>
          </cell>
          <cell r="F593">
            <v>30</v>
          </cell>
          <cell r="G593" t="str">
            <v>否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  <cell r="BA593">
            <v>5</v>
          </cell>
          <cell r="BB593">
            <v>0</v>
          </cell>
          <cell r="BC593">
            <v>0</v>
          </cell>
          <cell r="BD593">
            <v>0</v>
          </cell>
          <cell r="BE593">
            <v>0</v>
          </cell>
          <cell r="BF593">
            <v>0</v>
          </cell>
          <cell r="BG593">
            <v>0</v>
          </cell>
          <cell r="BH593">
            <v>0</v>
          </cell>
          <cell r="BJ593">
            <v>0</v>
          </cell>
        </row>
        <row r="594">
          <cell r="B594" t="str">
            <v>S513037</v>
          </cell>
          <cell r="C594" t="str">
            <v>沧州金桥环保科技发展有限公司</v>
          </cell>
          <cell r="F594">
            <v>60</v>
          </cell>
          <cell r="G594" t="str">
            <v>否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  <cell r="BA594">
            <v>5</v>
          </cell>
          <cell r="BB594">
            <v>0</v>
          </cell>
          <cell r="BC594">
            <v>0</v>
          </cell>
          <cell r="BD594">
            <v>0</v>
          </cell>
          <cell r="BE594">
            <v>0</v>
          </cell>
          <cell r="BF594">
            <v>0</v>
          </cell>
          <cell r="BG594">
            <v>0</v>
          </cell>
          <cell r="BH594">
            <v>0</v>
          </cell>
          <cell r="BJ594">
            <v>0</v>
          </cell>
        </row>
        <row r="595">
          <cell r="B595" t="str">
            <v>S513215</v>
          </cell>
          <cell r="C595" t="str">
            <v>黄骅市金诚模具厂</v>
          </cell>
          <cell r="F595">
            <v>0</v>
          </cell>
          <cell r="G595" t="str">
            <v>否</v>
          </cell>
          <cell r="AN595">
            <v>0</v>
          </cell>
          <cell r="AO595">
            <v>0</v>
          </cell>
          <cell r="AP595">
            <v>0</v>
          </cell>
          <cell r="AQ595">
            <v>0</v>
          </cell>
          <cell r="AR595">
            <v>0</v>
          </cell>
          <cell r="AS595">
            <v>0</v>
          </cell>
          <cell r="AT595">
            <v>0</v>
          </cell>
          <cell r="AU595">
            <v>0</v>
          </cell>
          <cell r="AV595">
            <v>0</v>
          </cell>
          <cell r="AW595">
            <v>0</v>
          </cell>
          <cell r="AX595">
            <v>0</v>
          </cell>
          <cell r="AY595">
            <v>0</v>
          </cell>
          <cell r="AZ595">
            <v>0</v>
          </cell>
          <cell r="BA595">
            <v>6</v>
          </cell>
          <cell r="BB595">
            <v>0</v>
          </cell>
          <cell r="BC595">
            <v>0</v>
          </cell>
          <cell r="BD595">
            <v>0</v>
          </cell>
          <cell r="BE595">
            <v>0</v>
          </cell>
          <cell r="BF595">
            <v>0</v>
          </cell>
          <cell r="BG595">
            <v>0</v>
          </cell>
          <cell r="BH595">
            <v>0</v>
          </cell>
          <cell r="BJ595">
            <v>0</v>
          </cell>
        </row>
        <row r="596">
          <cell r="B596" t="str">
            <v>S432044</v>
          </cell>
          <cell r="C596" t="str">
            <v>常州市鹏逸汽车附件有限公司</v>
          </cell>
          <cell r="F596">
            <v>90</v>
          </cell>
          <cell r="G596" t="str">
            <v>否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11610.75</v>
          </cell>
          <cell r="AW596">
            <v>0</v>
          </cell>
          <cell r="AX596">
            <v>0</v>
          </cell>
          <cell r="AY596">
            <v>11610.75</v>
          </cell>
          <cell r="AZ596">
            <v>11610.75</v>
          </cell>
          <cell r="BA596">
            <v>5</v>
          </cell>
          <cell r="BB596">
            <v>11610.75</v>
          </cell>
          <cell r="BC596">
            <v>0</v>
          </cell>
          <cell r="BD596">
            <v>0</v>
          </cell>
          <cell r="BE596">
            <v>0</v>
          </cell>
          <cell r="BF596">
            <v>0</v>
          </cell>
          <cell r="BG596">
            <v>11610.75</v>
          </cell>
          <cell r="BH596">
            <v>0</v>
          </cell>
          <cell r="BJ596">
            <v>1935.125</v>
          </cell>
        </row>
        <row r="597">
          <cell r="B597" t="str">
            <v>S413203</v>
          </cell>
          <cell r="C597" t="str">
            <v>黄骅市沃孚源包装制品有限公司</v>
          </cell>
          <cell r="F597">
            <v>90</v>
          </cell>
          <cell r="G597" t="str">
            <v>否</v>
          </cell>
          <cell r="AN597">
            <v>0</v>
          </cell>
          <cell r="AO597">
            <v>7280</v>
          </cell>
          <cell r="AP597">
            <v>0</v>
          </cell>
          <cell r="AQ597">
            <v>0</v>
          </cell>
          <cell r="AR597">
            <v>0</v>
          </cell>
          <cell r="AS597">
            <v>17400</v>
          </cell>
          <cell r="AT597">
            <v>0</v>
          </cell>
          <cell r="AU597">
            <v>23200</v>
          </cell>
          <cell r="AW597">
            <v>0</v>
          </cell>
          <cell r="AX597">
            <v>0</v>
          </cell>
          <cell r="AY597">
            <v>47880</v>
          </cell>
          <cell r="AZ597">
            <v>47880</v>
          </cell>
          <cell r="BA597">
            <v>5</v>
          </cell>
          <cell r="BB597">
            <v>23200</v>
          </cell>
          <cell r="BC597">
            <v>0</v>
          </cell>
          <cell r="BD597">
            <v>17400</v>
          </cell>
          <cell r="BE597">
            <v>0</v>
          </cell>
          <cell r="BF597">
            <v>0</v>
          </cell>
          <cell r="BG597">
            <v>40600</v>
          </cell>
          <cell r="BH597">
            <v>0</v>
          </cell>
          <cell r="BJ597">
            <v>6766.6666666666697</v>
          </cell>
        </row>
        <row r="598">
          <cell r="B598" t="str">
            <v>S411044</v>
          </cell>
          <cell r="C598" t="str">
            <v>北京兴盛华丰包装制品有限公司</v>
          </cell>
          <cell r="F598">
            <v>30</v>
          </cell>
          <cell r="G598" t="str">
            <v>是</v>
          </cell>
          <cell r="AN598">
            <v>20100</v>
          </cell>
          <cell r="AO598">
            <v>0</v>
          </cell>
          <cell r="AP598">
            <v>0</v>
          </cell>
          <cell r="AQ598">
            <v>5360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W598">
            <v>0</v>
          </cell>
          <cell r="AX598">
            <v>0</v>
          </cell>
          <cell r="AY598">
            <v>25460</v>
          </cell>
          <cell r="AZ598">
            <v>25460</v>
          </cell>
          <cell r="BA598">
            <v>5</v>
          </cell>
          <cell r="BB598">
            <v>0</v>
          </cell>
          <cell r="BC598">
            <v>0</v>
          </cell>
          <cell r="BD598">
            <v>0</v>
          </cell>
          <cell r="BE598">
            <v>0</v>
          </cell>
          <cell r="BF598">
            <v>0</v>
          </cell>
          <cell r="BG598">
            <v>0</v>
          </cell>
          <cell r="BH598">
            <v>0</v>
          </cell>
          <cell r="BJ598">
            <v>0</v>
          </cell>
        </row>
        <row r="599">
          <cell r="B599" t="str">
            <v>S531007</v>
          </cell>
          <cell r="C599" t="str">
            <v>米思米（中国）精密机械贸易有限公司</v>
          </cell>
          <cell r="F599" t="str">
            <v>预付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  <cell r="BA599">
            <v>6</v>
          </cell>
          <cell r="BB599">
            <v>0</v>
          </cell>
          <cell r="BC599">
            <v>0</v>
          </cell>
          <cell r="BD599">
            <v>0</v>
          </cell>
          <cell r="BE599">
            <v>0</v>
          </cell>
          <cell r="BF599">
            <v>0</v>
          </cell>
          <cell r="BG599">
            <v>0</v>
          </cell>
          <cell r="BH599">
            <v>0</v>
          </cell>
          <cell r="BJ599">
            <v>0</v>
          </cell>
        </row>
        <row r="600">
          <cell r="B600" t="str">
            <v>S513082</v>
          </cell>
          <cell r="C600" t="str">
            <v>中国人民健康保险股份有限公司沧州中心支公司</v>
          </cell>
          <cell r="F600" t="str">
            <v>预付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  <cell r="BA600">
            <v>6</v>
          </cell>
          <cell r="BB600">
            <v>0</v>
          </cell>
          <cell r="BC600">
            <v>0</v>
          </cell>
          <cell r="BD600">
            <v>0</v>
          </cell>
          <cell r="BE600">
            <v>0</v>
          </cell>
          <cell r="BF600">
            <v>0</v>
          </cell>
          <cell r="BG600">
            <v>0</v>
          </cell>
          <cell r="BH600">
            <v>0</v>
          </cell>
          <cell r="BJ600">
            <v>0</v>
          </cell>
        </row>
        <row r="601">
          <cell r="B601" t="str">
            <v>S437045</v>
          </cell>
          <cell r="C601" t="str">
            <v>曹县亿昌木制品有限公司</v>
          </cell>
          <cell r="F601" t="str">
            <v>预付</v>
          </cell>
          <cell r="AO601">
            <v>0</v>
          </cell>
          <cell r="AP601">
            <v>0</v>
          </cell>
          <cell r="AQ601">
            <v>0</v>
          </cell>
          <cell r="AR601">
            <v>0</v>
          </cell>
          <cell r="AS601">
            <v>0</v>
          </cell>
          <cell r="AT601">
            <v>0</v>
          </cell>
          <cell r="AU601">
            <v>0</v>
          </cell>
          <cell r="AV601">
            <v>0</v>
          </cell>
          <cell r="AW601">
            <v>0</v>
          </cell>
          <cell r="AX601">
            <v>0</v>
          </cell>
          <cell r="AY601">
            <v>0</v>
          </cell>
          <cell r="AZ601">
            <v>0</v>
          </cell>
          <cell r="BA601">
            <v>6</v>
          </cell>
          <cell r="BB601">
            <v>0</v>
          </cell>
          <cell r="BC601">
            <v>0</v>
          </cell>
          <cell r="BD601">
            <v>0</v>
          </cell>
          <cell r="BE601">
            <v>0</v>
          </cell>
          <cell r="BF601">
            <v>0</v>
          </cell>
          <cell r="BG601">
            <v>0</v>
          </cell>
          <cell r="BH601">
            <v>0</v>
          </cell>
          <cell r="BJ601">
            <v>0</v>
          </cell>
        </row>
        <row r="602">
          <cell r="B602" t="str">
            <v>S513155</v>
          </cell>
          <cell r="C602" t="str">
            <v>黄骅市兴华石油有限责任公司宏坤加油站</v>
          </cell>
          <cell r="F602" t="str">
            <v>现付</v>
          </cell>
          <cell r="AO602">
            <v>0</v>
          </cell>
          <cell r="AP602">
            <v>0</v>
          </cell>
          <cell r="AQ602">
            <v>0</v>
          </cell>
          <cell r="AR602">
            <v>0</v>
          </cell>
          <cell r="AS602">
            <v>0</v>
          </cell>
          <cell r="AT602">
            <v>0</v>
          </cell>
          <cell r="AU602">
            <v>0</v>
          </cell>
          <cell r="AV602">
            <v>0</v>
          </cell>
          <cell r="AW602">
            <v>0</v>
          </cell>
          <cell r="AX602">
            <v>0</v>
          </cell>
          <cell r="AY602">
            <v>0</v>
          </cell>
          <cell r="AZ602">
            <v>0</v>
          </cell>
          <cell r="BA602">
            <v>6</v>
          </cell>
          <cell r="BB602">
            <v>0</v>
          </cell>
          <cell r="BC602">
            <v>0</v>
          </cell>
          <cell r="BD602">
            <v>0</v>
          </cell>
          <cell r="BE602">
            <v>0</v>
          </cell>
          <cell r="BF602">
            <v>0</v>
          </cell>
          <cell r="BG602">
            <v>0</v>
          </cell>
          <cell r="BH602">
            <v>0</v>
          </cell>
          <cell r="BJ602">
            <v>0</v>
          </cell>
        </row>
        <row r="603">
          <cell r="B603" t="str">
            <v>S412039</v>
          </cell>
          <cell r="C603" t="str">
            <v>天津又进精密部品有限公司</v>
          </cell>
          <cell r="F603">
            <v>60</v>
          </cell>
          <cell r="AO603">
            <v>0</v>
          </cell>
          <cell r="AP603">
            <v>0</v>
          </cell>
          <cell r="AQ603">
            <v>0</v>
          </cell>
          <cell r="AR603">
            <v>131875.01999999999</v>
          </cell>
          <cell r="AS603">
            <v>95087.99</v>
          </cell>
          <cell r="AT603">
            <v>100270.38</v>
          </cell>
          <cell r="AU603">
            <v>60975.79</v>
          </cell>
          <cell r="AV603">
            <v>118932.63</v>
          </cell>
          <cell r="AW603">
            <v>63445.8</v>
          </cell>
          <cell r="AX603">
            <v>0</v>
          </cell>
          <cell r="AY603">
            <v>570587.61</v>
          </cell>
          <cell r="AZ603">
            <v>507141.81</v>
          </cell>
          <cell r="BA603">
            <v>6</v>
          </cell>
          <cell r="BB603">
            <v>118932.63</v>
          </cell>
          <cell r="BC603">
            <v>60975.79</v>
          </cell>
          <cell r="BD603">
            <v>100270.38</v>
          </cell>
          <cell r="BE603">
            <v>95087.99</v>
          </cell>
          <cell r="BF603">
            <v>131875.01999999999</v>
          </cell>
          <cell r="BG603">
            <v>438712.59</v>
          </cell>
          <cell r="BH603">
            <v>63445.8</v>
          </cell>
          <cell r="BJ603">
            <v>73118.764999999999</v>
          </cell>
        </row>
        <row r="604">
          <cell r="B604" t="str">
            <v>S444016</v>
          </cell>
          <cell r="C604" t="str">
            <v>东莞市元将五金有限公司</v>
          </cell>
          <cell r="F604">
            <v>90</v>
          </cell>
          <cell r="AO604">
            <v>0</v>
          </cell>
          <cell r="AP604">
            <v>0</v>
          </cell>
          <cell r="AQ604">
            <v>0</v>
          </cell>
          <cell r="AR604">
            <v>0</v>
          </cell>
          <cell r="AS604">
            <v>0</v>
          </cell>
          <cell r="AT604">
            <v>94072.5</v>
          </cell>
          <cell r="AU604">
            <v>244588.5</v>
          </cell>
          <cell r="AW604">
            <v>0</v>
          </cell>
          <cell r="AX604">
            <v>0</v>
          </cell>
          <cell r="AY604">
            <v>338661</v>
          </cell>
          <cell r="AZ604">
            <v>338661</v>
          </cell>
          <cell r="BA604">
            <v>5</v>
          </cell>
          <cell r="BB604">
            <v>244588.5</v>
          </cell>
          <cell r="BC604">
            <v>94072.5</v>
          </cell>
          <cell r="BD604">
            <v>0</v>
          </cell>
          <cell r="BE604">
            <v>0</v>
          </cell>
          <cell r="BF604">
            <v>0</v>
          </cell>
          <cell r="BG604">
            <v>338661</v>
          </cell>
          <cell r="BH604">
            <v>0</v>
          </cell>
          <cell r="BJ604">
            <v>56443.5</v>
          </cell>
        </row>
        <row r="605">
          <cell r="B605" t="str">
            <v>s544021</v>
          </cell>
          <cell r="C605" t="str">
            <v>佛山市顺德区菲斯卡特五金电器有限公司</v>
          </cell>
          <cell r="F605" t="str">
            <v>预付</v>
          </cell>
          <cell r="AO605">
            <v>0</v>
          </cell>
          <cell r="AP605">
            <v>0</v>
          </cell>
          <cell r="AQ605">
            <v>8500</v>
          </cell>
          <cell r="AR605">
            <v>0</v>
          </cell>
          <cell r="AS605">
            <v>0</v>
          </cell>
          <cell r="AT605">
            <v>0</v>
          </cell>
          <cell r="AU605">
            <v>0</v>
          </cell>
          <cell r="AW605">
            <v>0</v>
          </cell>
          <cell r="AX605">
            <v>0</v>
          </cell>
          <cell r="AY605">
            <v>8500</v>
          </cell>
          <cell r="AZ605">
            <v>8500</v>
          </cell>
          <cell r="BA605">
            <v>5</v>
          </cell>
          <cell r="BB605">
            <v>0</v>
          </cell>
          <cell r="BC605">
            <v>0</v>
          </cell>
          <cell r="BD605">
            <v>0</v>
          </cell>
          <cell r="BE605">
            <v>0</v>
          </cell>
          <cell r="BF605">
            <v>0</v>
          </cell>
          <cell r="BG605">
            <v>0</v>
          </cell>
          <cell r="BH605">
            <v>0</v>
          </cell>
          <cell r="BJ605">
            <v>0</v>
          </cell>
        </row>
        <row r="606">
          <cell r="B606" t="str">
            <v>S412043</v>
          </cell>
          <cell r="C606" t="str">
            <v>天津新起点模具有限公司</v>
          </cell>
          <cell r="F606" t="str">
            <v>预付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</v>
          </cell>
          <cell r="AU606">
            <v>0</v>
          </cell>
          <cell r="AV606">
            <v>0</v>
          </cell>
          <cell r="AW606">
            <v>0</v>
          </cell>
          <cell r="AX606">
            <v>0</v>
          </cell>
          <cell r="AY606">
            <v>0</v>
          </cell>
          <cell r="AZ606">
            <v>0</v>
          </cell>
          <cell r="BA606">
            <v>6</v>
          </cell>
          <cell r="BB606">
            <v>0</v>
          </cell>
          <cell r="BC606">
            <v>0</v>
          </cell>
          <cell r="BD606">
            <v>0</v>
          </cell>
          <cell r="BE606">
            <v>0</v>
          </cell>
          <cell r="BF606">
            <v>0</v>
          </cell>
          <cell r="BG606">
            <v>0</v>
          </cell>
          <cell r="BH606">
            <v>0</v>
          </cell>
          <cell r="BJ606">
            <v>0</v>
          </cell>
        </row>
        <row r="607">
          <cell r="B607" t="str">
            <v>S413199</v>
          </cell>
          <cell r="C607" t="str">
            <v>廊坊冀杰塑料制品有限公司</v>
          </cell>
          <cell r="F607" t="str">
            <v>预付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  <cell r="BA607">
            <v>5</v>
          </cell>
          <cell r="BB607">
            <v>0</v>
          </cell>
          <cell r="BC607">
            <v>0</v>
          </cell>
          <cell r="BD607">
            <v>0</v>
          </cell>
          <cell r="BE607">
            <v>0</v>
          </cell>
          <cell r="BF607">
            <v>0</v>
          </cell>
          <cell r="BG607">
            <v>0</v>
          </cell>
          <cell r="BH607">
            <v>0</v>
          </cell>
          <cell r="BJ607">
            <v>0</v>
          </cell>
        </row>
        <row r="608">
          <cell r="B608" t="str">
            <v>S511035</v>
          </cell>
          <cell r="C608" t="str">
            <v>北京格兰力士机电技术有限责任公司</v>
          </cell>
          <cell r="F608" t="str">
            <v>预付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  <cell r="BA608">
            <v>5</v>
          </cell>
          <cell r="BB608">
            <v>0</v>
          </cell>
          <cell r="BC608">
            <v>0</v>
          </cell>
          <cell r="BD608">
            <v>0</v>
          </cell>
          <cell r="BE608">
            <v>0</v>
          </cell>
          <cell r="BF608">
            <v>0</v>
          </cell>
          <cell r="BG608">
            <v>0</v>
          </cell>
          <cell r="BH608">
            <v>0</v>
          </cell>
          <cell r="BJ608">
            <v>0</v>
          </cell>
        </row>
        <row r="609">
          <cell r="B609" t="str">
            <v>S413174</v>
          </cell>
          <cell r="C609" t="str">
            <v>沧州美凯精冲产品有限公司</v>
          </cell>
          <cell r="F609">
            <v>90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4641.96</v>
          </cell>
          <cell r="AU609">
            <v>0</v>
          </cell>
          <cell r="AW609">
            <v>4576.5</v>
          </cell>
          <cell r="AX609">
            <v>14922.22</v>
          </cell>
          <cell r="AY609">
            <v>24140.68</v>
          </cell>
          <cell r="AZ609">
            <v>4641.96</v>
          </cell>
          <cell r="BA609">
            <v>5</v>
          </cell>
          <cell r="BB609">
            <v>0</v>
          </cell>
          <cell r="BC609">
            <v>4641.96</v>
          </cell>
          <cell r="BD609">
            <v>0</v>
          </cell>
          <cell r="BE609">
            <v>0</v>
          </cell>
          <cell r="BF609">
            <v>0</v>
          </cell>
          <cell r="BG609">
            <v>24140.68</v>
          </cell>
          <cell r="BH609">
            <v>19498.72</v>
          </cell>
          <cell r="BJ609">
            <v>4023.4466666666699</v>
          </cell>
        </row>
        <row r="610">
          <cell r="B610" t="str">
            <v>S433029</v>
          </cell>
          <cell r="C610" t="str">
            <v>温州华创汽车电器有限公司</v>
          </cell>
          <cell r="F610">
            <v>90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  <cell r="BA610">
            <v>5</v>
          </cell>
          <cell r="BB610">
            <v>0</v>
          </cell>
          <cell r="BC610">
            <v>0</v>
          </cell>
          <cell r="BD610">
            <v>0</v>
          </cell>
          <cell r="BE610">
            <v>0</v>
          </cell>
          <cell r="BF610">
            <v>0</v>
          </cell>
          <cell r="BG610">
            <v>0</v>
          </cell>
          <cell r="BH610">
            <v>0</v>
          </cell>
          <cell r="BJ610">
            <v>0</v>
          </cell>
        </row>
        <row r="611">
          <cell r="B611" t="str">
            <v>S541018</v>
          </cell>
          <cell r="C611" t="str">
            <v>河南九途道路材料科技有限公司</v>
          </cell>
          <cell r="F611" t="str">
            <v>现付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  <cell r="BA611">
            <v>5</v>
          </cell>
          <cell r="BB611">
            <v>0</v>
          </cell>
          <cell r="BC611">
            <v>0</v>
          </cell>
          <cell r="BD611">
            <v>0</v>
          </cell>
          <cell r="BE611">
            <v>0</v>
          </cell>
          <cell r="BF611">
            <v>0</v>
          </cell>
          <cell r="BG611">
            <v>0</v>
          </cell>
          <cell r="BH611">
            <v>0</v>
          </cell>
          <cell r="BJ611">
            <v>0</v>
          </cell>
        </row>
        <row r="612">
          <cell r="B612" t="str">
            <v>S442005</v>
          </cell>
          <cell r="C612" t="str">
            <v>谷城益合泡沫塑胶有限公司</v>
          </cell>
          <cell r="F612" t="str">
            <v>预付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34977.599999999999</v>
          </cell>
          <cell r="AU612">
            <v>0</v>
          </cell>
          <cell r="AV612">
            <v>38400</v>
          </cell>
          <cell r="AW612">
            <v>0</v>
          </cell>
          <cell r="AX612">
            <v>0</v>
          </cell>
          <cell r="AY612">
            <v>73377.600000000006</v>
          </cell>
          <cell r="AZ612">
            <v>73377.600000000006</v>
          </cell>
          <cell r="BA612">
            <v>6</v>
          </cell>
          <cell r="BB612">
            <v>0</v>
          </cell>
          <cell r="BC612">
            <v>0</v>
          </cell>
          <cell r="BD612">
            <v>38400</v>
          </cell>
          <cell r="BE612">
            <v>0</v>
          </cell>
          <cell r="BF612">
            <v>34977.599999999999</v>
          </cell>
          <cell r="BG612">
            <v>73377.600000000006</v>
          </cell>
          <cell r="BH612">
            <v>0</v>
          </cell>
          <cell r="BJ612">
            <v>12229.6</v>
          </cell>
        </row>
        <row r="613">
          <cell r="B613" t="str">
            <v>S513113</v>
          </cell>
          <cell r="C613" t="str">
            <v>沧州智联人力资源服务有限公司</v>
          </cell>
          <cell r="F613" t="str">
            <v>现付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  <cell r="BA613">
            <v>5</v>
          </cell>
          <cell r="BB613">
            <v>0</v>
          </cell>
          <cell r="BC613">
            <v>0</v>
          </cell>
          <cell r="BD613">
            <v>0</v>
          </cell>
          <cell r="BE613">
            <v>0</v>
          </cell>
          <cell r="BF613">
            <v>0</v>
          </cell>
          <cell r="BG613">
            <v>0</v>
          </cell>
          <cell r="BH613">
            <v>0</v>
          </cell>
          <cell r="BJ613">
            <v>0</v>
          </cell>
        </row>
        <row r="614">
          <cell r="B614" t="str">
            <v>S444013</v>
          </cell>
          <cell r="C614" t="str">
            <v>东莞市鑫宝塑胶原料有限公司</v>
          </cell>
          <cell r="F614" t="str">
            <v>预付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  <cell r="BA614">
            <v>5</v>
          </cell>
          <cell r="BB614">
            <v>0</v>
          </cell>
          <cell r="BC614">
            <v>0</v>
          </cell>
          <cell r="BD614">
            <v>0</v>
          </cell>
          <cell r="BE614">
            <v>0</v>
          </cell>
          <cell r="BF614">
            <v>0</v>
          </cell>
          <cell r="BG614">
            <v>0</v>
          </cell>
          <cell r="BH614">
            <v>0</v>
          </cell>
          <cell r="BJ614">
            <v>0</v>
          </cell>
        </row>
        <row r="615">
          <cell r="B615" t="str">
            <v>S513209</v>
          </cell>
          <cell r="C615" t="str">
            <v>黄骅市盛腾广告有限公司</v>
          </cell>
          <cell r="F615" t="str">
            <v>预付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  <cell r="BA615">
            <v>5</v>
          </cell>
          <cell r="BB615">
            <v>0</v>
          </cell>
          <cell r="BC615">
            <v>0</v>
          </cell>
          <cell r="BD615">
            <v>0</v>
          </cell>
          <cell r="BE615">
            <v>0</v>
          </cell>
          <cell r="BF615">
            <v>0</v>
          </cell>
          <cell r="BG615">
            <v>0</v>
          </cell>
          <cell r="BH615">
            <v>0</v>
          </cell>
          <cell r="BJ615">
            <v>0</v>
          </cell>
        </row>
        <row r="616">
          <cell r="B616" t="str">
            <v>S537033</v>
          </cell>
          <cell r="C616" t="str">
            <v>山东集合内建筑设计有限公司</v>
          </cell>
          <cell r="F616" t="str">
            <v>预付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  <cell r="BA616">
            <v>5</v>
          </cell>
          <cell r="BB616">
            <v>0</v>
          </cell>
          <cell r="BC616">
            <v>0</v>
          </cell>
          <cell r="BD616">
            <v>0</v>
          </cell>
          <cell r="BE616">
            <v>0</v>
          </cell>
          <cell r="BF616">
            <v>0</v>
          </cell>
          <cell r="BG616">
            <v>0</v>
          </cell>
          <cell r="BH616">
            <v>0</v>
          </cell>
          <cell r="BJ616">
            <v>0</v>
          </cell>
        </row>
        <row r="617">
          <cell r="B617" t="str">
            <v>S412047</v>
          </cell>
          <cell r="C617" t="str">
            <v>PPG涂料（天津）有限公司</v>
          </cell>
          <cell r="F617">
            <v>30</v>
          </cell>
          <cell r="AQ617">
            <v>0</v>
          </cell>
          <cell r="AT617">
            <v>0</v>
          </cell>
          <cell r="AU617">
            <v>0</v>
          </cell>
          <cell r="AV617">
            <v>0</v>
          </cell>
          <cell r="AW617">
            <v>0</v>
          </cell>
          <cell r="AX617">
            <v>19308.330000000002</v>
          </cell>
          <cell r="AY617">
            <v>19308.330000000002</v>
          </cell>
          <cell r="AZ617">
            <v>0</v>
          </cell>
          <cell r="BA617">
            <v>5</v>
          </cell>
          <cell r="BB617">
            <v>0</v>
          </cell>
          <cell r="BC617">
            <v>0</v>
          </cell>
          <cell r="BD617">
            <v>0</v>
          </cell>
          <cell r="BE617">
            <v>0</v>
          </cell>
          <cell r="BF617">
            <v>0</v>
          </cell>
          <cell r="BG617">
            <v>19308.330000000002</v>
          </cell>
          <cell r="BH617">
            <v>19308.330000000002</v>
          </cell>
          <cell r="BJ617">
            <v>3218.0549999999998</v>
          </cell>
        </row>
        <row r="618">
          <cell r="B618" t="str">
            <v>S412048</v>
          </cell>
          <cell r="C618" t="str">
            <v>天津艾尔特精密机械有限公司</v>
          </cell>
          <cell r="F618">
            <v>90</v>
          </cell>
          <cell r="AQ618">
            <v>0</v>
          </cell>
          <cell r="AR618">
            <v>0</v>
          </cell>
          <cell r="AS618">
            <v>0</v>
          </cell>
          <cell r="AT618">
            <v>57100</v>
          </cell>
          <cell r="AU618">
            <v>0</v>
          </cell>
          <cell r="AW618">
            <v>0</v>
          </cell>
          <cell r="AX618">
            <v>0</v>
          </cell>
          <cell r="AY618">
            <v>57100</v>
          </cell>
          <cell r="AZ618">
            <v>57100</v>
          </cell>
          <cell r="BA618">
            <v>5</v>
          </cell>
          <cell r="BB618">
            <v>0</v>
          </cell>
          <cell r="BC618">
            <v>57100</v>
          </cell>
          <cell r="BD618">
            <v>0</v>
          </cell>
          <cell r="BE618">
            <v>0</v>
          </cell>
          <cell r="BF618">
            <v>0</v>
          </cell>
          <cell r="BG618">
            <v>57100</v>
          </cell>
          <cell r="BH618">
            <v>0</v>
          </cell>
          <cell r="BJ618">
            <v>9516.6666666666697</v>
          </cell>
        </row>
        <row r="619">
          <cell r="B619" t="str">
            <v>S413083</v>
          </cell>
          <cell r="C619" t="str">
            <v>深州市晶立泰(安广顺)机械配件有限公司</v>
          </cell>
          <cell r="F619">
            <v>60</v>
          </cell>
          <cell r="AQ619">
            <v>64777.38</v>
          </cell>
          <cell r="AR619">
            <v>6320.64</v>
          </cell>
          <cell r="AS619">
            <v>2810.48</v>
          </cell>
          <cell r="AT619">
            <v>0</v>
          </cell>
          <cell r="AU619">
            <v>13478.49</v>
          </cell>
          <cell r="AV619">
            <v>11663.25</v>
          </cell>
          <cell r="AW619">
            <v>23321.91</v>
          </cell>
          <cell r="AX619">
            <v>0</v>
          </cell>
          <cell r="AY619">
            <v>122372.15</v>
          </cell>
          <cell r="AZ619">
            <v>99050.240000000005</v>
          </cell>
          <cell r="BA619">
            <v>6</v>
          </cell>
          <cell r="BB619">
            <v>11663.25</v>
          </cell>
          <cell r="BC619">
            <v>13478.49</v>
          </cell>
          <cell r="BD619">
            <v>0</v>
          </cell>
          <cell r="BE619">
            <v>2810.48</v>
          </cell>
          <cell r="BF619">
            <v>6320.64</v>
          </cell>
          <cell r="BG619">
            <v>51274.13</v>
          </cell>
          <cell r="BH619">
            <v>23321.91</v>
          </cell>
          <cell r="BJ619">
            <v>8545.6883333333299</v>
          </cell>
        </row>
        <row r="620">
          <cell r="B620" t="str">
            <v>S413184</v>
          </cell>
          <cell r="C620" t="str">
            <v>黄骅市宏达五金厂</v>
          </cell>
          <cell r="F620">
            <v>90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  <cell r="BA620">
            <v>5</v>
          </cell>
          <cell r="BB620">
            <v>0</v>
          </cell>
          <cell r="BC620">
            <v>0</v>
          </cell>
          <cell r="BD620">
            <v>0</v>
          </cell>
          <cell r="BE620">
            <v>0</v>
          </cell>
          <cell r="BF620">
            <v>0</v>
          </cell>
          <cell r="BG620">
            <v>0</v>
          </cell>
          <cell r="BH620">
            <v>0</v>
          </cell>
          <cell r="BJ620">
            <v>0</v>
          </cell>
        </row>
        <row r="621">
          <cell r="B621" t="str">
            <v>S413186</v>
          </cell>
          <cell r="C621" t="str">
            <v>黄骅市富邑金属制品有限公司</v>
          </cell>
          <cell r="F621">
            <v>90</v>
          </cell>
          <cell r="AQ621">
            <v>0</v>
          </cell>
          <cell r="AR621">
            <v>0</v>
          </cell>
          <cell r="AS621">
            <v>0</v>
          </cell>
          <cell r="AT621">
            <v>20523.37</v>
          </cell>
          <cell r="AU621">
            <v>0</v>
          </cell>
          <cell r="AW621">
            <v>0</v>
          </cell>
          <cell r="AX621">
            <v>0</v>
          </cell>
          <cell r="AY621">
            <v>20523.37</v>
          </cell>
          <cell r="AZ621">
            <v>20523.37</v>
          </cell>
          <cell r="BA621">
            <v>5</v>
          </cell>
          <cell r="BB621">
            <v>0</v>
          </cell>
          <cell r="BC621">
            <v>20523.37</v>
          </cell>
          <cell r="BD621">
            <v>0</v>
          </cell>
          <cell r="BE621">
            <v>0</v>
          </cell>
          <cell r="BF621">
            <v>0</v>
          </cell>
          <cell r="BG621">
            <v>20523.37</v>
          </cell>
          <cell r="BH621">
            <v>0</v>
          </cell>
          <cell r="BJ621">
            <v>3420.5616666666701</v>
          </cell>
        </row>
        <row r="622">
          <cell r="B622" t="str">
            <v>S413202</v>
          </cell>
          <cell r="C622" t="str">
            <v>黄骅市荣昌祥纸制品有限公司</v>
          </cell>
          <cell r="F622">
            <v>90</v>
          </cell>
          <cell r="AQ622">
            <v>39282.46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14110.11</v>
          </cell>
          <cell r="AW622">
            <v>0</v>
          </cell>
          <cell r="AX622">
            <v>0</v>
          </cell>
          <cell r="AY622">
            <v>53392.57</v>
          </cell>
          <cell r="AZ622">
            <v>39282.46</v>
          </cell>
          <cell r="BA622">
            <v>6</v>
          </cell>
          <cell r="BB622">
            <v>0</v>
          </cell>
          <cell r="BC622">
            <v>0</v>
          </cell>
          <cell r="BD622">
            <v>0</v>
          </cell>
          <cell r="BE622">
            <v>0</v>
          </cell>
          <cell r="BF622">
            <v>39282.46</v>
          </cell>
          <cell r="BG622">
            <v>14110.11</v>
          </cell>
          <cell r="BH622">
            <v>14110.11</v>
          </cell>
          <cell r="BJ622">
            <v>2351.6849999999999</v>
          </cell>
        </row>
        <row r="623">
          <cell r="B623" t="str">
            <v>S413204</v>
          </cell>
          <cell r="C623" t="str">
            <v>永清永泰汽车部件有限公司</v>
          </cell>
          <cell r="F623">
            <v>90</v>
          </cell>
          <cell r="AQ623">
            <v>0</v>
          </cell>
          <cell r="AR623">
            <v>0</v>
          </cell>
          <cell r="AS623">
            <v>0</v>
          </cell>
          <cell r="AT623">
            <v>47248.57</v>
          </cell>
          <cell r="AU623">
            <v>25159.47</v>
          </cell>
          <cell r="AV623">
            <v>27150.51</v>
          </cell>
          <cell r="AW623">
            <v>0</v>
          </cell>
          <cell r="AX623">
            <v>0</v>
          </cell>
          <cell r="AY623">
            <v>99558.55</v>
          </cell>
          <cell r="AZ623">
            <v>72408.039999999994</v>
          </cell>
          <cell r="BA623">
            <v>6</v>
          </cell>
          <cell r="BB623">
            <v>25159.47</v>
          </cell>
          <cell r="BC623">
            <v>47248.57</v>
          </cell>
          <cell r="BD623">
            <v>0</v>
          </cell>
          <cell r="BE623">
            <v>0</v>
          </cell>
          <cell r="BF623">
            <v>0</v>
          </cell>
          <cell r="BG623">
            <v>99558.55</v>
          </cell>
          <cell r="BH623">
            <v>27150.51</v>
          </cell>
          <cell r="BJ623">
            <v>16593.0916666667</v>
          </cell>
        </row>
        <row r="624">
          <cell r="B624" t="str">
            <v>S431035</v>
          </cell>
          <cell r="C624" t="str">
            <v>上海发之源电气有限公司</v>
          </cell>
          <cell r="F624">
            <v>90</v>
          </cell>
          <cell r="AQ624">
            <v>0</v>
          </cell>
          <cell r="AR624">
            <v>0</v>
          </cell>
          <cell r="AS624">
            <v>0</v>
          </cell>
          <cell r="AT624">
            <v>98648.8</v>
          </cell>
          <cell r="AU624">
            <v>37493.4</v>
          </cell>
          <cell r="AW624">
            <v>0</v>
          </cell>
          <cell r="AX624">
            <v>378182.91</v>
          </cell>
          <cell r="AY624">
            <v>514325.11</v>
          </cell>
          <cell r="AZ624">
            <v>136142.20000000001</v>
          </cell>
          <cell r="BA624">
            <v>5</v>
          </cell>
          <cell r="BB624">
            <v>37493.4</v>
          </cell>
          <cell r="BC624">
            <v>98648.8</v>
          </cell>
          <cell r="BD624">
            <v>0</v>
          </cell>
          <cell r="BE624">
            <v>0</v>
          </cell>
          <cell r="BF624">
            <v>0</v>
          </cell>
          <cell r="BG624">
            <v>514325.11</v>
          </cell>
          <cell r="BH624">
            <v>378182.91</v>
          </cell>
          <cell r="BJ624">
            <v>85720.851666666698</v>
          </cell>
        </row>
        <row r="625">
          <cell r="B625" t="str">
            <v>S434011</v>
          </cell>
          <cell r="C625" t="str">
            <v>芜湖金安世腾汽车安全系统有限公司</v>
          </cell>
          <cell r="F625">
            <v>60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  <cell r="BA625">
            <v>5</v>
          </cell>
          <cell r="BB625">
            <v>0</v>
          </cell>
          <cell r="BC625">
            <v>0</v>
          </cell>
          <cell r="BD625">
            <v>0</v>
          </cell>
          <cell r="BE625">
            <v>0</v>
          </cell>
          <cell r="BF625">
            <v>0</v>
          </cell>
          <cell r="BG625">
            <v>0</v>
          </cell>
          <cell r="BH625">
            <v>0</v>
          </cell>
          <cell r="BJ625">
            <v>0</v>
          </cell>
        </row>
        <row r="626">
          <cell r="B626" t="str">
            <v>S437055</v>
          </cell>
          <cell r="C626" t="str">
            <v>烟台毓顺汽车零部件有限公司</v>
          </cell>
          <cell r="F626">
            <v>60</v>
          </cell>
          <cell r="AQ626">
            <v>56211.199999999997</v>
          </cell>
          <cell r="AR626">
            <v>93306.36</v>
          </cell>
          <cell r="AS626">
            <v>76152.960000000006</v>
          </cell>
          <cell r="AT626">
            <v>82010.880000000005</v>
          </cell>
          <cell r="AU626">
            <v>26360.639999999999</v>
          </cell>
          <cell r="AV626">
            <v>86404.32</v>
          </cell>
          <cell r="AW626">
            <v>60043.68</v>
          </cell>
          <cell r="AX626">
            <v>0</v>
          </cell>
          <cell r="AY626">
            <v>480490.04</v>
          </cell>
          <cell r="AZ626">
            <v>420446.36</v>
          </cell>
          <cell r="BA626">
            <v>6</v>
          </cell>
          <cell r="BB626">
            <v>86404.32</v>
          </cell>
          <cell r="BC626">
            <v>26360.639999999999</v>
          </cell>
          <cell r="BD626">
            <v>82010.880000000005</v>
          </cell>
          <cell r="BE626">
            <v>76152.960000000006</v>
          </cell>
          <cell r="BF626">
            <v>93306.36</v>
          </cell>
          <cell r="BG626">
            <v>330972.48</v>
          </cell>
          <cell r="BH626">
            <v>60043.68</v>
          </cell>
          <cell r="BJ626">
            <v>55162.080000000002</v>
          </cell>
        </row>
        <row r="627">
          <cell r="B627" t="str">
            <v>S437056</v>
          </cell>
          <cell r="C627" t="str">
            <v>日照兴伟橡塑有限公司</v>
          </cell>
          <cell r="F627" t="str">
            <v>预付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W627">
            <v>0</v>
          </cell>
          <cell r="AX627">
            <v>12602.75</v>
          </cell>
          <cell r="AY627">
            <v>12602.75</v>
          </cell>
          <cell r="AZ627">
            <v>12602.75</v>
          </cell>
          <cell r="BA627">
            <v>5</v>
          </cell>
          <cell r="BB627">
            <v>12602.75</v>
          </cell>
          <cell r="BC627">
            <v>0</v>
          </cell>
          <cell r="BD627">
            <v>0</v>
          </cell>
          <cell r="BE627">
            <v>0</v>
          </cell>
          <cell r="BF627">
            <v>0</v>
          </cell>
          <cell r="BG627">
            <v>12602.75</v>
          </cell>
          <cell r="BH627">
            <v>0</v>
          </cell>
          <cell r="BJ627">
            <v>2100.4583333333298</v>
          </cell>
        </row>
        <row r="628">
          <cell r="B628" t="str">
            <v>S537036</v>
          </cell>
          <cell r="C628" t="str">
            <v>青岛亿嘉通物流有限公司</v>
          </cell>
          <cell r="F628">
            <v>90</v>
          </cell>
          <cell r="AS628">
            <v>17056.509999999998</v>
          </cell>
          <cell r="AT628">
            <v>44879.87</v>
          </cell>
          <cell r="AU628">
            <v>29881.29</v>
          </cell>
          <cell r="AV628">
            <v>41589.949999999997</v>
          </cell>
          <cell r="AW628">
            <v>35673.660000000003</v>
          </cell>
          <cell r="AX628">
            <v>0</v>
          </cell>
          <cell r="AY628">
            <v>169081.28</v>
          </cell>
          <cell r="AZ628">
            <v>91817.67</v>
          </cell>
          <cell r="BA628">
            <v>6</v>
          </cell>
          <cell r="BB628">
            <v>29881.29</v>
          </cell>
          <cell r="BC628">
            <v>44879.87</v>
          </cell>
          <cell r="BD628">
            <v>17056.509999999998</v>
          </cell>
          <cell r="BE628">
            <v>0</v>
          </cell>
          <cell r="BF628">
            <v>0</v>
          </cell>
          <cell r="BG628">
            <v>169081.28</v>
          </cell>
          <cell r="BH628">
            <v>77263.61</v>
          </cell>
          <cell r="BJ628">
            <v>28180.2133333333</v>
          </cell>
        </row>
        <row r="629">
          <cell r="B629" t="str">
            <v>S411042</v>
          </cell>
          <cell r="C629" t="str">
            <v>北京双海包装制品厂</v>
          </cell>
          <cell r="F629">
            <v>90</v>
          </cell>
          <cell r="AR629">
            <v>6500</v>
          </cell>
          <cell r="AS629">
            <v>0</v>
          </cell>
          <cell r="AT629">
            <v>0</v>
          </cell>
          <cell r="AU629">
            <v>1170</v>
          </cell>
          <cell r="AW629">
            <v>0</v>
          </cell>
          <cell r="AX629">
            <v>0</v>
          </cell>
          <cell r="AY629">
            <v>7670</v>
          </cell>
          <cell r="AZ629">
            <v>7670</v>
          </cell>
          <cell r="BA629">
            <v>5</v>
          </cell>
          <cell r="BB629">
            <v>1170</v>
          </cell>
          <cell r="BC629">
            <v>0</v>
          </cell>
          <cell r="BD629">
            <v>0</v>
          </cell>
          <cell r="BE629">
            <v>6500</v>
          </cell>
          <cell r="BF629">
            <v>0</v>
          </cell>
          <cell r="BG629">
            <v>1170</v>
          </cell>
          <cell r="BH629">
            <v>0</v>
          </cell>
          <cell r="BJ629">
            <v>195</v>
          </cell>
        </row>
        <row r="630">
          <cell r="B630" t="str">
            <v>S411050</v>
          </cell>
          <cell r="C630" t="str">
            <v>北京寸金宏德科技发展有限公司</v>
          </cell>
          <cell r="F630">
            <v>90</v>
          </cell>
          <cell r="AR630">
            <v>0</v>
          </cell>
          <cell r="AS630">
            <v>0</v>
          </cell>
          <cell r="AT630">
            <v>0</v>
          </cell>
          <cell r="AU630">
            <v>11091.95</v>
          </cell>
          <cell r="AV630">
            <v>7362.18</v>
          </cell>
          <cell r="AW630">
            <v>0</v>
          </cell>
          <cell r="AX630">
            <v>6000.3</v>
          </cell>
          <cell r="AY630">
            <v>24454.43</v>
          </cell>
          <cell r="AZ630">
            <v>11091.95</v>
          </cell>
          <cell r="BA630">
            <v>6</v>
          </cell>
          <cell r="BB630">
            <v>11091.95</v>
          </cell>
          <cell r="BC630">
            <v>0</v>
          </cell>
          <cell r="BD630">
            <v>0</v>
          </cell>
          <cell r="BE630">
            <v>0</v>
          </cell>
          <cell r="BF630">
            <v>0</v>
          </cell>
          <cell r="BG630">
            <v>24454.43</v>
          </cell>
          <cell r="BH630">
            <v>13362.48</v>
          </cell>
          <cell r="BJ630">
            <v>4075.73833333333</v>
          </cell>
        </row>
        <row r="631">
          <cell r="B631" t="str">
            <v>S412051</v>
          </cell>
          <cell r="C631" t="str">
            <v>天津东凯科技有限公司</v>
          </cell>
          <cell r="F631">
            <v>90</v>
          </cell>
          <cell r="AR631">
            <v>1480.8</v>
          </cell>
          <cell r="AS631">
            <v>12023.2</v>
          </cell>
          <cell r="AT631">
            <v>9040</v>
          </cell>
          <cell r="AU631">
            <v>0</v>
          </cell>
          <cell r="AW631">
            <v>0</v>
          </cell>
          <cell r="AX631">
            <v>0</v>
          </cell>
          <cell r="AY631">
            <v>22544</v>
          </cell>
          <cell r="AZ631">
            <v>22544</v>
          </cell>
          <cell r="BA631">
            <v>5</v>
          </cell>
          <cell r="BB631">
            <v>0</v>
          </cell>
          <cell r="BC631">
            <v>9040</v>
          </cell>
          <cell r="BD631">
            <v>12023.2</v>
          </cell>
          <cell r="BE631">
            <v>1480.8</v>
          </cell>
          <cell r="BF631">
            <v>0</v>
          </cell>
          <cell r="BG631">
            <v>21063.200000000001</v>
          </cell>
          <cell r="BH631">
            <v>0</v>
          </cell>
          <cell r="BJ631">
            <v>3510.5333333333301</v>
          </cell>
        </row>
        <row r="632">
          <cell r="B632" t="str">
            <v>S413172</v>
          </cell>
          <cell r="C632" t="str">
            <v>南宫市宏勇汽配塑料卡扣制造厂</v>
          </cell>
          <cell r="F632" t="str">
            <v>现付</v>
          </cell>
          <cell r="AS632">
            <v>0</v>
          </cell>
          <cell r="AT632">
            <v>0</v>
          </cell>
          <cell r="AU632">
            <v>0</v>
          </cell>
          <cell r="AW632">
            <v>0</v>
          </cell>
          <cell r="AX632">
            <v>0</v>
          </cell>
          <cell r="AY632">
            <v>0</v>
          </cell>
          <cell r="AZ632">
            <v>0</v>
          </cell>
          <cell r="BA632">
            <v>5</v>
          </cell>
          <cell r="BB632">
            <v>0</v>
          </cell>
          <cell r="BC632">
            <v>0</v>
          </cell>
          <cell r="BD632">
            <v>0</v>
          </cell>
          <cell r="BE632">
            <v>0</v>
          </cell>
          <cell r="BF632">
            <v>0</v>
          </cell>
          <cell r="BG632">
            <v>0</v>
          </cell>
          <cell r="BH632">
            <v>0</v>
          </cell>
          <cell r="BJ632">
            <v>0</v>
          </cell>
        </row>
        <row r="633">
          <cell r="B633" t="str">
            <v>S432042</v>
          </cell>
          <cell r="C633" t="str">
            <v>江苏凌派通信科技有限公司</v>
          </cell>
          <cell r="F633">
            <v>60</v>
          </cell>
          <cell r="AR633">
            <v>17764.07</v>
          </cell>
          <cell r="AS633">
            <v>21679.119999999999</v>
          </cell>
          <cell r="AT633">
            <v>52799.74</v>
          </cell>
          <cell r="AU633">
            <v>15950.38</v>
          </cell>
          <cell r="AW633">
            <v>43280.08</v>
          </cell>
          <cell r="AX633">
            <v>0</v>
          </cell>
          <cell r="AY633">
            <v>151473.39000000001</v>
          </cell>
          <cell r="AZ633">
            <v>108193.31</v>
          </cell>
          <cell r="BA633">
            <v>5</v>
          </cell>
          <cell r="BB633">
            <v>0</v>
          </cell>
          <cell r="BC633">
            <v>15950.38</v>
          </cell>
          <cell r="BD633">
            <v>52799.74</v>
          </cell>
          <cell r="BE633">
            <v>21679.119999999999</v>
          </cell>
          <cell r="BF633">
            <v>17764.07</v>
          </cell>
          <cell r="BG633">
            <v>133709.32</v>
          </cell>
          <cell r="BH633">
            <v>43280.08</v>
          </cell>
          <cell r="BJ633">
            <v>22284.886666666702</v>
          </cell>
        </row>
        <row r="634">
          <cell r="B634" t="str">
            <v>S432045</v>
          </cell>
          <cell r="C634" t="str">
            <v>苏州宏逸汽车零部件有限公司</v>
          </cell>
          <cell r="F634" t="str">
            <v>预付</v>
          </cell>
          <cell r="AR634">
            <v>1024</v>
          </cell>
          <cell r="AS634">
            <v>0</v>
          </cell>
          <cell r="AT634">
            <v>72096</v>
          </cell>
          <cell r="AU634">
            <v>50672</v>
          </cell>
          <cell r="AV634">
            <v>120552</v>
          </cell>
          <cell r="AW634">
            <v>59990</v>
          </cell>
          <cell r="AX634">
            <v>17280</v>
          </cell>
          <cell r="AY634">
            <v>321614</v>
          </cell>
          <cell r="AZ634">
            <v>321614</v>
          </cell>
          <cell r="BA634">
            <v>6</v>
          </cell>
          <cell r="BB634">
            <v>17280</v>
          </cell>
          <cell r="BC634">
            <v>59990</v>
          </cell>
          <cell r="BD634">
            <v>120552</v>
          </cell>
          <cell r="BE634">
            <v>50672</v>
          </cell>
          <cell r="BF634">
            <v>72096</v>
          </cell>
          <cell r="BG634">
            <v>320590</v>
          </cell>
          <cell r="BH634">
            <v>0</v>
          </cell>
          <cell r="BJ634">
            <v>53431.666666666701</v>
          </cell>
        </row>
        <row r="635">
          <cell r="B635" t="str">
            <v>S433031</v>
          </cell>
          <cell r="C635" t="str">
            <v>天台宏泰电子有限公司</v>
          </cell>
          <cell r="F635">
            <v>60</v>
          </cell>
          <cell r="AR635">
            <v>0</v>
          </cell>
          <cell r="AS635">
            <v>0</v>
          </cell>
          <cell r="AT635">
            <v>88.71</v>
          </cell>
          <cell r="AU635">
            <v>39652.120000000003</v>
          </cell>
          <cell r="AV635">
            <v>28894.91</v>
          </cell>
          <cell r="AW635">
            <v>22859.9</v>
          </cell>
          <cell r="AX635">
            <v>0</v>
          </cell>
          <cell r="AY635">
            <v>91495.64</v>
          </cell>
          <cell r="AZ635">
            <v>68635.740000000005</v>
          </cell>
          <cell r="BA635">
            <v>6</v>
          </cell>
          <cell r="BB635">
            <v>28894.91</v>
          </cell>
          <cell r="BC635">
            <v>39652.120000000003</v>
          </cell>
          <cell r="BD635">
            <v>88.71</v>
          </cell>
          <cell r="BE635">
            <v>0</v>
          </cell>
          <cell r="BF635">
            <v>0</v>
          </cell>
          <cell r="BG635">
            <v>91495.64</v>
          </cell>
          <cell r="BH635">
            <v>22859.9</v>
          </cell>
          <cell r="BJ635">
            <v>15249.2733333333</v>
          </cell>
        </row>
        <row r="636">
          <cell r="B636" t="str">
            <v>S437060</v>
          </cell>
          <cell r="C636" t="str">
            <v>日照联成汽车部件有限公司</v>
          </cell>
          <cell r="D636" t="str">
            <v>座椅</v>
          </cell>
          <cell r="E636" t="str">
            <v>正常供货</v>
          </cell>
          <cell r="F636">
            <v>60</v>
          </cell>
          <cell r="H636">
            <v>60</v>
          </cell>
          <cell r="AS636">
            <v>702371.17</v>
          </cell>
          <cell r="AT636">
            <v>160784.85</v>
          </cell>
          <cell r="AU636">
            <v>53842.29</v>
          </cell>
          <cell r="AV636">
            <v>152004.79</v>
          </cell>
          <cell r="AW636">
            <v>96650.66</v>
          </cell>
          <cell r="AX636">
            <v>67134.48</v>
          </cell>
          <cell r="AY636">
            <v>1232788.24</v>
          </cell>
          <cell r="AZ636">
            <v>1069003.1000000001</v>
          </cell>
          <cell r="BA636">
            <v>6</v>
          </cell>
          <cell r="BB636">
            <v>152004.79</v>
          </cell>
          <cell r="BC636">
            <v>53842.29</v>
          </cell>
          <cell r="BD636">
            <v>160784.85</v>
          </cell>
          <cell r="BE636">
            <v>702371.17</v>
          </cell>
          <cell r="BF636">
            <v>0</v>
          </cell>
          <cell r="BG636">
            <v>1232788.24</v>
          </cell>
          <cell r="BH636">
            <v>163785.14000000001</v>
          </cell>
          <cell r="BJ636">
            <v>205464.70666666701</v>
          </cell>
        </row>
        <row r="637">
          <cell r="B637" t="str">
            <v>S450001</v>
          </cell>
          <cell r="C637" t="str">
            <v>重庆光大产业有限公司</v>
          </cell>
          <cell r="F637">
            <v>60</v>
          </cell>
          <cell r="AR637">
            <v>12258.81</v>
          </cell>
          <cell r="AS637">
            <v>0</v>
          </cell>
          <cell r="AT637">
            <v>0</v>
          </cell>
          <cell r="AU637">
            <v>0</v>
          </cell>
          <cell r="AV637">
            <v>62218.15</v>
          </cell>
          <cell r="AW637">
            <v>0</v>
          </cell>
          <cell r="AX637">
            <v>49827.33</v>
          </cell>
          <cell r="AY637">
            <v>124304.29</v>
          </cell>
          <cell r="AZ637">
            <v>74476.960000000006</v>
          </cell>
          <cell r="BA637">
            <v>6</v>
          </cell>
          <cell r="BB637">
            <v>62218.15</v>
          </cell>
          <cell r="BC637">
            <v>0</v>
          </cell>
          <cell r="BD637">
            <v>0</v>
          </cell>
          <cell r="BE637">
            <v>0</v>
          </cell>
          <cell r="BF637">
            <v>12258.81</v>
          </cell>
          <cell r="BG637">
            <v>112045.48</v>
          </cell>
          <cell r="BH637">
            <v>49827.33</v>
          </cell>
          <cell r="BJ637">
            <v>18674.246666666699</v>
          </cell>
        </row>
        <row r="638">
          <cell r="B638" t="str">
            <v>S413095</v>
          </cell>
          <cell r="C638" t="str">
            <v>河北岳钢数控设备有限公司</v>
          </cell>
          <cell r="F638">
            <v>60</v>
          </cell>
          <cell r="U638">
            <v>0</v>
          </cell>
          <cell r="AT638">
            <v>0</v>
          </cell>
          <cell r="AU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  <cell r="BA638">
            <v>4</v>
          </cell>
          <cell r="BB638">
            <v>0</v>
          </cell>
          <cell r="BC638">
            <v>0</v>
          </cell>
          <cell r="BD638">
            <v>0</v>
          </cell>
          <cell r="BE638">
            <v>0</v>
          </cell>
          <cell r="BF638">
            <v>0</v>
          </cell>
          <cell r="BG638">
            <v>0</v>
          </cell>
          <cell r="BH638">
            <v>0</v>
          </cell>
          <cell r="BJ638">
            <v>0</v>
          </cell>
        </row>
        <row r="639">
          <cell r="B639" t="str">
            <v>S413214</v>
          </cell>
          <cell r="C639" t="str">
            <v>河北讯飞起重设备安装有限公司</v>
          </cell>
          <cell r="F639" t="str">
            <v>预付</v>
          </cell>
          <cell r="AR639">
            <v>30000</v>
          </cell>
          <cell r="AT639">
            <v>0</v>
          </cell>
          <cell r="AU639">
            <v>0</v>
          </cell>
          <cell r="AW639">
            <v>0</v>
          </cell>
          <cell r="AX639">
            <v>0</v>
          </cell>
          <cell r="AY639">
            <v>30000</v>
          </cell>
          <cell r="AZ639">
            <v>30000</v>
          </cell>
          <cell r="BA639">
            <v>4</v>
          </cell>
          <cell r="BB639">
            <v>0</v>
          </cell>
          <cell r="BC639">
            <v>0</v>
          </cell>
          <cell r="BD639">
            <v>0</v>
          </cell>
          <cell r="BE639">
            <v>0</v>
          </cell>
          <cell r="BF639">
            <v>0</v>
          </cell>
          <cell r="BG639">
            <v>0</v>
          </cell>
          <cell r="BH639">
            <v>0</v>
          </cell>
          <cell r="BJ639">
            <v>0</v>
          </cell>
        </row>
        <row r="640">
          <cell r="B640" t="str">
            <v>S512036</v>
          </cell>
          <cell r="C640" t="str">
            <v>天津未来化学有限公司</v>
          </cell>
          <cell r="F640" t="str">
            <v>预付</v>
          </cell>
          <cell r="AR640">
            <v>19500</v>
          </cell>
          <cell r="AT640">
            <v>0</v>
          </cell>
          <cell r="AU640">
            <v>0</v>
          </cell>
          <cell r="AW640">
            <v>0</v>
          </cell>
          <cell r="AX640">
            <v>0</v>
          </cell>
          <cell r="AY640">
            <v>19500</v>
          </cell>
          <cell r="AZ640">
            <v>19500</v>
          </cell>
          <cell r="BA640">
            <v>4</v>
          </cell>
          <cell r="BB640">
            <v>0</v>
          </cell>
          <cell r="BC640">
            <v>0</v>
          </cell>
          <cell r="BD640">
            <v>0</v>
          </cell>
          <cell r="BE640">
            <v>0</v>
          </cell>
          <cell r="BF640">
            <v>0</v>
          </cell>
          <cell r="BG640">
            <v>0</v>
          </cell>
          <cell r="BH640">
            <v>0</v>
          </cell>
          <cell r="BJ640">
            <v>0</v>
          </cell>
        </row>
        <row r="641">
          <cell r="B641" t="str">
            <v>S513152</v>
          </cell>
          <cell r="C641" t="str">
            <v>黄骅市源宏模具厂</v>
          </cell>
          <cell r="F641" t="str">
            <v>预付</v>
          </cell>
          <cell r="AF641">
            <v>0</v>
          </cell>
          <cell r="AT641">
            <v>0</v>
          </cell>
          <cell r="AU641">
            <v>0</v>
          </cell>
          <cell r="AW641">
            <v>0</v>
          </cell>
          <cell r="AX641">
            <v>0</v>
          </cell>
          <cell r="AY641">
            <v>0</v>
          </cell>
          <cell r="AZ641">
            <v>0</v>
          </cell>
          <cell r="BA641">
            <v>4</v>
          </cell>
          <cell r="BB641">
            <v>0</v>
          </cell>
          <cell r="BC641">
            <v>0</v>
          </cell>
          <cell r="BD641">
            <v>0</v>
          </cell>
          <cell r="BE641">
            <v>0</v>
          </cell>
          <cell r="BF641">
            <v>0</v>
          </cell>
          <cell r="BG641">
            <v>0</v>
          </cell>
          <cell r="BH641">
            <v>0</v>
          </cell>
          <cell r="BJ641">
            <v>0</v>
          </cell>
        </row>
        <row r="642">
          <cell r="B642" t="str">
            <v>S513222</v>
          </cell>
          <cell r="C642" t="str">
            <v>沧州君泰包装制品有限公司</v>
          </cell>
          <cell r="F642">
            <v>30</v>
          </cell>
          <cell r="AP642">
            <v>0</v>
          </cell>
          <cell r="AQ642">
            <v>13115.38</v>
          </cell>
          <cell r="AT642">
            <v>0</v>
          </cell>
          <cell r="AU642">
            <v>108897.53</v>
          </cell>
          <cell r="AW642">
            <v>0</v>
          </cell>
          <cell r="AX642">
            <v>0</v>
          </cell>
          <cell r="AY642">
            <v>122012.91</v>
          </cell>
          <cell r="AZ642">
            <v>122012.91</v>
          </cell>
          <cell r="BA642">
            <v>4</v>
          </cell>
          <cell r="BB642">
            <v>0</v>
          </cell>
          <cell r="BC642">
            <v>0</v>
          </cell>
          <cell r="BD642">
            <v>108897.53</v>
          </cell>
          <cell r="BE642">
            <v>0</v>
          </cell>
          <cell r="BF642">
            <v>0</v>
          </cell>
          <cell r="BG642">
            <v>108897.53</v>
          </cell>
          <cell r="BH642">
            <v>0</v>
          </cell>
          <cell r="BJ642">
            <v>18149.5883333333</v>
          </cell>
        </row>
        <row r="643">
          <cell r="B643" t="str">
            <v>S513231</v>
          </cell>
          <cell r="C643" t="str">
            <v>沧州渤海新区欣智恒科技有限公司</v>
          </cell>
          <cell r="F643" t="str">
            <v>预付</v>
          </cell>
          <cell r="AR643">
            <v>800</v>
          </cell>
          <cell r="AT643">
            <v>0</v>
          </cell>
          <cell r="AU643">
            <v>0</v>
          </cell>
          <cell r="AW643">
            <v>0</v>
          </cell>
          <cell r="AX643">
            <v>0</v>
          </cell>
          <cell r="AY643">
            <v>800</v>
          </cell>
          <cell r="AZ643">
            <v>800</v>
          </cell>
          <cell r="BA643">
            <v>4</v>
          </cell>
          <cell r="BB643">
            <v>0</v>
          </cell>
          <cell r="BC643">
            <v>0</v>
          </cell>
          <cell r="BD643">
            <v>0</v>
          </cell>
          <cell r="BE643">
            <v>0</v>
          </cell>
          <cell r="BF643">
            <v>0</v>
          </cell>
          <cell r="BG643">
            <v>0</v>
          </cell>
          <cell r="BH643">
            <v>0</v>
          </cell>
          <cell r="BJ643">
            <v>0</v>
          </cell>
        </row>
        <row r="644">
          <cell r="B644" t="str">
            <v>S513233</v>
          </cell>
          <cell r="C644" t="str">
            <v>沧州辉骏建筑安装工程有限公司</v>
          </cell>
          <cell r="F644" t="str">
            <v>预付</v>
          </cell>
          <cell r="AR644">
            <v>0</v>
          </cell>
          <cell r="AT644">
            <v>0</v>
          </cell>
          <cell r="AU644">
            <v>0</v>
          </cell>
          <cell r="AV644">
            <v>1095</v>
          </cell>
          <cell r="AW644">
            <v>0</v>
          </cell>
          <cell r="AX644">
            <v>0</v>
          </cell>
          <cell r="AY644">
            <v>1095</v>
          </cell>
          <cell r="AZ644">
            <v>1095</v>
          </cell>
          <cell r="BA644">
            <v>5</v>
          </cell>
          <cell r="BB644">
            <v>0</v>
          </cell>
          <cell r="BC644">
            <v>0</v>
          </cell>
          <cell r="BD644">
            <v>1095</v>
          </cell>
          <cell r="BE644">
            <v>0</v>
          </cell>
          <cell r="BF644">
            <v>0</v>
          </cell>
          <cell r="BG644">
            <v>1095</v>
          </cell>
          <cell r="BH644">
            <v>0</v>
          </cell>
          <cell r="BJ644">
            <v>182.5</v>
          </cell>
        </row>
        <row r="645">
          <cell r="B645" t="str">
            <v>S513234</v>
          </cell>
          <cell r="C645" t="str">
            <v>黄骅市渤新环保科技有限公司</v>
          </cell>
          <cell r="F645" t="str">
            <v>预付</v>
          </cell>
          <cell r="AR645">
            <v>35000</v>
          </cell>
          <cell r="AT645">
            <v>0</v>
          </cell>
          <cell r="AU645">
            <v>0</v>
          </cell>
          <cell r="AW645">
            <v>0</v>
          </cell>
          <cell r="AX645">
            <v>0</v>
          </cell>
          <cell r="AY645">
            <v>35000</v>
          </cell>
          <cell r="AZ645">
            <v>35000</v>
          </cell>
          <cell r="BA645">
            <v>4</v>
          </cell>
          <cell r="BB645">
            <v>0</v>
          </cell>
          <cell r="BC645">
            <v>0</v>
          </cell>
          <cell r="BD645">
            <v>0</v>
          </cell>
          <cell r="BE645">
            <v>0</v>
          </cell>
          <cell r="BF645">
            <v>0</v>
          </cell>
          <cell r="BG645">
            <v>0</v>
          </cell>
          <cell r="BH645">
            <v>0</v>
          </cell>
          <cell r="BJ645">
            <v>0</v>
          </cell>
        </row>
        <row r="646">
          <cell r="B646" t="str">
            <v>S521016</v>
          </cell>
          <cell r="C646" t="str">
            <v>大连安华物流系统有限公司</v>
          </cell>
          <cell r="F646" t="str">
            <v>预付</v>
          </cell>
          <cell r="AR646">
            <v>21057.55</v>
          </cell>
          <cell r="AT646">
            <v>0</v>
          </cell>
          <cell r="AU646">
            <v>0</v>
          </cell>
          <cell r="AW646">
            <v>0</v>
          </cell>
          <cell r="AX646">
            <v>0</v>
          </cell>
          <cell r="AY646">
            <v>21057.55</v>
          </cell>
          <cell r="AZ646">
            <v>21057.55</v>
          </cell>
          <cell r="BA646">
            <v>4</v>
          </cell>
          <cell r="BB646">
            <v>0</v>
          </cell>
          <cell r="BC646">
            <v>0</v>
          </cell>
          <cell r="BD646">
            <v>0</v>
          </cell>
          <cell r="BE646">
            <v>0</v>
          </cell>
          <cell r="BF646">
            <v>0</v>
          </cell>
          <cell r="BG646">
            <v>0</v>
          </cell>
          <cell r="BH646">
            <v>0</v>
          </cell>
          <cell r="BJ646">
            <v>0</v>
          </cell>
        </row>
        <row r="647">
          <cell r="B647" t="str">
            <v>S536001</v>
          </cell>
          <cell r="C647" t="str">
            <v>南昌市瑞庄科技有限公司</v>
          </cell>
          <cell r="F647">
            <v>30</v>
          </cell>
          <cell r="AQ647">
            <v>0</v>
          </cell>
          <cell r="AT647">
            <v>0</v>
          </cell>
          <cell r="AU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  <cell r="BA647">
            <v>4</v>
          </cell>
          <cell r="BB647">
            <v>0</v>
          </cell>
          <cell r="BC647">
            <v>0</v>
          </cell>
          <cell r="BD647">
            <v>0</v>
          </cell>
          <cell r="BE647">
            <v>0</v>
          </cell>
          <cell r="BF647">
            <v>0</v>
          </cell>
          <cell r="BG647">
            <v>0</v>
          </cell>
          <cell r="BH647">
            <v>0</v>
          </cell>
          <cell r="BJ647">
            <v>0</v>
          </cell>
        </row>
        <row r="648">
          <cell r="B648" t="str">
            <v>S412049</v>
          </cell>
          <cell r="C648" t="str">
            <v>天津佳其汽车内饰部件有限公司</v>
          </cell>
          <cell r="F648" t="str">
            <v>现付</v>
          </cell>
          <cell r="AO648">
            <v>0</v>
          </cell>
          <cell r="AR648">
            <v>0</v>
          </cell>
          <cell r="AT648">
            <v>0</v>
          </cell>
          <cell r="AU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  <cell r="BA648">
            <v>4</v>
          </cell>
          <cell r="BB648">
            <v>0</v>
          </cell>
          <cell r="BC648">
            <v>0</v>
          </cell>
          <cell r="BD648">
            <v>0</v>
          </cell>
          <cell r="BE648">
            <v>0</v>
          </cell>
          <cell r="BF648">
            <v>0</v>
          </cell>
          <cell r="BG648">
            <v>0</v>
          </cell>
          <cell r="BH648">
            <v>0</v>
          </cell>
          <cell r="BJ648">
            <v>0</v>
          </cell>
        </row>
        <row r="649">
          <cell r="B649" t="str">
            <v>S411027</v>
          </cell>
          <cell r="C649" t="str">
            <v>北京鑫葆海化学科技有限公司</v>
          </cell>
          <cell r="F649">
            <v>60</v>
          </cell>
          <cell r="AT649">
            <v>0</v>
          </cell>
          <cell r="AU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  <cell r="BA649">
            <v>4</v>
          </cell>
          <cell r="BB649">
            <v>0</v>
          </cell>
          <cell r="BC649">
            <v>0</v>
          </cell>
          <cell r="BD649">
            <v>0</v>
          </cell>
          <cell r="BE649">
            <v>0</v>
          </cell>
          <cell r="BF649">
            <v>0</v>
          </cell>
          <cell r="BG649">
            <v>0</v>
          </cell>
          <cell r="BH649">
            <v>0</v>
          </cell>
          <cell r="BJ649">
            <v>0</v>
          </cell>
        </row>
        <row r="650">
          <cell r="B650" t="str">
            <v>S411031</v>
          </cell>
          <cell r="C650" t="str">
            <v>北京长地集思信息技术有限公司</v>
          </cell>
          <cell r="F650">
            <v>90</v>
          </cell>
          <cell r="AT650">
            <v>0</v>
          </cell>
          <cell r="AU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  <cell r="BA650">
            <v>4</v>
          </cell>
          <cell r="BB650">
            <v>0</v>
          </cell>
          <cell r="BC650">
            <v>0</v>
          </cell>
          <cell r="BD650">
            <v>0</v>
          </cell>
          <cell r="BE650">
            <v>0</v>
          </cell>
          <cell r="BF650">
            <v>0</v>
          </cell>
          <cell r="BG650">
            <v>0</v>
          </cell>
          <cell r="BH650">
            <v>0</v>
          </cell>
          <cell r="BJ650">
            <v>0</v>
          </cell>
        </row>
        <row r="651">
          <cell r="B651" t="str">
            <v>S413048</v>
          </cell>
          <cell r="C651" t="str">
            <v>黄骅市聚兴制管有限公司</v>
          </cell>
          <cell r="F651" t="str">
            <v>预付</v>
          </cell>
          <cell r="AT651">
            <v>0</v>
          </cell>
          <cell r="AU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  <cell r="BA651">
            <v>4</v>
          </cell>
          <cell r="BB651">
            <v>0</v>
          </cell>
          <cell r="BC651">
            <v>0</v>
          </cell>
          <cell r="BD651">
            <v>0</v>
          </cell>
          <cell r="BE651">
            <v>0</v>
          </cell>
          <cell r="BF651">
            <v>0</v>
          </cell>
          <cell r="BG651">
            <v>0</v>
          </cell>
          <cell r="BH651">
            <v>0</v>
          </cell>
          <cell r="BJ651">
            <v>0</v>
          </cell>
        </row>
        <row r="652">
          <cell r="B652" t="str">
            <v>S413112</v>
          </cell>
          <cell r="C652" t="str">
            <v>南皮县泰航五金制造有限公司</v>
          </cell>
          <cell r="F652">
            <v>60</v>
          </cell>
          <cell r="AT652">
            <v>0</v>
          </cell>
          <cell r="AU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  <cell r="BA652">
            <v>4</v>
          </cell>
          <cell r="BB652">
            <v>0</v>
          </cell>
          <cell r="BC652">
            <v>0</v>
          </cell>
          <cell r="BD652">
            <v>0</v>
          </cell>
          <cell r="BE652">
            <v>0</v>
          </cell>
          <cell r="BF652">
            <v>0</v>
          </cell>
          <cell r="BG652">
            <v>0</v>
          </cell>
          <cell r="BH652">
            <v>0</v>
          </cell>
          <cell r="BJ652">
            <v>0</v>
          </cell>
        </row>
        <row r="653">
          <cell r="B653" t="str">
            <v>S413179</v>
          </cell>
          <cell r="C653" t="str">
            <v>文安县海智五金制品有限公司</v>
          </cell>
          <cell r="F653" t="str">
            <v>现付</v>
          </cell>
          <cell r="AS653">
            <v>0</v>
          </cell>
          <cell r="AT653">
            <v>0</v>
          </cell>
          <cell r="AU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  <cell r="BA653">
            <v>5</v>
          </cell>
          <cell r="BB653">
            <v>0</v>
          </cell>
          <cell r="BC653">
            <v>0</v>
          </cell>
          <cell r="BD653">
            <v>0</v>
          </cell>
          <cell r="BE653">
            <v>0</v>
          </cell>
          <cell r="BF653">
            <v>0</v>
          </cell>
          <cell r="BG653">
            <v>0</v>
          </cell>
          <cell r="BH653">
            <v>0</v>
          </cell>
          <cell r="BJ653">
            <v>0</v>
          </cell>
        </row>
        <row r="654">
          <cell r="B654" t="str">
            <v>S413213</v>
          </cell>
          <cell r="C654" t="str">
            <v>沧县大河精密铸造厂</v>
          </cell>
          <cell r="F654" t="str">
            <v>预付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1865</v>
          </cell>
          <cell r="AY654">
            <v>1865</v>
          </cell>
          <cell r="AZ654">
            <v>1865</v>
          </cell>
          <cell r="BA654">
            <v>6</v>
          </cell>
          <cell r="BB654">
            <v>1865</v>
          </cell>
          <cell r="BC654">
            <v>0</v>
          </cell>
          <cell r="BD654">
            <v>0</v>
          </cell>
          <cell r="BE654">
            <v>0</v>
          </cell>
          <cell r="BF654">
            <v>0</v>
          </cell>
          <cell r="BG654">
            <v>1865</v>
          </cell>
          <cell r="BH654">
            <v>0</v>
          </cell>
          <cell r="BJ654">
            <v>310.83333333333297</v>
          </cell>
        </row>
        <row r="655">
          <cell r="B655" t="str">
            <v>S431040</v>
          </cell>
          <cell r="C655" t="str">
            <v>上海通实机器人制造有限公司</v>
          </cell>
          <cell r="F655" t="str">
            <v>预付</v>
          </cell>
          <cell r="AS655">
            <v>0</v>
          </cell>
          <cell r="AT655">
            <v>0</v>
          </cell>
          <cell r="AU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  <cell r="BA655">
            <v>5</v>
          </cell>
          <cell r="BB655">
            <v>0</v>
          </cell>
          <cell r="BC655">
            <v>0</v>
          </cell>
          <cell r="BD655">
            <v>0</v>
          </cell>
          <cell r="BE655">
            <v>0</v>
          </cell>
          <cell r="BF655">
            <v>0</v>
          </cell>
          <cell r="BG655">
            <v>0</v>
          </cell>
          <cell r="BH655">
            <v>0</v>
          </cell>
          <cell r="BJ655">
            <v>0</v>
          </cell>
        </row>
        <row r="656">
          <cell r="B656" t="str">
            <v>S432033</v>
          </cell>
          <cell r="C656" t="str">
            <v>南京磐纳科技发展有限公司</v>
          </cell>
          <cell r="F656">
            <v>90</v>
          </cell>
          <cell r="AT656">
            <v>0</v>
          </cell>
          <cell r="AU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  <cell r="BA656">
            <v>4</v>
          </cell>
          <cell r="BB656">
            <v>0</v>
          </cell>
          <cell r="BC656">
            <v>0</v>
          </cell>
          <cell r="BD656">
            <v>0</v>
          </cell>
          <cell r="BE656">
            <v>0</v>
          </cell>
          <cell r="BF656">
            <v>0</v>
          </cell>
          <cell r="BG656">
            <v>0</v>
          </cell>
          <cell r="BH656">
            <v>0</v>
          </cell>
          <cell r="BJ656">
            <v>0</v>
          </cell>
        </row>
        <row r="657">
          <cell r="B657" t="str">
            <v>S437040</v>
          </cell>
          <cell r="C657" t="str">
            <v>淄博颜山专用汽车有限公司</v>
          </cell>
          <cell r="F657" t="str">
            <v>现付</v>
          </cell>
          <cell r="I657">
            <v>430000</v>
          </cell>
          <cell r="AT657">
            <v>0</v>
          </cell>
          <cell r="AU657">
            <v>0</v>
          </cell>
          <cell r="AW657">
            <v>0</v>
          </cell>
          <cell r="AX657">
            <v>0</v>
          </cell>
          <cell r="AY657">
            <v>430000</v>
          </cell>
          <cell r="AZ657">
            <v>430000</v>
          </cell>
          <cell r="BA657">
            <v>4</v>
          </cell>
          <cell r="BB657">
            <v>0</v>
          </cell>
          <cell r="BC657">
            <v>0</v>
          </cell>
          <cell r="BD657">
            <v>0</v>
          </cell>
          <cell r="BE657">
            <v>0</v>
          </cell>
          <cell r="BF657">
            <v>0</v>
          </cell>
          <cell r="BG657">
            <v>0</v>
          </cell>
          <cell r="BH657">
            <v>0</v>
          </cell>
          <cell r="BJ657">
            <v>0</v>
          </cell>
        </row>
        <row r="658">
          <cell r="B658" t="str">
            <v>S437048</v>
          </cell>
          <cell r="C658" t="str">
            <v>宁津县永胜胶合板厂</v>
          </cell>
          <cell r="F658" t="str">
            <v>预付</v>
          </cell>
          <cell r="AT658">
            <v>0</v>
          </cell>
          <cell r="AU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  <cell r="BA658">
            <v>4</v>
          </cell>
          <cell r="BB658">
            <v>0</v>
          </cell>
          <cell r="BC658">
            <v>0</v>
          </cell>
          <cell r="BD658">
            <v>0</v>
          </cell>
          <cell r="BE658">
            <v>0</v>
          </cell>
          <cell r="BF658">
            <v>0</v>
          </cell>
          <cell r="BG658">
            <v>0</v>
          </cell>
          <cell r="BH658">
            <v>0</v>
          </cell>
          <cell r="BJ658">
            <v>0</v>
          </cell>
        </row>
        <row r="659">
          <cell r="B659" t="str">
            <v>S437054</v>
          </cell>
          <cell r="C659" t="str">
            <v>山东朗迪铝业有限公司</v>
          </cell>
          <cell r="F659" t="str">
            <v>预付</v>
          </cell>
          <cell r="AT659">
            <v>0</v>
          </cell>
          <cell r="AU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  <cell r="BA659">
            <v>4</v>
          </cell>
          <cell r="BB659">
            <v>0</v>
          </cell>
          <cell r="BC659">
            <v>0</v>
          </cell>
          <cell r="BD659">
            <v>0</v>
          </cell>
          <cell r="BE659">
            <v>0</v>
          </cell>
          <cell r="BF659">
            <v>0</v>
          </cell>
          <cell r="BG659">
            <v>0</v>
          </cell>
          <cell r="BH659">
            <v>0</v>
          </cell>
          <cell r="BJ659">
            <v>0</v>
          </cell>
        </row>
        <row r="660">
          <cell r="B660" t="str">
            <v>S437061</v>
          </cell>
          <cell r="C660" t="str">
            <v>青岛宥恩工贸有限公司</v>
          </cell>
          <cell r="F660" t="str">
            <v>预付</v>
          </cell>
          <cell r="AS660">
            <v>0</v>
          </cell>
          <cell r="AT660">
            <v>0</v>
          </cell>
          <cell r="AU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  <cell r="BA660">
            <v>5</v>
          </cell>
          <cell r="BB660">
            <v>0</v>
          </cell>
          <cell r="BC660">
            <v>0</v>
          </cell>
          <cell r="BD660">
            <v>0</v>
          </cell>
          <cell r="BE660">
            <v>0</v>
          </cell>
          <cell r="BF660">
            <v>0</v>
          </cell>
          <cell r="BG660">
            <v>0</v>
          </cell>
          <cell r="BH660">
            <v>0</v>
          </cell>
          <cell r="BJ660">
            <v>0</v>
          </cell>
        </row>
        <row r="661">
          <cell r="B661" t="str">
            <v>S444009</v>
          </cell>
          <cell r="C661" t="str">
            <v>广东尚研电子科技股份有限公司</v>
          </cell>
          <cell r="F661">
            <v>60</v>
          </cell>
          <cell r="AT661">
            <v>0</v>
          </cell>
          <cell r="AU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  <cell r="BA661">
            <v>4</v>
          </cell>
          <cell r="BB661">
            <v>0</v>
          </cell>
          <cell r="BC661">
            <v>0</v>
          </cell>
          <cell r="BD661">
            <v>0</v>
          </cell>
          <cell r="BE661">
            <v>0</v>
          </cell>
          <cell r="BF661">
            <v>0</v>
          </cell>
          <cell r="BG661">
            <v>0</v>
          </cell>
          <cell r="BH661">
            <v>0</v>
          </cell>
          <cell r="BJ661">
            <v>0</v>
          </cell>
        </row>
        <row r="662">
          <cell r="B662" t="str">
            <v>S511038</v>
          </cell>
          <cell r="C662" t="str">
            <v>中联认证中心（北京）有限公司</v>
          </cell>
          <cell r="F662" t="str">
            <v>现付</v>
          </cell>
          <cell r="AT662">
            <v>0</v>
          </cell>
          <cell r="AU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  <cell r="BA662">
            <v>4</v>
          </cell>
          <cell r="BB662">
            <v>0</v>
          </cell>
          <cell r="BC662">
            <v>0</v>
          </cell>
          <cell r="BD662">
            <v>0</v>
          </cell>
          <cell r="BE662">
            <v>0</v>
          </cell>
          <cell r="BF662">
            <v>0</v>
          </cell>
          <cell r="BG662">
            <v>0</v>
          </cell>
          <cell r="BH662">
            <v>0</v>
          </cell>
          <cell r="BJ662">
            <v>0</v>
          </cell>
        </row>
        <row r="663">
          <cell r="B663" t="str">
            <v>S511048</v>
          </cell>
          <cell r="C663" t="str">
            <v>东审鼎立国际会计师事务所有限责任公司</v>
          </cell>
          <cell r="F663" t="str">
            <v>预付</v>
          </cell>
          <cell r="AS663">
            <v>0</v>
          </cell>
          <cell r="AT663">
            <v>0</v>
          </cell>
          <cell r="AU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  <cell r="BA663">
            <v>5</v>
          </cell>
          <cell r="BB663">
            <v>0</v>
          </cell>
          <cell r="BC663">
            <v>0</v>
          </cell>
          <cell r="BD663">
            <v>0</v>
          </cell>
          <cell r="BE663">
            <v>0</v>
          </cell>
          <cell r="BF663">
            <v>0</v>
          </cell>
          <cell r="BG663">
            <v>0</v>
          </cell>
          <cell r="BH663">
            <v>0</v>
          </cell>
          <cell r="BJ663">
            <v>0</v>
          </cell>
        </row>
        <row r="664">
          <cell r="B664" t="str">
            <v>S512019</v>
          </cell>
          <cell r="C664" t="str">
            <v>中汽研汽车检验中心（天津）有限公司</v>
          </cell>
          <cell r="F664" t="str">
            <v>预付</v>
          </cell>
          <cell r="AS664">
            <v>0</v>
          </cell>
          <cell r="AT664">
            <v>0</v>
          </cell>
          <cell r="AU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  <cell r="BA664">
            <v>5</v>
          </cell>
          <cell r="BB664">
            <v>0</v>
          </cell>
          <cell r="BC664">
            <v>0</v>
          </cell>
          <cell r="BD664">
            <v>0</v>
          </cell>
          <cell r="BE664">
            <v>0</v>
          </cell>
          <cell r="BF664">
            <v>0</v>
          </cell>
          <cell r="BG664">
            <v>0</v>
          </cell>
          <cell r="BH664">
            <v>0</v>
          </cell>
          <cell r="BJ664">
            <v>0</v>
          </cell>
        </row>
        <row r="665">
          <cell r="B665" t="str">
            <v>S513032</v>
          </cell>
          <cell r="C665" t="str">
            <v>保定市齐稳精密机械设备制造有限公司</v>
          </cell>
          <cell r="F665">
            <v>60</v>
          </cell>
          <cell r="AT665">
            <v>0</v>
          </cell>
          <cell r="AU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  <cell r="BA665">
            <v>4</v>
          </cell>
          <cell r="BB665">
            <v>0</v>
          </cell>
          <cell r="BC665">
            <v>0</v>
          </cell>
          <cell r="BD665">
            <v>0</v>
          </cell>
          <cell r="BE665">
            <v>0</v>
          </cell>
          <cell r="BF665">
            <v>0</v>
          </cell>
          <cell r="BG665">
            <v>0</v>
          </cell>
          <cell r="BH665">
            <v>0</v>
          </cell>
          <cell r="BJ665">
            <v>0</v>
          </cell>
        </row>
        <row r="666">
          <cell r="B666" t="str">
            <v>S513034</v>
          </cell>
          <cell r="C666" t="str">
            <v>中国移动通信集团河北有限公司沧州分公司</v>
          </cell>
          <cell r="F666">
            <v>60</v>
          </cell>
          <cell r="AS666">
            <v>0</v>
          </cell>
          <cell r="AT666">
            <v>0</v>
          </cell>
          <cell r="AU666">
            <v>0</v>
          </cell>
          <cell r="AV666">
            <v>0</v>
          </cell>
          <cell r="AW666">
            <v>0</v>
          </cell>
          <cell r="AX666">
            <v>0</v>
          </cell>
          <cell r="AY666">
            <v>0</v>
          </cell>
          <cell r="AZ666">
            <v>0</v>
          </cell>
          <cell r="BA666">
            <v>6</v>
          </cell>
          <cell r="BB666">
            <v>0</v>
          </cell>
          <cell r="BC666">
            <v>0</v>
          </cell>
          <cell r="BD666">
            <v>0</v>
          </cell>
          <cell r="BE666">
            <v>0</v>
          </cell>
          <cell r="BF666">
            <v>0</v>
          </cell>
          <cell r="BG666">
            <v>0</v>
          </cell>
          <cell r="BH666">
            <v>0</v>
          </cell>
          <cell r="BJ666">
            <v>0</v>
          </cell>
        </row>
        <row r="667">
          <cell r="B667" t="str">
            <v>S513043</v>
          </cell>
          <cell r="C667" t="str">
            <v>河北清旭科技服务有限公司</v>
          </cell>
          <cell r="F667">
            <v>60</v>
          </cell>
          <cell r="AT667">
            <v>0</v>
          </cell>
          <cell r="AU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  <cell r="BA667">
            <v>4</v>
          </cell>
          <cell r="BB667">
            <v>0</v>
          </cell>
          <cell r="BC667">
            <v>0</v>
          </cell>
          <cell r="BD667">
            <v>0</v>
          </cell>
          <cell r="BE667">
            <v>0</v>
          </cell>
          <cell r="BF667">
            <v>0</v>
          </cell>
          <cell r="BG667">
            <v>0</v>
          </cell>
          <cell r="BH667">
            <v>0</v>
          </cell>
          <cell r="BJ667">
            <v>0</v>
          </cell>
        </row>
        <row r="668">
          <cell r="B668" t="str">
            <v>S513064</v>
          </cell>
          <cell r="C668" t="str">
            <v>沧州强盛精密模具制造有限公司</v>
          </cell>
          <cell r="F668" t="str">
            <v>预付</v>
          </cell>
          <cell r="AT668">
            <v>0</v>
          </cell>
          <cell r="AU668">
            <v>0</v>
          </cell>
          <cell r="AW668">
            <v>0</v>
          </cell>
          <cell r="AX668">
            <v>0</v>
          </cell>
          <cell r="AY668">
            <v>0</v>
          </cell>
          <cell r="AZ668">
            <v>0</v>
          </cell>
          <cell r="BA668">
            <v>4</v>
          </cell>
          <cell r="BB668">
            <v>0</v>
          </cell>
          <cell r="BC668">
            <v>0</v>
          </cell>
          <cell r="BD668">
            <v>0</v>
          </cell>
          <cell r="BE668">
            <v>0</v>
          </cell>
          <cell r="BF668">
            <v>0</v>
          </cell>
          <cell r="BG668">
            <v>0</v>
          </cell>
          <cell r="BH668">
            <v>0</v>
          </cell>
          <cell r="BJ668">
            <v>0</v>
          </cell>
        </row>
        <row r="669">
          <cell r="B669" t="str">
            <v>S513083</v>
          </cell>
          <cell r="C669" t="str">
            <v>河北冀翔通电子科技有限公司</v>
          </cell>
          <cell r="F669" t="str">
            <v>预付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  <cell r="BA669">
            <v>6</v>
          </cell>
          <cell r="BB669">
            <v>0</v>
          </cell>
          <cell r="BC669">
            <v>0</v>
          </cell>
          <cell r="BD669">
            <v>0</v>
          </cell>
          <cell r="BE669">
            <v>0</v>
          </cell>
          <cell r="BF669">
            <v>0</v>
          </cell>
          <cell r="BG669">
            <v>0</v>
          </cell>
          <cell r="BH669">
            <v>0</v>
          </cell>
          <cell r="BJ669">
            <v>0</v>
          </cell>
        </row>
        <row r="670">
          <cell r="B670" t="str">
            <v>S513198</v>
          </cell>
          <cell r="C670" t="str">
            <v>河北宇通特种胶管有限公司</v>
          </cell>
          <cell r="F670" t="str">
            <v>预付</v>
          </cell>
          <cell r="AT670">
            <v>0</v>
          </cell>
          <cell r="AU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  <cell r="BA670">
            <v>4</v>
          </cell>
          <cell r="BB670">
            <v>0</v>
          </cell>
          <cell r="BC670">
            <v>0</v>
          </cell>
          <cell r="BD670">
            <v>0</v>
          </cell>
          <cell r="BE670">
            <v>0</v>
          </cell>
          <cell r="BF670">
            <v>0</v>
          </cell>
          <cell r="BG670">
            <v>0</v>
          </cell>
          <cell r="BH670">
            <v>0</v>
          </cell>
          <cell r="BJ670">
            <v>0</v>
          </cell>
        </row>
        <row r="671">
          <cell r="B671" t="str">
            <v>S513207</v>
          </cell>
          <cell r="C671" t="str">
            <v>信誉楼百货集团有限公司黄骅信誉楼旗舰店</v>
          </cell>
          <cell r="F671" t="str">
            <v>预付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  <cell r="BA671">
            <v>6</v>
          </cell>
          <cell r="BB671">
            <v>0</v>
          </cell>
          <cell r="BC671">
            <v>0</v>
          </cell>
          <cell r="BD671">
            <v>0</v>
          </cell>
          <cell r="BE671">
            <v>0</v>
          </cell>
          <cell r="BF671">
            <v>0</v>
          </cell>
          <cell r="BG671">
            <v>0</v>
          </cell>
          <cell r="BH671">
            <v>0</v>
          </cell>
          <cell r="BJ671">
            <v>0</v>
          </cell>
        </row>
        <row r="672">
          <cell r="B672" t="str">
            <v>S513221</v>
          </cell>
          <cell r="C672" t="str">
            <v>沧州骏臣金属材料销售有限公司</v>
          </cell>
          <cell r="F672" t="str">
            <v>预付</v>
          </cell>
          <cell r="AS672">
            <v>0</v>
          </cell>
          <cell r="AT672">
            <v>0</v>
          </cell>
          <cell r="AU672">
            <v>0</v>
          </cell>
          <cell r="AW672">
            <v>0</v>
          </cell>
          <cell r="AX672">
            <v>0</v>
          </cell>
          <cell r="AY672">
            <v>0</v>
          </cell>
          <cell r="AZ672">
            <v>0</v>
          </cell>
          <cell r="BA672">
            <v>5</v>
          </cell>
          <cell r="BB672">
            <v>0</v>
          </cell>
          <cell r="BC672">
            <v>0</v>
          </cell>
          <cell r="BD672">
            <v>0</v>
          </cell>
          <cell r="BE672">
            <v>0</v>
          </cell>
          <cell r="BF672">
            <v>0</v>
          </cell>
          <cell r="BG672">
            <v>0</v>
          </cell>
          <cell r="BH672">
            <v>0</v>
          </cell>
          <cell r="BJ672">
            <v>0</v>
          </cell>
        </row>
        <row r="673">
          <cell r="B673" t="str">
            <v>S513236</v>
          </cell>
          <cell r="C673" t="str">
            <v>河北爱信诺航天信息有限公司沧州分公司</v>
          </cell>
          <cell r="F673" t="str">
            <v>现付</v>
          </cell>
          <cell r="AS673">
            <v>0</v>
          </cell>
          <cell r="AT673">
            <v>0</v>
          </cell>
          <cell r="AU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  <cell r="BA673">
            <v>5</v>
          </cell>
          <cell r="BB673">
            <v>0</v>
          </cell>
          <cell r="BC673">
            <v>0</v>
          </cell>
          <cell r="BD673">
            <v>0</v>
          </cell>
          <cell r="BE673">
            <v>0</v>
          </cell>
          <cell r="BF673">
            <v>0</v>
          </cell>
          <cell r="BG673">
            <v>0</v>
          </cell>
          <cell r="BH673">
            <v>0</v>
          </cell>
          <cell r="BJ673">
            <v>0</v>
          </cell>
        </row>
        <row r="674">
          <cell r="B674" t="str">
            <v>S533012</v>
          </cell>
          <cell r="C674" t="str">
            <v>永赢金融租赁有限公司</v>
          </cell>
          <cell r="F674" t="str">
            <v>现付</v>
          </cell>
          <cell r="AS674">
            <v>0</v>
          </cell>
          <cell r="AT674">
            <v>0</v>
          </cell>
          <cell r="AU674">
            <v>0</v>
          </cell>
          <cell r="AW674">
            <v>0</v>
          </cell>
          <cell r="AX674">
            <v>0</v>
          </cell>
          <cell r="AY674">
            <v>0</v>
          </cell>
          <cell r="AZ674">
            <v>0</v>
          </cell>
          <cell r="BA674">
            <v>5</v>
          </cell>
          <cell r="BB674">
            <v>0</v>
          </cell>
          <cell r="BC674">
            <v>0</v>
          </cell>
          <cell r="BD674">
            <v>0</v>
          </cell>
          <cell r="BE674">
            <v>0</v>
          </cell>
          <cell r="BF674">
            <v>0</v>
          </cell>
          <cell r="BG674">
            <v>0</v>
          </cell>
          <cell r="BH674">
            <v>0</v>
          </cell>
          <cell r="BJ674">
            <v>0</v>
          </cell>
        </row>
        <row r="675">
          <cell r="B675" t="str">
            <v>S537043</v>
          </cell>
          <cell r="C675" t="str">
            <v>中国重汽集团济南动力有限公司</v>
          </cell>
          <cell r="F675" t="str">
            <v>预付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  <cell r="BA675">
            <v>6</v>
          </cell>
          <cell r="BB675">
            <v>0</v>
          </cell>
          <cell r="BC675">
            <v>0</v>
          </cell>
          <cell r="BD675">
            <v>0</v>
          </cell>
          <cell r="BE675">
            <v>0</v>
          </cell>
          <cell r="BF675">
            <v>0</v>
          </cell>
          <cell r="BG675">
            <v>0</v>
          </cell>
          <cell r="BH675">
            <v>0</v>
          </cell>
          <cell r="BJ675">
            <v>0</v>
          </cell>
        </row>
        <row r="676">
          <cell r="B676" t="str">
            <v>S541015</v>
          </cell>
          <cell r="C676" t="str">
            <v>河南云塔新能源科技开发有限公司</v>
          </cell>
          <cell r="F676" t="str">
            <v>预付</v>
          </cell>
          <cell r="AT676">
            <v>0</v>
          </cell>
          <cell r="AU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  <cell r="BA676">
            <v>4</v>
          </cell>
          <cell r="BB676">
            <v>0</v>
          </cell>
          <cell r="BC676">
            <v>0</v>
          </cell>
          <cell r="BD676">
            <v>0</v>
          </cell>
          <cell r="BE676">
            <v>0</v>
          </cell>
          <cell r="BF676">
            <v>0</v>
          </cell>
          <cell r="BG676">
            <v>0</v>
          </cell>
          <cell r="BH676">
            <v>0</v>
          </cell>
          <cell r="BJ676">
            <v>0</v>
          </cell>
        </row>
        <row r="677">
          <cell r="B677" t="str">
            <v>S543005</v>
          </cell>
          <cell r="C677" t="str">
            <v>卫辉市华伟矿山机械有限公司</v>
          </cell>
          <cell r="F677" t="str">
            <v>预付</v>
          </cell>
          <cell r="AT677">
            <v>0</v>
          </cell>
          <cell r="AU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  <cell r="BA677">
            <v>4</v>
          </cell>
          <cell r="BB677">
            <v>0</v>
          </cell>
          <cell r="BC677">
            <v>0</v>
          </cell>
          <cell r="BD677">
            <v>0</v>
          </cell>
          <cell r="BE677">
            <v>0</v>
          </cell>
          <cell r="BF677">
            <v>0</v>
          </cell>
          <cell r="BG677">
            <v>0</v>
          </cell>
          <cell r="BH677">
            <v>0</v>
          </cell>
          <cell r="BJ677">
            <v>0</v>
          </cell>
        </row>
        <row r="678">
          <cell r="B678" t="str">
            <v>S544026</v>
          </cell>
          <cell r="C678" t="str">
            <v>东莞市博一自动化科技有限公司</v>
          </cell>
          <cell r="F678" t="str">
            <v>预付</v>
          </cell>
          <cell r="AS678">
            <v>0</v>
          </cell>
          <cell r="AT678">
            <v>0</v>
          </cell>
          <cell r="AU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  <cell r="BA678">
            <v>5</v>
          </cell>
          <cell r="BB678">
            <v>0</v>
          </cell>
          <cell r="BC678">
            <v>0</v>
          </cell>
          <cell r="BD678">
            <v>0</v>
          </cell>
          <cell r="BE678">
            <v>0</v>
          </cell>
          <cell r="BF678">
            <v>0</v>
          </cell>
          <cell r="BG678">
            <v>0</v>
          </cell>
          <cell r="BH678">
            <v>0</v>
          </cell>
          <cell r="BJ678">
            <v>0</v>
          </cell>
        </row>
        <row r="679">
          <cell r="B679" t="str">
            <v>S561001</v>
          </cell>
          <cell r="C679" t="str">
            <v>陕西华臻工贸服务有限公司</v>
          </cell>
          <cell r="F679">
            <v>60</v>
          </cell>
          <cell r="AT679">
            <v>0</v>
          </cell>
          <cell r="AU679">
            <v>0</v>
          </cell>
          <cell r="AW679">
            <v>0</v>
          </cell>
          <cell r="AX679">
            <v>0</v>
          </cell>
          <cell r="AY679">
            <v>0</v>
          </cell>
          <cell r="AZ679">
            <v>0</v>
          </cell>
          <cell r="BA679">
            <v>4</v>
          </cell>
          <cell r="BB679">
            <v>0</v>
          </cell>
          <cell r="BC679">
            <v>0</v>
          </cell>
          <cell r="BD679">
            <v>0</v>
          </cell>
          <cell r="BE679">
            <v>0</v>
          </cell>
          <cell r="BF679">
            <v>0</v>
          </cell>
          <cell r="BG679">
            <v>0</v>
          </cell>
          <cell r="BH679">
            <v>0</v>
          </cell>
          <cell r="BJ679">
            <v>0</v>
          </cell>
        </row>
        <row r="680">
          <cell r="B680" t="str">
            <v>S412037</v>
          </cell>
          <cell r="C680" t="str">
            <v>天津湘鑫科技发展有限公司</v>
          </cell>
          <cell r="F680">
            <v>30</v>
          </cell>
          <cell r="H680">
            <v>30</v>
          </cell>
          <cell r="AT680">
            <v>0</v>
          </cell>
          <cell r="AU680">
            <v>43475.21</v>
          </cell>
          <cell r="AW680">
            <v>0</v>
          </cell>
          <cell r="AX680">
            <v>16712.650000000001</v>
          </cell>
          <cell r="AY680">
            <v>60187.86</v>
          </cell>
          <cell r="AZ680">
            <v>43475.21</v>
          </cell>
          <cell r="BA680">
            <v>4</v>
          </cell>
          <cell r="BB680">
            <v>0</v>
          </cell>
          <cell r="BC680">
            <v>0</v>
          </cell>
          <cell r="BD680">
            <v>43475.21</v>
          </cell>
          <cell r="BE680">
            <v>0</v>
          </cell>
          <cell r="BF680">
            <v>0</v>
          </cell>
          <cell r="BG680">
            <v>60187.86</v>
          </cell>
          <cell r="BH680">
            <v>16712.650000000001</v>
          </cell>
          <cell r="BJ680">
            <v>10031.31</v>
          </cell>
        </row>
        <row r="681">
          <cell r="B681" t="str">
            <v>S413212</v>
          </cell>
          <cell r="C681" t="str">
            <v>廊坊富杉汽车零部件有限公司</v>
          </cell>
          <cell r="F681">
            <v>60</v>
          </cell>
          <cell r="H681">
            <v>60</v>
          </cell>
          <cell r="AT681">
            <v>39971.360000000001</v>
          </cell>
          <cell r="AU681">
            <v>0</v>
          </cell>
          <cell r="AW681">
            <v>0</v>
          </cell>
          <cell r="AX681">
            <v>0</v>
          </cell>
          <cell r="AY681">
            <v>39971.360000000001</v>
          </cell>
          <cell r="AZ681">
            <v>39971.360000000001</v>
          </cell>
          <cell r="BA681">
            <v>4</v>
          </cell>
          <cell r="BB681">
            <v>0</v>
          </cell>
          <cell r="BC681">
            <v>0</v>
          </cell>
          <cell r="BD681">
            <v>39971.360000000001</v>
          </cell>
          <cell r="BE681">
            <v>0</v>
          </cell>
          <cell r="BF681">
            <v>0</v>
          </cell>
          <cell r="BG681">
            <v>39971.360000000001</v>
          </cell>
          <cell r="BH681">
            <v>0</v>
          </cell>
          <cell r="BJ681">
            <v>6661.8933333333298</v>
          </cell>
        </row>
        <row r="682">
          <cell r="B682" t="str">
            <v>S413215</v>
          </cell>
          <cell r="C682" t="str">
            <v>北京吉信气弹簧制品有限公司廊坊分公司</v>
          </cell>
          <cell r="D682" t="str">
            <v>座椅</v>
          </cell>
          <cell r="E682" t="str">
            <v>正常供货</v>
          </cell>
          <cell r="F682">
            <v>90</v>
          </cell>
          <cell r="G682" t="str">
            <v>是</v>
          </cell>
          <cell r="H682">
            <v>90</v>
          </cell>
          <cell r="AT682">
            <v>2486</v>
          </cell>
          <cell r="AU682">
            <v>43086.9</v>
          </cell>
          <cell r="AV682">
            <v>41222.400000000001</v>
          </cell>
          <cell r="AW682">
            <v>0</v>
          </cell>
          <cell r="AX682">
            <v>0</v>
          </cell>
          <cell r="AY682">
            <v>86795.3</v>
          </cell>
          <cell r="AZ682">
            <v>45572.9</v>
          </cell>
          <cell r="BA682">
            <v>5</v>
          </cell>
          <cell r="BB682">
            <v>43086.9</v>
          </cell>
          <cell r="BC682">
            <v>2486</v>
          </cell>
          <cell r="BD682">
            <v>0</v>
          </cell>
          <cell r="BE682">
            <v>0</v>
          </cell>
          <cell r="BF682">
            <v>0</v>
          </cell>
          <cell r="BG682">
            <v>86795.3</v>
          </cell>
          <cell r="BH682">
            <v>41222.400000000001</v>
          </cell>
          <cell r="BJ682">
            <v>14465.8833333333</v>
          </cell>
        </row>
        <row r="683">
          <cell r="B683" t="str">
            <v>S432046</v>
          </cell>
          <cell r="C683" t="str">
            <v>江苏福美汽车镜有限公司</v>
          </cell>
          <cell r="F683">
            <v>90</v>
          </cell>
          <cell r="H683">
            <v>90</v>
          </cell>
          <cell r="AT683">
            <v>155940</v>
          </cell>
          <cell r="AU683">
            <v>0</v>
          </cell>
          <cell r="AW683">
            <v>0</v>
          </cell>
          <cell r="AX683">
            <v>0</v>
          </cell>
          <cell r="AY683">
            <v>155940</v>
          </cell>
          <cell r="AZ683">
            <v>155940</v>
          </cell>
          <cell r="BA683">
            <v>4</v>
          </cell>
          <cell r="BB683">
            <v>0</v>
          </cell>
          <cell r="BC683">
            <v>155940</v>
          </cell>
          <cell r="BD683">
            <v>0</v>
          </cell>
          <cell r="BE683">
            <v>0</v>
          </cell>
          <cell r="BF683">
            <v>0</v>
          </cell>
          <cell r="BG683">
            <v>155940</v>
          </cell>
          <cell r="BH683">
            <v>0</v>
          </cell>
          <cell r="BJ683">
            <v>25990</v>
          </cell>
        </row>
        <row r="684">
          <cell r="B684" t="str">
            <v>S432049</v>
          </cell>
          <cell r="C684" t="str">
            <v>徐州派特控制技术有限公司</v>
          </cell>
          <cell r="F684">
            <v>90</v>
          </cell>
          <cell r="H684">
            <v>90</v>
          </cell>
          <cell r="AT684">
            <v>3583</v>
          </cell>
          <cell r="AU684">
            <v>29945</v>
          </cell>
          <cell r="AW684">
            <v>0</v>
          </cell>
          <cell r="AX684">
            <v>0</v>
          </cell>
          <cell r="AY684">
            <v>33528</v>
          </cell>
          <cell r="AZ684">
            <v>33528</v>
          </cell>
          <cell r="BA684">
            <v>4</v>
          </cell>
          <cell r="BB684">
            <v>29945</v>
          </cell>
          <cell r="BC684">
            <v>3583</v>
          </cell>
          <cell r="BD684">
            <v>0</v>
          </cell>
          <cell r="BE684">
            <v>0</v>
          </cell>
          <cell r="BF684">
            <v>0</v>
          </cell>
          <cell r="BG684">
            <v>33528</v>
          </cell>
          <cell r="BH684">
            <v>0</v>
          </cell>
          <cell r="BJ684">
            <v>5588</v>
          </cell>
        </row>
        <row r="685">
          <cell r="B685" t="str">
            <v>S513190</v>
          </cell>
          <cell r="C685" t="str">
            <v>沧州直聘通信息技术有限公司</v>
          </cell>
          <cell r="F685" t="str">
            <v>预付</v>
          </cell>
          <cell r="AT685">
            <v>0</v>
          </cell>
          <cell r="AU685">
            <v>0</v>
          </cell>
          <cell r="AW685">
            <v>0</v>
          </cell>
          <cell r="AX685">
            <v>0</v>
          </cell>
          <cell r="AY685">
            <v>0</v>
          </cell>
          <cell r="AZ685">
            <v>0</v>
          </cell>
          <cell r="BA685">
            <v>4</v>
          </cell>
          <cell r="BB685">
            <v>0</v>
          </cell>
          <cell r="BC685">
            <v>0</v>
          </cell>
          <cell r="BD685">
            <v>0</v>
          </cell>
          <cell r="BE685">
            <v>0</v>
          </cell>
          <cell r="BF685">
            <v>0</v>
          </cell>
          <cell r="BG685">
            <v>0</v>
          </cell>
          <cell r="BH685">
            <v>0</v>
          </cell>
          <cell r="BJ685">
            <v>0</v>
          </cell>
        </row>
        <row r="686">
          <cell r="B686" t="str">
            <v>S431041</v>
          </cell>
          <cell r="C686" t="str">
            <v>上海绒彧贸易有限公司</v>
          </cell>
          <cell r="F686" t="str">
            <v>预付</v>
          </cell>
          <cell r="AT686">
            <v>0</v>
          </cell>
          <cell r="AU686">
            <v>0</v>
          </cell>
          <cell r="AW686">
            <v>0</v>
          </cell>
          <cell r="AX686">
            <v>0</v>
          </cell>
          <cell r="AY686">
            <v>0</v>
          </cell>
          <cell r="AZ686">
            <v>0</v>
          </cell>
          <cell r="BA686">
            <v>4</v>
          </cell>
          <cell r="BB686">
            <v>0</v>
          </cell>
          <cell r="BC686">
            <v>0</v>
          </cell>
          <cell r="BD686">
            <v>0</v>
          </cell>
          <cell r="BE686">
            <v>0</v>
          </cell>
          <cell r="BF686">
            <v>0</v>
          </cell>
          <cell r="BG686">
            <v>0</v>
          </cell>
          <cell r="BH686">
            <v>0</v>
          </cell>
          <cell r="BJ686">
            <v>0</v>
          </cell>
        </row>
        <row r="687">
          <cell r="B687" t="str">
            <v>S432051</v>
          </cell>
          <cell r="C687" t="str">
            <v>无锡万谦工品智造科技有限公司</v>
          </cell>
          <cell r="F687" t="str">
            <v>预付</v>
          </cell>
          <cell r="AT687">
            <v>0</v>
          </cell>
          <cell r="AU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  <cell r="BA687">
            <v>4</v>
          </cell>
          <cell r="BB687">
            <v>0</v>
          </cell>
          <cell r="BC687">
            <v>0</v>
          </cell>
          <cell r="BD687">
            <v>0</v>
          </cell>
          <cell r="BE687">
            <v>0</v>
          </cell>
          <cell r="BF687">
            <v>0</v>
          </cell>
          <cell r="BG687">
            <v>0</v>
          </cell>
          <cell r="BH687">
            <v>0</v>
          </cell>
          <cell r="BJ687">
            <v>0</v>
          </cell>
        </row>
        <row r="688">
          <cell r="B688" t="str">
            <v>S421018</v>
          </cell>
          <cell r="C688" t="str">
            <v>阿诺德紧固件（沈阳）有限公司</v>
          </cell>
          <cell r="F688">
            <v>90</v>
          </cell>
          <cell r="AU688">
            <v>25230.639999999999</v>
          </cell>
          <cell r="AW688">
            <v>0</v>
          </cell>
          <cell r="AX688">
            <v>16843.330000000002</v>
          </cell>
          <cell r="AY688">
            <v>42073.97</v>
          </cell>
          <cell r="AZ688">
            <v>25230.639999999999</v>
          </cell>
          <cell r="BA688">
            <v>3</v>
          </cell>
          <cell r="BB688">
            <v>25230.639999999999</v>
          </cell>
          <cell r="BC688">
            <v>0</v>
          </cell>
          <cell r="BD688">
            <v>0</v>
          </cell>
          <cell r="BE688">
            <v>0</v>
          </cell>
          <cell r="BF688">
            <v>0</v>
          </cell>
          <cell r="BG688">
            <v>42073.97</v>
          </cell>
          <cell r="BH688">
            <v>16843.330000000002</v>
          </cell>
          <cell r="BJ688">
            <v>7012.3283333333302</v>
          </cell>
        </row>
        <row r="689">
          <cell r="B689" t="str">
            <v>S432052</v>
          </cell>
          <cell r="C689" t="str">
            <v>昆山圣精特金属制品有限公司</v>
          </cell>
          <cell r="F689" t="str">
            <v>预付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  <cell r="BA689">
            <v>2</v>
          </cell>
          <cell r="BB689">
            <v>0</v>
          </cell>
          <cell r="BC689">
            <v>0</v>
          </cell>
          <cell r="BD689">
            <v>0</v>
          </cell>
          <cell r="BE689">
            <v>0</v>
          </cell>
          <cell r="BF689">
            <v>0</v>
          </cell>
          <cell r="BG689">
            <v>0</v>
          </cell>
          <cell r="BH689">
            <v>0</v>
          </cell>
          <cell r="BJ689">
            <v>0</v>
          </cell>
        </row>
        <row r="690">
          <cell r="B690" t="str">
            <v>S512038</v>
          </cell>
          <cell r="C690" t="str">
            <v>天津俊泰金属制品有限公司</v>
          </cell>
          <cell r="F690">
            <v>30</v>
          </cell>
          <cell r="AU690">
            <v>28390.94</v>
          </cell>
          <cell r="AW690">
            <v>0</v>
          </cell>
          <cell r="AX690">
            <v>0</v>
          </cell>
          <cell r="AY690">
            <v>28390.94</v>
          </cell>
          <cell r="AZ690">
            <v>28390.94</v>
          </cell>
          <cell r="BA690">
            <v>3</v>
          </cell>
          <cell r="BB690">
            <v>0</v>
          </cell>
          <cell r="BC690">
            <v>0</v>
          </cell>
          <cell r="BD690">
            <v>28390.94</v>
          </cell>
          <cell r="BE690">
            <v>0</v>
          </cell>
          <cell r="BF690">
            <v>0</v>
          </cell>
          <cell r="BG690">
            <v>28390.94</v>
          </cell>
          <cell r="BH690">
            <v>0</v>
          </cell>
          <cell r="BJ690">
            <v>4731.8233333333301</v>
          </cell>
        </row>
        <row r="691">
          <cell r="B691" t="str">
            <v>S412052</v>
          </cell>
          <cell r="C691" t="str">
            <v>利宇晴塑胶(天津)有限公司</v>
          </cell>
          <cell r="F691">
            <v>30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  <cell r="BA691">
            <v>2</v>
          </cell>
          <cell r="BB691">
            <v>0</v>
          </cell>
          <cell r="BC691">
            <v>0</v>
          </cell>
          <cell r="BD691">
            <v>0</v>
          </cell>
          <cell r="BE691">
            <v>0</v>
          </cell>
          <cell r="BF691">
            <v>0</v>
          </cell>
          <cell r="BG691">
            <v>0</v>
          </cell>
          <cell r="BH691">
            <v>0</v>
          </cell>
          <cell r="BJ691">
            <v>0</v>
          </cell>
        </row>
        <row r="692">
          <cell r="B692" t="str">
            <v>S422010</v>
          </cell>
          <cell r="C692" t="str">
            <v>长春鸿德汽车照明有限公司</v>
          </cell>
          <cell r="F692">
            <v>60</v>
          </cell>
          <cell r="AW692">
            <v>173134.07999999999</v>
          </cell>
          <cell r="AX692">
            <v>192611.66</v>
          </cell>
          <cell r="AY692">
            <v>365745.74</v>
          </cell>
          <cell r="AZ692">
            <v>0</v>
          </cell>
          <cell r="BA692">
            <v>2</v>
          </cell>
          <cell r="BB692">
            <v>0</v>
          </cell>
          <cell r="BC692">
            <v>0</v>
          </cell>
          <cell r="BD692">
            <v>0</v>
          </cell>
          <cell r="BE692">
            <v>0</v>
          </cell>
          <cell r="BF692">
            <v>0</v>
          </cell>
          <cell r="BG692">
            <v>365745.74</v>
          </cell>
          <cell r="BH692">
            <v>365745.74</v>
          </cell>
          <cell r="BJ692">
            <v>60957.6233333333</v>
          </cell>
        </row>
        <row r="693">
          <cell r="B693" t="str">
            <v>S437066</v>
          </cell>
          <cell r="C693" t="str">
            <v>潍坊四水包装有限公司</v>
          </cell>
          <cell r="F693" t="str">
            <v>预付</v>
          </cell>
          <cell r="AW693">
            <v>0</v>
          </cell>
          <cell r="AX693">
            <v>0</v>
          </cell>
          <cell r="AY693">
            <v>0</v>
          </cell>
          <cell r="AZ693">
            <v>0</v>
          </cell>
          <cell r="BA693">
            <v>2</v>
          </cell>
          <cell r="BB693">
            <v>0</v>
          </cell>
          <cell r="BC693">
            <v>0</v>
          </cell>
          <cell r="BD693">
            <v>0</v>
          </cell>
          <cell r="BE693">
            <v>0</v>
          </cell>
          <cell r="BF693">
            <v>0</v>
          </cell>
          <cell r="BG693">
            <v>0</v>
          </cell>
          <cell r="BH693">
            <v>0</v>
          </cell>
          <cell r="BJ693">
            <v>0</v>
          </cell>
        </row>
        <row r="694">
          <cell r="B694" t="str">
            <v>S444020</v>
          </cell>
          <cell r="C694" t="str">
            <v>惠州华阳通用电子有限公司</v>
          </cell>
          <cell r="F694">
            <v>60</v>
          </cell>
          <cell r="AW694">
            <v>3818204.46</v>
          </cell>
          <cell r="AX694">
            <v>848015.28</v>
          </cell>
          <cell r="AY694">
            <v>4666219.74</v>
          </cell>
          <cell r="AZ694">
            <v>0</v>
          </cell>
          <cell r="BA694">
            <v>2</v>
          </cell>
          <cell r="BB694">
            <v>0</v>
          </cell>
          <cell r="BC694">
            <v>0</v>
          </cell>
          <cell r="BD694">
            <v>0</v>
          </cell>
          <cell r="BE694">
            <v>0</v>
          </cell>
          <cell r="BF694">
            <v>0</v>
          </cell>
          <cell r="BG694">
            <v>4666219.74</v>
          </cell>
          <cell r="BH694">
            <v>4666219.74</v>
          </cell>
          <cell r="BJ694">
            <v>777703.29</v>
          </cell>
        </row>
        <row r="695">
          <cell r="B695" t="str">
            <v>S512035</v>
          </cell>
          <cell r="C695" t="str">
            <v>联合众企塑料包装制品（天津）有限公司</v>
          </cell>
          <cell r="F695">
            <v>60</v>
          </cell>
          <cell r="AW695">
            <v>20672.12</v>
          </cell>
          <cell r="AX695">
            <v>28170.9</v>
          </cell>
          <cell r="AY695">
            <v>48843.02</v>
          </cell>
          <cell r="AZ695">
            <v>0</v>
          </cell>
          <cell r="BA695">
            <v>2</v>
          </cell>
          <cell r="BB695">
            <v>0</v>
          </cell>
          <cell r="BC695">
            <v>0</v>
          </cell>
          <cell r="BD695">
            <v>0</v>
          </cell>
          <cell r="BE695">
            <v>0</v>
          </cell>
          <cell r="BF695">
            <v>0</v>
          </cell>
          <cell r="BG695">
            <v>48843.02</v>
          </cell>
          <cell r="BH695">
            <v>48843.02</v>
          </cell>
          <cell r="BJ695">
            <v>8140.5033333333304</v>
          </cell>
        </row>
        <row r="696">
          <cell r="B696" t="str">
            <v>S513238</v>
          </cell>
          <cell r="C696" t="str">
            <v>深州市睿盛橡塑制品有限公司</v>
          </cell>
          <cell r="F696" t="str">
            <v>预付</v>
          </cell>
          <cell r="AV696">
            <v>3145</v>
          </cell>
          <cell r="AW696">
            <v>92912.62</v>
          </cell>
          <cell r="AX696">
            <v>0</v>
          </cell>
          <cell r="AY696">
            <v>96057.62</v>
          </cell>
          <cell r="AZ696">
            <v>96057.62</v>
          </cell>
          <cell r="BA696">
            <v>3</v>
          </cell>
          <cell r="BB696">
            <v>0</v>
          </cell>
          <cell r="BC696">
            <v>92912.62</v>
          </cell>
          <cell r="BD696">
            <v>3145</v>
          </cell>
          <cell r="BE696">
            <v>0</v>
          </cell>
          <cell r="BF696">
            <v>0</v>
          </cell>
          <cell r="BG696">
            <v>96057.62</v>
          </cell>
          <cell r="BH696">
            <v>0</v>
          </cell>
          <cell r="BJ696">
            <v>16009.6033333333</v>
          </cell>
        </row>
        <row r="697">
          <cell r="B697" t="str">
            <v>S531018</v>
          </cell>
          <cell r="C697" t="str">
            <v>上海誉星电子有限公司</v>
          </cell>
          <cell r="F697" t="str">
            <v>预付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  <cell r="BA697">
            <v>2</v>
          </cell>
          <cell r="BB697">
            <v>0</v>
          </cell>
          <cell r="BC697">
            <v>0</v>
          </cell>
          <cell r="BD697">
            <v>0</v>
          </cell>
          <cell r="BE697">
            <v>0</v>
          </cell>
          <cell r="BF697">
            <v>0</v>
          </cell>
          <cell r="BG697">
            <v>0</v>
          </cell>
          <cell r="BH697">
            <v>0</v>
          </cell>
          <cell r="BJ697">
            <v>0</v>
          </cell>
        </row>
        <row r="698">
          <cell r="B698" t="str">
            <v>S411058</v>
          </cell>
          <cell r="C698" t="str">
            <v>北京龙源明泰铝业有限公司</v>
          </cell>
          <cell r="F698" t="str">
            <v>预付</v>
          </cell>
          <cell r="AX698">
            <v>0</v>
          </cell>
          <cell r="AY698">
            <v>0</v>
          </cell>
          <cell r="AZ698">
            <v>0</v>
          </cell>
          <cell r="BA698">
            <v>1</v>
          </cell>
          <cell r="BB698">
            <v>0</v>
          </cell>
          <cell r="BC698">
            <v>0</v>
          </cell>
          <cell r="BD698">
            <v>0</v>
          </cell>
          <cell r="BE698">
            <v>0</v>
          </cell>
          <cell r="BF698">
            <v>0</v>
          </cell>
          <cell r="BG698">
            <v>0</v>
          </cell>
          <cell r="BJ698">
            <v>0</v>
          </cell>
        </row>
        <row r="699">
          <cell r="B699" t="str">
            <v>S412050</v>
          </cell>
          <cell r="C699" t="str">
            <v>天津方昕易通科技发展有限公司</v>
          </cell>
          <cell r="F699">
            <v>30</v>
          </cell>
          <cell r="AX699">
            <v>0</v>
          </cell>
          <cell r="AY699">
            <v>0</v>
          </cell>
          <cell r="AZ699">
            <v>0</v>
          </cell>
          <cell r="BA699">
            <v>1</v>
          </cell>
          <cell r="BB699">
            <v>0</v>
          </cell>
          <cell r="BC699">
            <v>0</v>
          </cell>
          <cell r="BD699">
            <v>0</v>
          </cell>
          <cell r="BE699">
            <v>0</v>
          </cell>
          <cell r="BF699">
            <v>0</v>
          </cell>
          <cell r="BG699">
            <v>0</v>
          </cell>
          <cell r="BH699">
            <v>0</v>
          </cell>
          <cell r="BJ699">
            <v>0</v>
          </cell>
        </row>
        <row r="700">
          <cell r="B700" t="str">
            <v>S412056</v>
          </cell>
          <cell r="C700" t="str">
            <v>天津市首唐科技发展有限公司</v>
          </cell>
          <cell r="F700">
            <v>30</v>
          </cell>
          <cell r="AX700">
            <v>147644.70000000001</v>
          </cell>
          <cell r="AY700">
            <v>147644.70000000001</v>
          </cell>
          <cell r="AZ700">
            <v>0</v>
          </cell>
          <cell r="BA700">
            <v>1</v>
          </cell>
          <cell r="BB700">
            <v>0</v>
          </cell>
          <cell r="BC700">
            <v>0</v>
          </cell>
          <cell r="BD700">
            <v>0</v>
          </cell>
          <cell r="BE700">
            <v>0</v>
          </cell>
          <cell r="BF700">
            <v>0</v>
          </cell>
          <cell r="BG700">
            <v>147644.70000000001</v>
          </cell>
          <cell r="BH700">
            <v>147644.70000000001</v>
          </cell>
          <cell r="BJ700">
            <v>24607.45</v>
          </cell>
        </row>
        <row r="701">
          <cell r="B701" t="str">
            <v>S413200</v>
          </cell>
          <cell r="C701" t="str">
            <v>文安县志桥汽车配件厂</v>
          </cell>
          <cell r="F701" t="str">
            <v>预付</v>
          </cell>
          <cell r="AX701">
            <v>0</v>
          </cell>
          <cell r="AY701">
            <v>0</v>
          </cell>
          <cell r="AZ701">
            <v>0</v>
          </cell>
          <cell r="BA701">
            <v>1</v>
          </cell>
          <cell r="BB701">
            <v>0</v>
          </cell>
          <cell r="BC701">
            <v>0</v>
          </cell>
          <cell r="BD701">
            <v>0</v>
          </cell>
          <cell r="BE701">
            <v>0</v>
          </cell>
          <cell r="BF701">
            <v>0</v>
          </cell>
          <cell r="BG701">
            <v>0</v>
          </cell>
          <cell r="BJ701">
            <v>0</v>
          </cell>
        </row>
        <row r="702">
          <cell r="B702" t="str">
            <v>S413220</v>
          </cell>
          <cell r="C702" t="str">
            <v>南皮县远成五金制造有限公司</v>
          </cell>
          <cell r="F702">
            <v>60</v>
          </cell>
          <cell r="AX702">
            <v>63805.31</v>
          </cell>
          <cell r="AY702">
            <v>63805.31</v>
          </cell>
          <cell r="AZ702">
            <v>0</v>
          </cell>
          <cell r="BA702">
            <v>1</v>
          </cell>
          <cell r="BB702">
            <v>0</v>
          </cell>
          <cell r="BC702">
            <v>0</v>
          </cell>
          <cell r="BD702">
            <v>0</v>
          </cell>
          <cell r="BE702">
            <v>0</v>
          </cell>
          <cell r="BF702">
            <v>0</v>
          </cell>
          <cell r="BG702">
            <v>63805.31</v>
          </cell>
          <cell r="BH702">
            <v>63805.31</v>
          </cell>
          <cell r="BJ702">
            <v>10634.2183333333</v>
          </cell>
        </row>
        <row r="703">
          <cell r="B703" t="str">
            <v>S413222</v>
          </cell>
          <cell r="C703" t="str">
            <v>廊坊元丰铝业有限公司</v>
          </cell>
          <cell r="F703">
            <v>60</v>
          </cell>
          <cell r="AX703">
            <v>50547.3</v>
          </cell>
          <cell r="AY703">
            <v>50547.3</v>
          </cell>
          <cell r="AZ703">
            <v>0</v>
          </cell>
          <cell r="BA703">
            <v>1</v>
          </cell>
          <cell r="BB703">
            <v>0</v>
          </cell>
          <cell r="BC703">
            <v>0</v>
          </cell>
          <cell r="BD703">
            <v>0</v>
          </cell>
          <cell r="BE703">
            <v>0</v>
          </cell>
          <cell r="BF703">
            <v>0</v>
          </cell>
          <cell r="BG703">
            <v>50547.3</v>
          </cell>
          <cell r="BH703">
            <v>50547.3</v>
          </cell>
          <cell r="BJ703">
            <v>8424.5499999999993</v>
          </cell>
        </row>
        <row r="704">
          <cell r="B704" t="str">
            <v>S437007</v>
          </cell>
          <cell r="C704" t="str">
            <v>万华化学(烟台)销售有限公司</v>
          </cell>
          <cell r="F704">
            <v>30</v>
          </cell>
          <cell r="AX704">
            <v>528312.5</v>
          </cell>
          <cell r="AY704">
            <v>528312.5</v>
          </cell>
          <cell r="AZ704">
            <v>0</v>
          </cell>
          <cell r="BA704">
            <v>1</v>
          </cell>
          <cell r="BB704">
            <v>0</v>
          </cell>
          <cell r="BC704">
            <v>0</v>
          </cell>
          <cell r="BD704">
            <v>0</v>
          </cell>
          <cell r="BE704">
            <v>0</v>
          </cell>
          <cell r="BF704">
            <v>0</v>
          </cell>
          <cell r="BG704">
            <v>528312.5</v>
          </cell>
          <cell r="BH704">
            <v>528312.5</v>
          </cell>
          <cell r="BJ704">
            <v>88052.083333333299</v>
          </cell>
        </row>
        <row r="705">
          <cell r="B705" t="str">
            <v>S437068</v>
          </cell>
          <cell r="C705" t="str">
            <v>潍坊鑫德亿五金有限公司</v>
          </cell>
          <cell r="F705" t="str">
            <v>预付</v>
          </cell>
          <cell r="AX705">
            <v>0</v>
          </cell>
          <cell r="AY705">
            <v>0</v>
          </cell>
          <cell r="AZ705">
            <v>0</v>
          </cell>
          <cell r="BA705">
            <v>1</v>
          </cell>
          <cell r="BB705">
            <v>0</v>
          </cell>
          <cell r="BC705">
            <v>0</v>
          </cell>
          <cell r="BD705">
            <v>0</v>
          </cell>
          <cell r="BE705">
            <v>0</v>
          </cell>
          <cell r="BF705">
            <v>0</v>
          </cell>
          <cell r="BG705">
            <v>0</v>
          </cell>
          <cell r="BJ705">
            <v>0</v>
          </cell>
        </row>
        <row r="706">
          <cell r="B706" t="str">
            <v>S444029</v>
          </cell>
          <cell r="C706" t="str">
            <v>广东指南车科技有限公司</v>
          </cell>
          <cell r="F706" t="str">
            <v>预付</v>
          </cell>
          <cell r="AX706">
            <v>4011.87</v>
          </cell>
          <cell r="AY706">
            <v>4011.87</v>
          </cell>
          <cell r="AZ706">
            <v>4011.87</v>
          </cell>
          <cell r="BA706">
            <v>1</v>
          </cell>
          <cell r="BB706">
            <v>4011.87</v>
          </cell>
          <cell r="BC706">
            <v>0</v>
          </cell>
          <cell r="BD706">
            <v>0</v>
          </cell>
          <cell r="BE706">
            <v>0</v>
          </cell>
          <cell r="BF706">
            <v>0</v>
          </cell>
          <cell r="BG706">
            <v>4011.87</v>
          </cell>
          <cell r="BJ706">
            <v>668.64499999999998</v>
          </cell>
        </row>
        <row r="707">
          <cell r="B707" t="str">
            <v>S532025</v>
          </cell>
          <cell r="C707" t="str">
            <v>苏州禾昌聚合材料股份有限公司</v>
          </cell>
          <cell r="F707">
            <v>30</v>
          </cell>
          <cell r="AX707">
            <v>0</v>
          </cell>
          <cell r="AY707">
            <v>0</v>
          </cell>
          <cell r="AZ707">
            <v>0</v>
          </cell>
          <cell r="BA707">
            <v>1</v>
          </cell>
          <cell r="BB707">
            <v>0</v>
          </cell>
          <cell r="BC707">
            <v>0</v>
          </cell>
          <cell r="BD707">
            <v>0</v>
          </cell>
          <cell r="BE707">
            <v>0</v>
          </cell>
          <cell r="BF707">
            <v>0</v>
          </cell>
          <cell r="BG707">
            <v>0</v>
          </cell>
          <cell r="BH707">
            <v>0</v>
          </cell>
          <cell r="BJ707">
            <v>0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4"/>
    </sheetNames>
    <sheetDataSet>
      <sheetData sheetId="0" refreshError="1"/>
      <sheetData sheetId="1" refreshError="1">
        <row r="1">
          <cell r="A1" t="str">
            <v>正常货款类</v>
          </cell>
        </row>
        <row r="2">
          <cell r="A2" t="str">
            <v>供应商代码</v>
          </cell>
          <cell r="B2" t="str">
            <v>供应商名称</v>
          </cell>
          <cell r="C2" t="str">
            <v>模块</v>
          </cell>
          <cell r="D2" t="str">
            <v>供货状态</v>
          </cell>
          <cell r="E2" t="str">
            <v>类别</v>
          </cell>
          <cell r="F2" t="str">
            <v>资金类别区分</v>
          </cell>
          <cell r="G2" t="str">
            <v>2024年1-4月</v>
          </cell>
          <cell r="J2" t="str">
            <v>1月</v>
          </cell>
          <cell r="O2" t="str">
            <v>2月</v>
          </cell>
          <cell r="R2" t="str">
            <v>3月</v>
          </cell>
          <cell r="S2" t="str">
            <v>4月</v>
          </cell>
          <cell r="U2" t="str">
            <v>2024年1-4月</v>
          </cell>
        </row>
        <row r="3">
          <cell r="G3" t="str">
            <v>按半年平均数应付</v>
          </cell>
          <cell r="H3" t="str">
            <v>付款原则比例</v>
          </cell>
          <cell r="I3" t="str">
            <v>按原则应付</v>
          </cell>
          <cell r="J3" t="str">
            <v>1.24支付</v>
          </cell>
          <cell r="K3" t="str">
            <v>1.29支付</v>
          </cell>
          <cell r="L3" t="str">
            <v>1.31支付</v>
          </cell>
          <cell r="M3" t="str">
            <v>2.1支付</v>
          </cell>
          <cell r="N3" t="str">
            <v>2.6支付</v>
          </cell>
          <cell r="O3" t="str">
            <v>2.21支付</v>
          </cell>
          <cell r="P3" t="str">
            <v>2.29支付</v>
          </cell>
          <cell r="Q3" t="str">
            <v>3.1支付</v>
          </cell>
          <cell r="R3" t="str">
            <v>3.14支付</v>
          </cell>
          <cell r="S3" t="str">
            <v>4.27支付</v>
          </cell>
          <cell r="T3" t="str">
            <v>5.23前支付</v>
          </cell>
          <cell r="U3" t="str">
            <v>合计支付</v>
          </cell>
          <cell r="V3" t="str">
            <v>支付比例</v>
          </cell>
        </row>
        <row r="4">
          <cell r="A4" t="str">
            <v>S413044</v>
          </cell>
          <cell r="B4" t="str">
            <v>黄骅市长生汽车灯镜有限公司</v>
          </cell>
          <cell r="C4" t="str">
            <v>金属件/座椅/后视镜</v>
          </cell>
          <cell r="D4" t="str">
            <v>正常供货</v>
          </cell>
          <cell r="E4" t="str">
            <v>零部件</v>
          </cell>
          <cell r="F4" t="str">
            <v>正常货款类</v>
          </cell>
          <cell r="G4">
            <v>1935311.1546666699</v>
          </cell>
          <cell r="H4">
            <v>0.8</v>
          </cell>
          <cell r="I4">
            <v>1548248.9237333301</v>
          </cell>
          <cell r="M4">
            <v>0</v>
          </cell>
          <cell r="N4">
            <v>90000</v>
          </cell>
          <cell r="P4">
            <v>150000</v>
          </cell>
          <cell r="R4">
            <v>150000</v>
          </cell>
          <cell r="S4">
            <v>120000</v>
          </cell>
          <cell r="U4">
            <v>510000</v>
          </cell>
          <cell r="V4">
            <v>0.32940439497947399</v>
          </cell>
        </row>
        <row r="5">
          <cell r="A5" t="str">
            <v>S413022</v>
          </cell>
          <cell r="B5" t="str">
            <v>海兴中盛弹簧有限公司</v>
          </cell>
          <cell r="C5" t="str">
            <v>金属件/座椅/后视镜</v>
          </cell>
          <cell r="D5" t="str">
            <v>正常供货</v>
          </cell>
          <cell r="E5" t="str">
            <v>零部件</v>
          </cell>
          <cell r="F5" t="str">
            <v>正常货款类</v>
          </cell>
          <cell r="G5">
            <v>1815941.8959999999</v>
          </cell>
          <cell r="H5">
            <v>0.8</v>
          </cell>
          <cell r="I5">
            <v>1452753.5168000001</v>
          </cell>
          <cell r="J5">
            <v>0</v>
          </cell>
          <cell r="K5">
            <v>0</v>
          </cell>
          <cell r="L5">
            <v>0</v>
          </cell>
          <cell r="M5">
            <v>240000</v>
          </cell>
          <cell r="N5">
            <v>90000</v>
          </cell>
          <cell r="P5">
            <v>150000</v>
          </cell>
          <cell r="Q5">
            <v>100000</v>
          </cell>
          <cell r="R5">
            <v>100000</v>
          </cell>
          <cell r="S5">
            <v>120000</v>
          </cell>
          <cell r="U5">
            <v>800000</v>
          </cell>
          <cell r="V5">
            <v>0.55067841223483704</v>
          </cell>
        </row>
        <row r="6">
          <cell r="A6" t="str">
            <v>S413034</v>
          </cell>
          <cell r="B6" t="str">
            <v>黄骅市汇铭汽车部件有限公司</v>
          </cell>
          <cell r="C6" t="str">
            <v>金属件/座椅/后视镜</v>
          </cell>
          <cell r="D6" t="str">
            <v>正常供货</v>
          </cell>
          <cell r="E6" t="str">
            <v>零部件</v>
          </cell>
          <cell r="F6" t="str">
            <v>正常货款类</v>
          </cell>
          <cell r="G6">
            <v>560616.22933333297</v>
          </cell>
          <cell r="H6">
            <v>0.8</v>
          </cell>
          <cell r="I6">
            <v>448492.98346666701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100000</v>
          </cell>
          <cell r="P6">
            <v>50000</v>
          </cell>
          <cell r="Q6">
            <v>50000</v>
          </cell>
          <cell r="S6">
            <v>50000</v>
          </cell>
          <cell r="U6">
            <v>250000</v>
          </cell>
          <cell r="V6">
            <v>0.55742232145440196</v>
          </cell>
        </row>
        <row r="7">
          <cell r="A7" t="str">
            <v>S411007</v>
          </cell>
          <cell r="B7" t="str">
            <v>北京浦东三浦标准件有限公司</v>
          </cell>
          <cell r="C7" t="str">
            <v>金属件/座椅/后视镜</v>
          </cell>
          <cell r="D7" t="str">
            <v>正常供货</v>
          </cell>
          <cell r="E7" t="str">
            <v>零部件</v>
          </cell>
          <cell r="F7" t="str">
            <v>正常货款类</v>
          </cell>
          <cell r="G7">
            <v>370852.93599999999</v>
          </cell>
          <cell r="H7">
            <v>0.8</v>
          </cell>
          <cell r="I7">
            <v>296682.34879999998</v>
          </cell>
          <cell r="J7">
            <v>90000</v>
          </cell>
          <cell r="K7">
            <v>100000</v>
          </cell>
          <cell r="L7">
            <v>0</v>
          </cell>
          <cell r="M7">
            <v>0</v>
          </cell>
          <cell r="N7">
            <v>30000</v>
          </cell>
          <cell r="P7">
            <v>40000</v>
          </cell>
          <cell r="Q7">
            <v>50000</v>
          </cell>
          <cell r="S7">
            <v>100000</v>
          </cell>
          <cell r="T7">
            <v>30000</v>
          </cell>
          <cell r="U7">
            <v>440000</v>
          </cell>
          <cell r="V7">
            <v>1.4830676707922801</v>
          </cell>
        </row>
        <row r="8">
          <cell r="A8" t="str">
            <v>S413037</v>
          </cell>
          <cell r="B8" t="str">
            <v>黄骅市雍丰塑料制品有限公司</v>
          </cell>
          <cell r="C8" t="str">
            <v>金属件/座椅/后视镜</v>
          </cell>
          <cell r="D8" t="str">
            <v>正常供货</v>
          </cell>
          <cell r="E8" t="str">
            <v>零部件</v>
          </cell>
          <cell r="F8" t="str">
            <v>正常货款类</v>
          </cell>
          <cell r="G8">
            <v>293072.56266666699</v>
          </cell>
          <cell r="H8">
            <v>0.8</v>
          </cell>
          <cell r="I8">
            <v>234458.05013333299</v>
          </cell>
          <cell r="N8">
            <v>50000</v>
          </cell>
          <cell r="Q8">
            <v>50000</v>
          </cell>
          <cell r="S8">
            <v>70000</v>
          </cell>
          <cell r="U8">
            <v>170000</v>
          </cell>
          <cell r="V8">
            <v>0.72507640451382704</v>
          </cell>
        </row>
        <row r="9">
          <cell r="A9" t="str">
            <v>S413045</v>
          </cell>
          <cell r="B9" t="str">
            <v>黄骅市鑫祺汽车配件有限公司</v>
          </cell>
          <cell r="C9" t="str">
            <v>金属件/座椅/后视镜</v>
          </cell>
          <cell r="D9" t="str">
            <v>正常供货</v>
          </cell>
          <cell r="E9" t="str">
            <v>零部件</v>
          </cell>
          <cell r="F9" t="str">
            <v>正常货款类</v>
          </cell>
          <cell r="G9">
            <v>269543.96000000002</v>
          </cell>
          <cell r="H9">
            <v>0.8</v>
          </cell>
          <cell r="I9">
            <v>215635.16800000001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P9">
            <v>30000</v>
          </cell>
          <cell r="Q9">
            <v>50000</v>
          </cell>
          <cell r="S9">
            <v>50000</v>
          </cell>
          <cell r="U9">
            <v>130000</v>
          </cell>
          <cell r="V9">
            <v>0.60287012181612198</v>
          </cell>
        </row>
        <row r="10">
          <cell r="A10" t="str">
            <v>S413033</v>
          </cell>
          <cell r="B10" t="str">
            <v>黄骅市再兴汽车配件有限公司</v>
          </cell>
          <cell r="C10" t="str">
            <v>金属件/后视镜</v>
          </cell>
          <cell r="D10" t="str">
            <v>正常供货</v>
          </cell>
          <cell r="E10" t="str">
            <v>零部件</v>
          </cell>
          <cell r="F10" t="str">
            <v>正常货款类</v>
          </cell>
          <cell r="G10">
            <v>461680.78533333301</v>
          </cell>
          <cell r="H10">
            <v>0.8</v>
          </cell>
          <cell r="I10">
            <v>369344.62826666702</v>
          </cell>
          <cell r="J10">
            <v>0</v>
          </cell>
          <cell r="K10">
            <v>0</v>
          </cell>
          <cell r="L10">
            <v>60000</v>
          </cell>
          <cell r="M10">
            <v>60000</v>
          </cell>
          <cell r="P10">
            <v>40000</v>
          </cell>
          <cell r="Q10">
            <v>30000</v>
          </cell>
          <cell r="R10">
            <v>30000</v>
          </cell>
          <cell r="S10">
            <v>50000</v>
          </cell>
          <cell r="U10">
            <v>270000</v>
          </cell>
          <cell r="V10">
            <v>0.73102457525132902</v>
          </cell>
        </row>
        <row r="11">
          <cell r="A11" t="str">
            <v>S413047</v>
          </cell>
          <cell r="B11" t="str">
            <v>黄骅市正大纺织机械配件厂</v>
          </cell>
          <cell r="C11" t="str">
            <v>金属件/座椅/后视镜</v>
          </cell>
          <cell r="D11" t="str">
            <v>正常供货</v>
          </cell>
          <cell r="E11" t="str">
            <v>零部件</v>
          </cell>
          <cell r="F11" t="str">
            <v>正常货款类</v>
          </cell>
          <cell r="G11">
            <v>530885.304</v>
          </cell>
          <cell r="H11">
            <v>0.8</v>
          </cell>
          <cell r="I11">
            <v>424708.24320000003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50000</v>
          </cell>
          <cell r="S11">
            <v>20000</v>
          </cell>
          <cell r="U11">
            <v>70000</v>
          </cell>
          <cell r="V11">
            <v>0.164819028405427</v>
          </cell>
        </row>
        <row r="12">
          <cell r="A12" t="str">
            <v>S413084</v>
          </cell>
          <cell r="B12" t="str">
            <v>黄骅市常郭镇街西纸箱厂</v>
          </cell>
          <cell r="C12" t="str">
            <v>金属件/座椅/后视镜</v>
          </cell>
          <cell r="D12" t="str">
            <v>正常供货</v>
          </cell>
          <cell r="E12" t="str">
            <v>零部件</v>
          </cell>
          <cell r="F12" t="str">
            <v>正常货款类</v>
          </cell>
          <cell r="G12">
            <v>121606.070666667</v>
          </cell>
          <cell r="H12">
            <v>0.8</v>
          </cell>
          <cell r="I12">
            <v>97284.856533333295</v>
          </cell>
          <cell r="J12">
            <v>0</v>
          </cell>
          <cell r="K12">
            <v>30000</v>
          </cell>
          <cell r="L12">
            <v>0</v>
          </cell>
          <cell r="M12">
            <v>0</v>
          </cell>
          <cell r="S12">
            <v>10000</v>
          </cell>
          <cell r="U12">
            <v>40000</v>
          </cell>
          <cell r="V12">
            <v>0.41116368390073699</v>
          </cell>
        </row>
        <row r="13">
          <cell r="A13" t="str">
            <v>S413078</v>
          </cell>
          <cell r="B13" t="str">
            <v>文安县德实汽车配件有限公司</v>
          </cell>
          <cell r="C13" t="str">
            <v>金属件/座椅</v>
          </cell>
          <cell r="D13" t="str">
            <v>正常供货</v>
          </cell>
          <cell r="E13" t="str">
            <v>零部件</v>
          </cell>
          <cell r="F13" t="str">
            <v>正常货款类</v>
          </cell>
          <cell r="G13">
            <v>1124762.9693333299</v>
          </cell>
          <cell r="H13">
            <v>0.8</v>
          </cell>
          <cell r="I13">
            <v>899810.375466667</v>
          </cell>
          <cell r="J13">
            <v>0</v>
          </cell>
          <cell r="K13">
            <v>0</v>
          </cell>
          <cell r="L13">
            <v>0</v>
          </cell>
          <cell r="M13">
            <v>200000</v>
          </cell>
          <cell r="P13">
            <v>150000</v>
          </cell>
          <cell r="Q13">
            <v>150000</v>
          </cell>
          <cell r="S13">
            <v>100000</v>
          </cell>
          <cell r="U13">
            <v>600000</v>
          </cell>
          <cell r="V13">
            <v>0.66680715888480802</v>
          </cell>
        </row>
        <row r="14">
          <cell r="A14" t="str">
            <v>S413066</v>
          </cell>
          <cell r="B14" t="str">
            <v>河北新强力机械制造有限公司</v>
          </cell>
          <cell r="C14" t="str">
            <v>金属件/座椅</v>
          </cell>
          <cell r="D14" t="str">
            <v>正常供货</v>
          </cell>
          <cell r="E14" t="str">
            <v>零部件</v>
          </cell>
          <cell r="F14" t="str">
            <v>正常货款类</v>
          </cell>
          <cell r="G14">
            <v>204383.98</v>
          </cell>
          <cell r="H14">
            <v>0.8</v>
          </cell>
          <cell r="I14">
            <v>163507.18400000001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50000</v>
          </cell>
          <cell r="Q14">
            <v>30000</v>
          </cell>
          <cell r="R14">
            <v>20000</v>
          </cell>
          <cell r="S14">
            <v>40000</v>
          </cell>
          <cell r="U14">
            <v>140000</v>
          </cell>
          <cell r="V14">
            <v>0.85623149133312704</v>
          </cell>
        </row>
        <row r="15">
          <cell r="A15" t="str">
            <v>S437019</v>
          </cell>
          <cell r="B15" t="str">
            <v>日照浩利橡塑有限公司</v>
          </cell>
          <cell r="C15" t="str">
            <v>金属件/座椅</v>
          </cell>
          <cell r="D15" t="str">
            <v>正常供货</v>
          </cell>
          <cell r="E15" t="str">
            <v>零部件</v>
          </cell>
          <cell r="F15" t="str">
            <v>正常货款类</v>
          </cell>
          <cell r="G15">
            <v>571537.52133333299</v>
          </cell>
          <cell r="H15">
            <v>0.8</v>
          </cell>
          <cell r="I15">
            <v>457230.01706666697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150000</v>
          </cell>
          <cell r="P15">
            <v>100000</v>
          </cell>
          <cell r="S15">
            <v>50000</v>
          </cell>
          <cell r="U15">
            <v>300000</v>
          </cell>
          <cell r="V15">
            <v>0.65612490169528503</v>
          </cell>
        </row>
        <row r="16">
          <cell r="A16" t="str">
            <v>S413056</v>
          </cell>
          <cell r="B16" t="str">
            <v>黄骅市瑞丰五金制品有限公司</v>
          </cell>
          <cell r="C16" t="str">
            <v>金属件/后视镜</v>
          </cell>
          <cell r="D16" t="str">
            <v>正常供货</v>
          </cell>
          <cell r="E16" t="str">
            <v>零部件</v>
          </cell>
          <cell r="F16" t="str">
            <v>正常货款类</v>
          </cell>
          <cell r="G16">
            <v>173358.22399999999</v>
          </cell>
          <cell r="H16">
            <v>0.8</v>
          </cell>
          <cell r="I16">
            <v>138686.57920000001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U16">
            <v>0</v>
          </cell>
          <cell r="V16">
            <v>0</v>
          </cell>
        </row>
        <row r="17">
          <cell r="A17" t="str">
            <v>S413071</v>
          </cell>
          <cell r="B17" t="str">
            <v>黄骅市顺亿汽车部件有限公司</v>
          </cell>
          <cell r="C17" t="str">
            <v>金属件/座椅/后视镜</v>
          </cell>
          <cell r="D17" t="str">
            <v>正常供货</v>
          </cell>
          <cell r="E17" t="str">
            <v>零部件</v>
          </cell>
          <cell r="F17" t="str">
            <v>正常货款类</v>
          </cell>
          <cell r="G17">
            <v>108126.554666667</v>
          </cell>
          <cell r="H17">
            <v>0.8</v>
          </cell>
          <cell r="I17">
            <v>86501.243733333395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U17">
            <v>0</v>
          </cell>
          <cell r="V17">
            <v>0</v>
          </cell>
        </row>
        <row r="18">
          <cell r="A18" t="str">
            <v>S432037</v>
          </cell>
          <cell r="B18" t="str">
            <v>苏世博(南京)减振系统有限公司</v>
          </cell>
          <cell r="C18" t="str">
            <v>金属件</v>
          </cell>
          <cell r="D18" t="str">
            <v>正常供货</v>
          </cell>
          <cell r="E18" t="str">
            <v>零部件</v>
          </cell>
          <cell r="F18" t="str">
            <v>正常货款类</v>
          </cell>
          <cell r="G18">
            <v>298331.86933333299</v>
          </cell>
          <cell r="H18">
            <v>0.8</v>
          </cell>
          <cell r="I18">
            <v>238665.49546666699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150000</v>
          </cell>
          <cell r="U18">
            <v>150000</v>
          </cell>
          <cell r="V18">
            <v>0.62849470430026999</v>
          </cell>
        </row>
        <row r="19">
          <cell r="A19" t="str">
            <v>S413021</v>
          </cell>
          <cell r="B19" t="str">
            <v>河北锐翰汽车零部件有限公司</v>
          </cell>
          <cell r="C19" t="str">
            <v>金属件</v>
          </cell>
          <cell r="D19" t="str">
            <v>正常供货</v>
          </cell>
          <cell r="E19" t="str">
            <v>零部件</v>
          </cell>
          <cell r="F19" t="str">
            <v>正常货款类</v>
          </cell>
          <cell r="G19">
            <v>115846.789333333</v>
          </cell>
          <cell r="H19">
            <v>0.8</v>
          </cell>
          <cell r="I19">
            <v>92677.431466666705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40000</v>
          </cell>
          <cell r="S19">
            <v>20000</v>
          </cell>
          <cell r="U19">
            <v>60000</v>
          </cell>
          <cell r="V19">
            <v>0.64740680714247301</v>
          </cell>
        </row>
        <row r="20">
          <cell r="A20" t="str">
            <v>S413007</v>
          </cell>
          <cell r="B20" t="str">
            <v>雄县华增汽车饰件有限公司</v>
          </cell>
          <cell r="C20" t="str">
            <v>金属件/座椅</v>
          </cell>
          <cell r="D20" t="str">
            <v>正常供货</v>
          </cell>
          <cell r="E20" t="str">
            <v>零部件</v>
          </cell>
          <cell r="F20" t="str">
            <v>正常货款类</v>
          </cell>
          <cell r="G20">
            <v>58009.425333333304</v>
          </cell>
          <cell r="H20">
            <v>0.8</v>
          </cell>
          <cell r="I20">
            <v>46407.5402666667</v>
          </cell>
          <cell r="U20">
            <v>0</v>
          </cell>
          <cell r="V20">
            <v>0</v>
          </cell>
        </row>
        <row r="21">
          <cell r="A21" t="str">
            <v>S413073</v>
          </cell>
          <cell r="B21" t="str">
            <v>黄骅市兴岳金属制品有限公司</v>
          </cell>
          <cell r="C21" t="str">
            <v>金属件</v>
          </cell>
          <cell r="D21" t="str">
            <v>正常供货</v>
          </cell>
          <cell r="E21" t="str">
            <v>零部件</v>
          </cell>
          <cell r="F21" t="str">
            <v>正常货款类</v>
          </cell>
          <cell r="G21">
            <v>276831.98800000001</v>
          </cell>
          <cell r="H21">
            <v>0.8</v>
          </cell>
          <cell r="I21">
            <v>221465.59039999999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50000</v>
          </cell>
          <cell r="R21">
            <v>40000</v>
          </cell>
          <cell r="S21">
            <v>20000</v>
          </cell>
          <cell r="U21">
            <v>110000</v>
          </cell>
          <cell r="V21">
            <v>0.496691155503316</v>
          </cell>
        </row>
        <row r="22">
          <cell r="A22" t="str">
            <v>S413058</v>
          </cell>
          <cell r="B22" t="str">
            <v>黄骅市俊隆五金包装有限公司</v>
          </cell>
          <cell r="C22" t="str">
            <v>金属件/后视镜</v>
          </cell>
          <cell r="D22" t="str">
            <v>正常供货</v>
          </cell>
          <cell r="E22" t="str">
            <v>零部件</v>
          </cell>
          <cell r="F22" t="str">
            <v>正常货款类</v>
          </cell>
          <cell r="G22">
            <v>47921.0546666667</v>
          </cell>
          <cell r="H22">
            <v>0.8</v>
          </cell>
          <cell r="I22">
            <v>38336.843733333299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U22">
            <v>0</v>
          </cell>
          <cell r="V22">
            <v>0</v>
          </cell>
        </row>
        <row r="23">
          <cell r="A23" t="str">
            <v>S413026</v>
          </cell>
          <cell r="B23" t="str">
            <v>沧州临港明康汽车配件有限公司</v>
          </cell>
          <cell r="C23" t="str">
            <v>金属件</v>
          </cell>
          <cell r="D23" t="str">
            <v>正常供货</v>
          </cell>
          <cell r="E23" t="str">
            <v>零部件</v>
          </cell>
          <cell r="F23" t="str">
            <v>正常货款类</v>
          </cell>
          <cell r="G23">
            <v>51167.608</v>
          </cell>
          <cell r="H23">
            <v>0.8</v>
          </cell>
          <cell r="I23">
            <v>40934.0864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24000</v>
          </cell>
          <cell r="U23">
            <v>24000</v>
          </cell>
          <cell r="V23">
            <v>0.58630843169373903</v>
          </cell>
        </row>
        <row r="24">
          <cell r="A24" t="str">
            <v>S413054</v>
          </cell>
          <cell r="B24" t="str">
            <v>黄骅市保俊成复合彩印厂</v>
          </cell>
          <cell r="C24" t="str">
            <v>金属件/后视镜</v>
          </cell>
          <cell r="D24" t="str">
            <v>正常供货</v>
          </cell>
          <cell r="E24" t="str">
            <v>零部件</v>
          </cell>
          <cell r="F24" t="str">
            <v>正常货款类</v>
          </cell>
          <cell r="G24">
            <v>47978.1986666667</v>
          </cell>
          <cell r="H24">
            <v>0.8</v>
          </cell>
          <cell r="I24">
            <v>38382.558933333297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U24">
            <v>0</v>
          </cell>
          <cell r="V24">
            <v>0</v>
          </cell>
        </row>
        <row r="25">
          <cell r="A25" t="str">
            <v>S413070</v>
          </cell>
          <cell r="B25" t="str">
            <v>黄骅市创合五金制品有限公司</v>
          </cell>
          <cell r="C25" t="str">
            <v>金属件/座椅</v>
          </cell>
          <cell r="D25" t="str">
            <v>正常供货</v>
          </cell>
          <cell r="E25" t="str">
            <v>零部件</v>
          </cell>
          <cell r="F25" t="str">
            <v>正常货款类</v>
          </cell>
          <cell r="G25">
            <v>1192043.59333333</v>
          </cell>
          <cell r="H25">
            <v>0.8</v>
          </cell>
          <cell r="I25">
            <v>953634.87466666696</v>
          </cell>
          <cell r="J25">
            <v>200000</v>
          </cell>
          <cell r="K25">
            <v>0</v>
          </cell>
          <cell r="L25">
            <v>0</v>
          </cell>
          <cell r="M25">
            <v>0</v>
          </cell>
          <cell r="N25">
            <v>200000</v>
          </cell>
          <cell r="Q25">
            <v>80000</v>
          </cell>
          <cell r="R25">
            <v>120000</v>
          </cell>
          <cell r="S25">
            <v>100000</v>
          </cell>
          <cell r="U25">
            <v>700000</v>
          </cell>
          <cell r="V25">
            <v>0.73403355791143599</v>
          </cell>
        </row>
        <row r="26">
          <cell r="A26" t="str">
            <v>S413039</v>
          </cell>
          <cell r="B26" t="str">
            <v>黄骅市佳祥五金制品有限公司</v>
          </cell>
          <cell r="C26" t="str">
            <v>金属件/后视镜</v>
          </cell>
          <cell r="D26" t="str">
            <v>正常供货</v>
          </cell>
          <cell r="E26" t="str">
            <v>零部件</v>
          </cell>
          <cell r="F26" t="str">
            <v>正常货款类</v>
          </cell>
          <cell r="G26">
            <v>45425.5133333333</v>
          </cell>
          <cell r="H26">
            <v>0.8</v>
          </cell>
          <cell r="I26">
            <v>36340.410666666699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10000</v>
          </cell>
          <cell r="P26">
            <v>10000</v>
          </cell>
          <cell r="S26">
            <v>10000</v>
          </cell>
          <cell r="U26">
            <v>30000</v>
          </cell>
          <cell r="V26">
            <v>0.825527269770718</v>
          </cell>
        </row>
        <row r="27">
          <cell r="A27" t="str">
            <v>S413023</v>
          </cell>
          <cell r="B27" t="str">
            <v>南皮县利辉五金接插件厂</v>
          </cell>
          <cell r="C27" t="str">
            <v>金属件</v>
          </cell>
          <cell r="D27" t="str">
            <v>正常供货</v>
          </cell>
          <cell r="E27" t="str">
            <v>零部件</v>
          </cell>
          <cell r="F27" t="str">
            <v>正常货款类</v>
          </cell>
          <cell r="G27">
            <v>27651.093333333301</v>
          </cell>
          <cell r="H27">
            <v>0.8</v>
          </cell>
          <cell r="I27">
            <v>22120.874666666699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8635.1893333333301</v>
          </cell>
          <cell r="Q27">
            <v>9000</v>
          </cell>
          <cell r="U27">
            <v>17635.189333333299</v>
          </cell>
          <cell r="V27">
            <v>0.79721935045847503</v>
          </cell>
        </row>
        <row r="28">
          <cell r="A28" t="str">
            <v>S413025</v>
          </cell>
          <cell r="B28" t="str">
            <v>沧州宇诺五金制造有限公司</v>
          </cell>
          <cell r="C28" t="str">
            <v>金属件</v>
          </cell>
          <cell r="D28" t="str">
            <v>正常供货</v>
          </cell>
          <cell r="E28" t="str">
            <v>零部件</v>
          </cell>
          <cell r="F28" t="str">
            <v>正常货款类</v>
          </cell>
          <cell r="G28">
            <v>462914.212</v>
          </cell>
          <cell r="H28">
            <v>0.8</v>
          </cell>
          <cell r="I28">
            <v>370331.36959999998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130000</v>
          </cell>
          <cell r="Q28">
            <v>50000</v>
          </cell>
          <cell r="S28">
            <v>80000</v>
          </cell>
          <cell r="U28">
            <v>260000</v>
          </cell>
          <cell r="V28">
            <v>0.70207392984512595</v>
          </cell>
        </row>
        <row r="29">
          <cell r="A29" t="str">
            <v>S413125</v>
          </cell>
          <cell r="B29" t="str">
            <v>沧州智凯金属制品有限公司</v>
          </cell>
          <cell r="C29" t="str">
            <v>金属件</v>
          </cell>
          <cell r="D29" t="str">
            <v>正常供货</v>
          </cell>
          <cell r="E29" t="str">
            <v>零部件</v>
          </cell>
          <cell r="F29" t="str">
            <v>正常货款类</v>
          </cell>
          <cell r="G29">
            <v>387105.94400000002</v>
          </cell>
          <cell r="H29">
            <v>0.8</v>
          </cell>
          <cell r="I29">
            <v>309684.75520000001</v>
          </cell>
          <cell r="J29">
            <v>100000</v>
          </cell>
          <cell r="K29">
            <v>0</v>
          </cell>
          <cell r="L29">
            <v>0</v>
          </cell>
          <cell r="M29">
            <v>0</v>
          </cell>
          <cell r="R29">
            <v>100000</v>
          </cell>
          <cell r="S29">
            <v>100000</v>
          </cell>
          <cell r="U29">
            <v>300000</v>
          </cell>
          <cell r="V29">
            <v>0.968727052147771</v>
          </cell>
        </row>
        <row r="30">
          <cell r="A30" t="str">
            <v>S413081</v>
          </cell>
          <cell r="B30" t="str">
            <v>河北宏广橡塑金属制品有限公司</v>
          </cell>
          <cell r="C30" t="str">
            <v>金属件</v>
          </cell>
          <cell r="D30" t="str">
            <v>正常供货</v>
          </cell>
          <cell r="E30" t="str">
            <v>零部件</v>
          </cell>
          <cell r="F30" t="str">
            <v>正常货款类</v>
          </cell>
          <cell r="G30">
            <v>0</v>
          </cell>
          <cell r="H30">
            <v>0.8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10000</v>
          </cell>
          <cell r="U30">
            <v>10000</v>
          </cell>
          <cell r="V30" t="str">
            <v>100%</v>
          </cell>
        </row>
        <row r="31">
          <cell r="A31" t="str">
            <v>S413167</v>
          </cell>
          <cell r="B31" t="str">
            <v>航天宏达（泊头）机械科技有限公司</v>
          </cell>
          <cell r="C31" t="str">
            <v>金属件</v>
          </cell>
          <cell r="D31" t="str">
            <v>正常供货</v>
          </cell>
          <cell r="E31" t="str">
            <v>零部件</v>
          </cell>
          <cell r="F31" t="str">
            <v>正常货款类</v>
          </cell>
          <cell r="G31">
            <v>209588.93733333299</v>
          </cell>
          <cell r="H31">
            <v>0.8</v>
          </cell>
          <cell r="I31">
            <v>167671.14986666699</v>
          </cell>
          <cell r="J31">
            <v>0</v>
          </cell>
          <cell r="K31">
            <v>0</v>
          </cell>
          <cell r="L31">
            <v>0</v>
          </cell>
          <cell r="M31">
            <v>80000</v>
          </cell>
          <cell r="Q31">
            <v>20000</v>
          </cell>
          <cell r="R31">
            <v>62000</v>
          </cell>
          <cell r="U31">
            <v>162000</v>
          </cell>
          <cell r="V31">
            <v>0.96617694891949901</v>
          </cell>
        </row>
        <row r="32">
          <cell r="A32" t="str">
            <v>S413105</v>
          </cell>
          <cell r="B32" t="str">
            <v>沧州斯克艾商贸有限公司</v>
          </cell>
          <cell r="C32" t="str">
            <v>金属件/后视镜</v>
          </cell>
          <cell r="D32" t="str">
            <v>正常供货</v>
          </cell>
          <cell r="E32" t="str">
            <v>零部件</v>
          </cell>
          <cell r="F32" t="str">
            <v>正常货款类</v>
          </cell>
          <cell r="G32">
            <v>0</v>
          </cell>
          <cell r="H32">
            <v>0.8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U32">
            <v>0</v>
          </cell>
          <cell r="V32" t="str">
            <v>100%</v>
          </cell>
        </row>
        <row r="33">
          <cell r="A33" t="str">
            <v>S434006</v>
          </cell>
          <cell r="B33" t="str">
            <v>安徽汉升工业部件股份有限公司</v>
          </cell>
          <cell r="C33" t="str">
            <v>金属件</v>
          </cell>
          <cell r="D33" t="str">
            <v>正常供货</v>
          </cell>
          <cell r="E33" t="str">
            <v>零部件</v>
          </cell>
          <cell r="F33" t="str">
            <v>正常货款类</v>
          </cell>
          <cell r="G33">
            <v>6591.99</v>
          </cell>
          <cell r="H33">
            <v>0.8</v>
          </cell>
          <cell r="I33">
            <v>5273.5919999999996</v>
          </cell>
          <cell r="Q33">
            <v>6947.92</v>
          </cell>
          <cell r="U33">
            <v>6947.92</v>
          </cell>
          <cell r="V33">
            <v>1.3174928966821899</v>
          </cell>
        </row>
        <row r="34">
          <cell r="A34" t="str">
            <v>S413020</v>
          </cell>
          <cell r="B34" t="str">
            <v>沧州旭兴五金制品有限公司</v>
          </cell>
          <cell r="C34" t="str">
            <v>金属件/后视镜</v>
          </cell>
          <cell r="D34" t="str">
            <v>正常供货</v>
          </cell>
          <cell r="E34" t="str">
            <v>零部件</v>
          </cell>
          <cell r="F34" t="str">
            <v>正常货款类</v>
          </cell>
          <cell r="G34">
            <v>136539.137333333</v>
          </cell>
          <cell r="H34">
            <v>0.8</v>
          </cell>
          <cell r="I34">
            <v>109231.309866667</v>
          </cell>
          <cell r="J34">
            <v>0</v>
          </cell>
          <cell r="K34">
            <v>20000</v>
          </cell>
          <cell r="L34">
            <v>10000</v>
          </cell>
          <cell r="M34">
            <v>0</v>
          </cell>
          <cell r="Q34">
            <v>30000</v>
          </cell>
          <cell r="S34">
            <v>30000</v>
          </cell>
          <cell r="U34">
            <v>90000</v>
          </cell>
          <cell r="V34">
            <v>0.82393958389639899</v>
          </cell>
        </row>
        <row r="35">
          <cell r="A35" t="str">
            <v>S411018</v>
          </cell>
          <cell r="B35" t="str">
            <v>北京三浦易购科技有限公司</v>
          </cell>
          <cell r="C35" t="str">
            <v>金属件</v>
          </cell>
          <cell r="D35" t="str">
            <v>正常供货</v>
          </cell>
          <cell r="E35" t="str">
            <v>零部件</v>
          </cell>
          <cell r="F35" t="str">
            <v>正常货款类</v>
          </cell>
          <cell r="G35">
            <v>12161.904</v>
          </cell>
          <cell r="H35">
            <v>0.8</v>
          </cell>
          <cell r="I35">
            <v>9729.5231999999996</v>
          </cell>
          <cell r="J35">
            <v>10000</v>
          </cell>
          <cell r="K35">
            <v>0</v>
          </cell>
          <cell r="L35">
            <v>0</v>
          </cell>
          <cell r="M35">
            <v>0</v>
          </cell>
          <cell r="Q35">
            <v>5000</v>
          </cell>
          <cell r="R35">
            <v>4683.8599999999997</v>
          </cell>
          <cell r="S35">
            <v>5547</v>
          </cell>
          <cell r="T35">
            <v>10000</v>
          </cell>
          <cell r="U35">
            <v>35230.86</v>
          </cell>
          <cell r="V35">
            <v>3.6210263623195802</v>
          </cell>
        </row>
        <row r="36">
          <cell r="A36" t="str">
            <v>S442002</v>
          </cell>
          <cell r="B36" t="str">
            <v>湖北伟士通汽车零件有限公司</v>
          </cell>
          <cell r="C36" t="str">
            <v>金属件</v>
          </cell>
          <cell r="D36" t="str">
            <v>正常供货</v>
          </cell>
          <cell r="E36" t="str">
            <v>零部件</v>
          </cell>
          <cell r="F36" t="str">
            <v>正常货款类</v>
          </cell>
          <cell r="G36">
            <v>14012.5493333333</v>
          </cell>
          <cell r="H36">
            <v>0.8</v>
          </cell>
          <cell r="I36">
            <v>11210.0394666667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U36">
            <v>0</v>
          </cell>
          <cell r="V36">
            <v>0</v>
          </cell>
        </row>
        <row r="37">
          <cell r="A37" t="str">
            <v>S432005</v>
          </cell>
          <cell r="B37" t="str">
            <v>佛吉亚（无锡）座椅部件有限公司</v>
          </cell>
          <cell r="C37" t="str">
            <v>金属件</v>
          </cell>
          <cell r="D37" t="str">
            <v>正常供货</v>
          </cell>
          <cell r="E37" t="str">
            <v>零部件</v>
          </cell>
          <cell r="F37" t="str">
            <v>正常货款类</v>
          </cell>
          <cell r="G37">
            <v>283862.81599999999</v>
          </cell>
          <cell r="H37">
            <v>0.8</v>
          </cell>
          <cell r="I37">
            <v>227090.25279999999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U37">
            <v>0</v>
          </cell>
          <cell r="V37">
            <v>0</v>
          </cell>
        </row>
        <row r="38">
          <cell r="A38" t="str">
            <v>S411041</v>
          </cell>
          <cell r="B38" t="str">
            <v>北京嘉度科贸有限公司</v>
          </cell>
          <cell r="C38" t="str">
            <v>金属件/座椅</v>
          </cell>
          <cell r="D38" t="str">
            <v>正常供货</v>
          </cell>
          <cell r="E38" t="str">
            <v>零部件</v>
          </cell>
          <cell r="F38" t="str">
            <v>正常货款类</v>
          </cell>
          <cell r="G38">
            <v>0</v>
          </cell>
          <cell r="H38">
            <v>0.8</v>
          </cell>
          <cell r="I38">
            <v>0</v>
          </cell>
          <cell r="U38">
            <v>0</v>
          </cell>
          <cell r="V38" t="str">
            <v>100%</v>
          </cell>
        </row>
        <row r="39">
          <cell r="A39" t="str">
            <v>S413122</v>
          </cell>
          <cell r="B39" t="str">
            <v>河北亿泽汽车零部件科技有限公司</v>
          </cell>
          <cell r="C39" t="str">
            <v>金属件</v>
          </cell>
          <cell r="D39" t="str">
            <v>正常供货</v>
          </cell>
          <cell r="E39" t="str">
            <v>零部件</v>
          </cell>
          <cell r="F39" t="str">
            <v>正常货款类</v>
          </cell>
          <cell r="G39">
            <v>4620.74</v>
          </cell>
          <cell r="H39">
            <v>0.8</v>
          </cell>
          <cell r="I39">
            <v>3696.5920000000001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15197.286</v>
          </cell>
          <cell r="U39">
            <v>15197.286</v>
          </cell>
          <cell r="V39">
            <v>4.1111613074962001</v>
          </cell>
        </row>
        <row r="40">
          <cell r="A40" t="str">
            <v>S431012</v>
          </cell>
          <cell r="B40" t="str">
            <v>上海明芳汽车零件有限公司</v>
          </cell>
          <cell r="C40" t="str">
            <v>金属件</v>
          </cell>
          <cell r="D40" t="str">
            <v>正常供货</v>
          </cell>
          <cell r="E40" t="str">
            <v>零部件</v>
          </cell>
          <cell r="F40" t="str">
            <v>正常货款类</v>
          </cell>
          <cell r="G40">
            <v>0</v>
          </cell>
          <cell r="H40">
            <v>0.8</v>
          </cell>
          <cell r="I40">
            <v>0</v>
          </cell>
          <cell r="U40">
            <v>0</v>
          </cell>
          <cell r="V40" t="str">
            <v>100%</v>
          </cell>
        </row>
        <row r="41">
          <cell r="A41" t="str">
            <v>S431033</v>
          </cell>
          <cell r="B41" t="str">
            <v>上海纳特汽车标准件有限公司</v>
          </cell>
          <cell r="C41" t="str">
            <v>金属件</v>
          </cell>
          <cell r="D41" t="str">
            <v>正常供货</v>
          </cell>
          <cell r="E41" t="str">
            <v>零部件</v>
          </cell>
          <cell r="F41" t="str">
            <v>正常货款类</v>
          </cell>
          <cell r="G41">
            <v>6270.7666666666701</v>
          </cell>
          <cell r="H41">
            <v>0.8</v>
          </cell>
          <cell r="I41">
            <v>5016.61333333333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U41">
            <v>0</v>
          </cell>
          <cell r="V41">
            <v>0</v>
          </cell>
        </row>
        <row r="42">
          <cell r="A42" t="str">
            <v>S413201</v>
          </cell>
          <cell r="B42" t="str">
            <v>清河县沁园汽车零部件有限公司</v>
          </cell>
          <cell r="C42" t="str">
            <v>座椅/金属件</v>
          </cell>
          <cell r="D42" t="str">
            <v>正常供货</v>
          </cell>
          <cell r="E42" t="str">
            <v>零部件</v>
          </cell>
          <cell r="F42" t="str">
            <v>正常货款类</v>
          </cell>
          <cell r="G42">
            <v>25422.191666666698</v>
          </cell>
          <cell r="H42">
            <v>0.8</v>
          </cell>
          <cell r="I42">
            <v>20337.753333333301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90000</v>
          </cell>
          <cell r="T42">
            <v>84000</v>
          </cell>
          <cell r="U42">
            <v>174000</v>
          </cell>
          <cell r="V42">
            <v>8.5555172760806393</v>
          </cell>
        </row>
        <row r="43">
          <cell r="A43" t="str">
            <v>S413174</v>
          </cell>
          <cell r="B43" t="str">
            <v>沧州美凯精冲产品有限公司</v>
          </cell>
          <cell r="C43" t="str">
            <v>金属件</v>
          </cell>
          <cell r="D43" t="str">
            <v>正常供货</v>
          </cell>
          <cell r="E43" t="str">
            <v>零部件</v>
          </cell>
          <cell r="F43" t="str">
            <v>正常货款类</v>
          </cell>
          <cell r="G43">
            <v>1237.856</v>
          </cell>
          <cell r="H43">
            <v>0.8</v>
          </cell>
          <cell r="I43">
            <v>990.28480000000002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20000</v>
          </cell>
          <cell r="U43">
            <v>20000</v>
          </cell>
          <cell r="V43">
            <v>20.196210221544298</v>
          </cell>
        </row>
        <row r="44">
          <cell r="A44" t="str">
            <v>S413184</v>
          </cell>
          <cell r="B44" t="str">
            <v>黄骅市宏达五金厂</v>
          </cell>
          <cell r="C44" t="str">
            <v>金属件</v>
          </cell>
          <cell r="D44" t="str">
            <v>正常供货</v>
          </cell>
          <cell r="E44" t="str">
            <v>零部件</v>
          </cell>
          <cell r="F44" t="str">
            <v>正常货款类</v>
          </cell>
          <cell r="G44">
            <v>0</v>
          </cell>
          <cell r="H44">
            <v>0.8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20000</v>
          </cell>
          <cell r="U44">
            <v>20000</v>
          </cell>
          <cell r="V44" t="str">
            <v>100%</v>
          </cell>
        </row>
        <row r="45">
          <cell r="A45" t="str">
            <v>S413186</v>
          </cell>
          <cell r="B45" t="str">
            <v>黄骅市富邑金属制品有限公司</v>
          </cell>
          <cell r="C45" t="str">
            <v>金属件</v>
          </cell>
          <cell r="D45" t="str">
            <v>正常供货</v>
          </cell>
          <cell r="E45" t="str">
            <v>零部件</v>
          </cell>
          <cell r="F45" t="str">
            <v>正常货款类</v>
          </cell>
          <cell r="G45">
            <v>5472.8986666666697</v>
          </cell>
          <cell r="H45">
            <v>0.8</v>
          </cell>
          <cell r="I45">
            <v>4378.3189333333303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10000</v>
          </cell>
          <cell r="U45">
            <v>10000</v>
          </cell>
          <cell r="V45">
            <v>2.2839816267991102</v>
          </cell>
        </row>
        <row r="46">
          <cell r="A46" t="str">
            <v>S432042</v>
          </cell>
          <cell r="B46" t="str">
            <v>江苏凌派通信科技有限公司</v>
          </cell>
          <cell r="C46" t="str">
            <v>座椅/金属件</v>
          </cell>
          <cell r="D46" t="str">
            <v>正常供货</v>
          </cell>
          <cell r="E46" t="str">
            <v>零部件</v>
          </cell>
          <cell r="F46" t="str">
            <v>正常货款类</v>
          </cell>
          <cell r="G46">
            <v>34352.466666666704</v>
          </cell>
          <cell r="H46">
            <v>0.8</v>
          </cell>
          <cell r="I46">
            <v>27481.973333333299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U46">
            <v>0</v>
          </cell>
          <cell r="V46">
            <v>0</v>
          </cell>
        </row>
        <row r="47">
          <cell r="A47" t="str">
            <v>S432003</v>
          </cell>
          <cell r="B47" t="str">
            <v>无锡市汇源机械科技有限公司</v>
          </cell>
          <cell r="C47" t="str">
            <v>金属件/座椅/后视镜</v>
          </cell>
          <cell r="D47" t="str">
            <v>正常供货</v>
          </cell>
          <cell r="E47" t="str">
            <v>零部件</v>
          </cell>
          <cell r="F47" t="str">
            <v>正常货款类</v>
          </cell>
          <cell r="G47">
            <v>45998.766666666699</v>
          </cell>
          <cell r="H47">
            <v>0.8</v>
          </cell>
          <cell r="I47">
            <v>36799.0133333333</v>
          </cell>
          <cell r="P47">
            <v>20000</v>
          </cell>
          <cell r="U47">
            <v>20000</v>
          </cell>
          <cell r="V47">
            <v>0.54349283277884997</v>
          </cell>
        </row>
        <row r="48">
          <cell r="A48" t="str">
            <v>S513222</v>
          </cell>
          <cell r="B48" t="str">
            <v>沧州君泰包装制品有限公司</v>
          </cell>
          <cell r="C48" t="str">
            <v>座椅</v>
          </cell>
          <cell r="D48" t="str">
            <v>正常供货</v>
          </cell>
          <cell r="E48" t="str">
            <v>零部件</v>
          </cell>
          <cell r="F48" t="str">
            <v>正常货款类</v>
          </cell>
          <cell r="G48">
            <v>21514.54</v>
          </cell>
          <cell r="H48">
            <v>0.8</v>
          </cell>
          <cell r="I48">
            <v>17211.632000000001</v>
          </cell>
          <cell r="R48">
            <v>54448.77</v>
          </cell>
          <cell r="S48">
            <v>50000</v>
          </cell>
          <cell r="U48">
            <v>104448.77</v>
          </cell>
          <cell r="V48">
            <v>6.0684989081802296</v>
          </cell>
        </row>
        <row r="49">
          <cell r="A49" t="str">
            <v>S413108</v>
          </cell>
          <cell r="B49" t="str">
            <v>黄骅市泰行汽车配件有限公司</v>
          </cell>
          <cell r="C49" t="str">
            <v>座椅</v>
          </cell>
          <cell r="D49" t="str">
            <v>正常供货</v>
          </cell>
          <cell r="E49" t="str">
            <v>零部件</v>
          </cell>
          <cell r="F49" t="str">
            <v>正常货款类</v>
          </cell>
          <cell r="G49">
            <v>815762.12</v>
          </cell>
          <cell r="H49">
            <v>0.8</v>
          </cell>
          <cell r="I49">
            <v>652609.696</v>
          </cell>
          <cell r="N49">
            <v>200000</v>
          </cell>
          <cell r="R49">
            <v>100000</v>
          </cell>
          <cell r="T49">
            <v>50000</v>
          </cell>
          <cell r="U49">
            <v>350000</v>
          </cell>
          <cell r="V49">
            <v>0.53630830517112005</v>
          </cell>
        </row>
        <row r="50">
          <cell r="A50" t="str">
            <v>S413053</v>
          </cell>
          <cell r="B50" t="str">
            <v>黄骅市益海五金制造有限公司</v>
          </cell>
          <cell r="C50" t="str">
            <v>座椅</v>
          </cell>
          <cell r="D50" t="str">
            <v>正常供货</v>
          </cell>
          <cell r="E50" t="str">
            <v>零部件</v>
          </cell>
          <cell r="F50" t="str">
            <v>正常货款类</v>
          </cell>
          <cell r="G50">
            <v>89065.656000000003</v>
          </cell>
          <cell r="H50">
            <v>0.8</v>
          </cell>
          <cell r="I50">
            <v>71252.524799999999</v>
          </cell>
          <cell r="N50">
            <v>30000</v>
          </cell>
          <cell r="R50">
            <v>40000</v>
          </cell>
          <cell r="S50">
            <v>30000</v>
          </cell>
          <cell r="U50">
            <v>100000</v>
          </cell>
          <cell r="V50">
            <v>1.40345903925077</v>
          </cell>
        </row>
        <row r="51">
          <cell r="A51" t="str">
            <v>S422005</v>
          </cell>
          <cell r="B51" t="str">
            <v>吉林省德邦汽车电子有限公司</v>
          </cell>
          <cell r="C51" t="str">
            <v>座椅</v>
          </cell>
          <cell r="D51" t="str">
            <v>正常供货</v>
          </cell>
          <cell r="E51" t="str">
            <v>零部件</v>
          </cell>
          <cell r="F51" t="str">
            <v>正常货款类</v>
          </cell>
          <cell r="G51">
            <v>860256.92133333301</v>
          </cell>
          <cell r="H51">
            <v>0.8</v>
          </cell>
          <cell r="I51">
            <v>688205.53706666699</v>
          </cell>
          <cell r="Q51">
            <v>100000</v>
          </cell>
          <cell r="R51">
            <v>100000</v>
          </cell>
          <cell r="S51">
            <v>100000</v>
          </cell>
          <cell r="T51">
            <v>84000</v>
          </cell>
          <cell r="U51">
            <v>384000</v>
          </cell>
          <cell r="V51">
            <v>0.55797284287586602</v>
          </cell>
        </row>
        <row r="52">
          <cell r="A52" t="str">
            <v>S413035</v>
          </cell>
          <cell r="B52" t="str">
            <v>黄骅市建昌塑料制品有限公司</v>
          </cell>
          <cell r="C52" t="str">
            <v>座椅</v>
          </cell>
          <cell r="D52" t="str">
            <v>正常供货</v>
          </cell>
          <cell r="E52" t="str">
            <v>零部件</v>
          </cell>
          <cell r="F52" t="str">
            <v>正常货款类</v>
          </cell>
          <cell r="G52">
            <v>344639.516</v>
          </cell>
          <cell r="H52">
            <v>0.8</v>
          </cell>
          <cell r="I52">
            <v>275711.6128</v>
          </cell>
          <cell r="N52">
            <v>90000</v>
          </cell>
          <cell r="R52">
            <v>50000</v>
          </cell>
          <cell r="S52">
            <v>50000</v>
          </cell>
          <cell r="U52">
            <v>190000</v>
          </cell>
          <cell r="V52">
            <v>0.68912585172038099</v>
          </cell>
        </row>
        <row r="53">
          <cell r="A53" t="str">
            <v>S435003</v>
          </cell>
          <cell r="B53" t="str">
            <v>泉州市福兴塑料五金有限公司</v>
          </cell>
          <cell r="C53" t="str">
            <v>座椅</v>
          </cell>
          <cell r="D53" t="str">
            <v>正常供货</v>
          </cell>
          <cell r="E53" t="str">
            <v>零部件</v>
          </cell>
          <cell r="F53" t="str">
            <v>正常货款类</v>
          </cell>
          <cell r="G53">
            <v>0</v>
          </cell>
          <cell r="H53">
            <v>0.8</v>
          </cell>
          <cell r="I53">
            <v>0</v>
          </cell>
          <cell r="R53">
            <v>198654</v>
          </cell>
          <cell r="U53">
            <v>198654</v>
          </cell>
          <cell r="V53" t="str">
            <v>100%</v>
          </cell>
        </row>
        <row r="54">
          <cell r="A54" t="str">
            <v>S437016</v>
          </cell>
          <cell r="B54" t="str">
            <v>曲阜陆航座椅辅料有限公司</v>
          </cell>
          <cell r="C54" t="str">
            <v>座椅</v>
          </cell>
          <cell r="D54" t="str">
            <v>正常供货</v>
          </cell>
          <cell r="E54" t="str">
            <v>零部件</v>
          </cell>
          <cell r="F54" t="str">
            <v>正常货款类</v>
          </cell>
          <cell r="G54">
            <v>45680.138666666702</v>
          </cell>
          <cell r="H54">
            <v>0.8</v>
          </cell>
          <cell r="I54">
            <v>36544.110933333301</v>
          </cell>
          <cell r="R54">
            <v>50000</v>
          </cell>
          <cell r="U54">
            <v>50000</v>
          </cell>
          <cell r="V54">
            <v>1.36820950689467</v>
          </cell>
        </row>
        <row r="55">
          <cell r="A55" t="str">
            <v>S444002</v>
          </cell>
          <cell r="B55" t="str">
            <v>广东盟力纺织科技有限公司</v>
          </cell>
          <cell r="C55" t="str">
            <v>座椅</v>
          </cell>
          <cell r="D55" t="str">
            <v>正常供货</v>
          </cell>
          <cell r="E55" t="str">
            <v>零部件</v>
          </cell>
          <cell r="F55" t="str">
            <v>正常货款类</v>
          </cell>
          <cell r="G55">
            <v>2709.04</v>
          </cell>
          <cell r="H55">
            <v>0.8</v>
          </cell>
          <cell r="I55">
            <v>2167.232</v>
          </cell>
          <cell r="R55">
            <v>13991</v>
          </cell>
          <cell r="U55">
            <v>13991</v>
          </cell>
          <cell r="V55">
            <v>6.4557001742314597</v>
          </cell>
        </row>
        <row r="56">
          <cell r="A56" t="str">
            <v>S437015</v>
          </cell>
          <cell r="B56" t="str">
            <v>山东金达汽车部件制造股份有限公司</v>
          </cell>
          <cell r="C56" t="str">
            <v>座椅</v>
          </cell>
          <cell r="D56" t="str">
            <v>正常供货</v>
          </cell>
          <cell r="E56" t="str">
            <v>零部件</v>
          </cell>
          <cell r="F56" t="str">
            <v>正常货款类</v>
          </cell>
          <cell r="G56">
            <v>730346.14399999997</v>
          </cell>
          <cell r="H56">
            <v>0.8</v>
          </cell>
          <cell r="I56">
            <v>584276.91520000005</v>
          </cell>
          <cell r="R56">
            <v>290000</v>
          </cell>
          <cell r="S56">
            <v>150000</v>
          </cell>
          <cell r="U56">
            <v>440000</v>
          </cell>
          <cell r="V56">
            <v>0.75306757558509096</v>
          </cell>
        </row>
        <row r="57">
          <cell r="A57" t="str">
            <v>S432011</v>
          </cell>
          <cell r="B57" t="str">
            <v>旷达汽车饰件系统有限公司</v>
          </cell>
          <cell r="C57" t="str">
            <v>座椅</v>
          </cell>
          <cell r="D57" t="str">
            <v>正常供货</v>
          </cell>
          <cell r="E57" t="str">
            <v>零部件</v>
          </cell>
          <cell r="F57" t="str">
            <v>正常货款类</v>
          </cell>
          <cell r="G57">
            <v>318695.92666666699</v>
          </cell>
          <cell r="H57">
            <v>0.8</v>
          </cell>
          <cell r="I57">
            <v>254956.74133333299</v>
          </cell>
          <cell r="N57">
            <v>50000</v>
          </cell>
          <cell r="Q57">
            <v>100000</v>
          </cell>
          <cell r="R57">
            <v>100000</v>
          </cell>
          <cell r="S57">
            <v>100000</v>
          </cell>
          <cell r="T57">
            <v>100000</v>
          </cell>
          <cell r="U57">
            <v>450000</v>
          </cell>
          <cell r="V57">
            <v>1.7650053010822899</v>
          </cell>
        </row>
        <row r="58">
          <cell r="A58" t="str">
            <v>S411046</v>
          </cell>
          <cell r="B58" t="str">
            <v>北京宇喆科技有限公司</v>
          </cell>
          <cell r="C58" t="str">
            <v>座椅</v>
          </cell>
          <cell r="D58" t="str">
            <v>正常供货</v>
          </cell>
          <cell r="E58" t="str">
            <v>零部件</v>
          </cell>
          <cell r="F58" t="str">
            <v>正常货款类</v>
          </cell>
          <cell r="G58">
            <v>79868.784</v>
          </cell>
          <cell r="H58">
            <v>0.8</v>
          </cell>
          <cell r="I58">
            <v>63895.027199999997</v>
          </cell>
          <cell r="N58">
            <v>250000</v>
          </cell>
          <cell r="R58">
            <v>200000</v>
          </cell>
          <cell r="S58">
            <v>200000</v>
          </cell>
          <cell r="U58">
            <v>650000</v>
          </cell>
          <cell r="V58">
            <v>10.172935649051601</v>
          </cell>
        </row>
        <row r="59">
          <cell r="A59" t="str">
            <v>S412020</v>
          </cell>
          <cell r="B59" t="str">
            <v>天津市鹏升汽车部件有限公司</v>
          </cell>
          <cell r="C59" t="str">
            <v>座椅</v>
          </cell>
          <cell r="D59" t="str">
            <v>正常供货</v>
          </cell>
          <cell r="E59" t="str">
            <v>零部件</v>
          </cell>
          <cell r="F59" t="str">
            <v>正常货款类</v>
          </cell>
          <cell r="G59">
            <v>1233276.2093333299</v>
          </cell>
          <cell r="H59">
            <v>0.8</v>
          </cell>
          <cell r="I59">
            <v>986620.96746666695</v>
          </cell>
          <cell r="N59">
            <v>450000</v>
          </cell>
          <cell r="S59">
            <v>100000</v>
          </cell>
          <cell r="U59">
            <v>550000</v>
          </cell>
          <cell r="V59">
            <v>0.55745825209069599</v>
          </cell>
        </row>
        <row r="60">
          <cell r="A60" t="str">
            <v>S413064</v>
          </cell>
          <cell r="B60" t="str">
            <v>黄骅市恒伟五金制品有限公司</v>
          </cell>
          <cell r="C60" t="str">
            <v>座椅/后视镜</v>
          </cell>
          <cell r="D60" t="str">
            <v>正常供货</v>
          </cell>
          <cell r="E60" t="str">
            <v>零部件</v>
          </cell>
          <cell r="F60" t="str">
            <v>正常货款类</v>
          </cell>
          <cell r="G60">
            <v>559699.65333333297</v>
          </cell>
          <cell r="H60">
            <v>0.8</v>
          </cell>
          <cell r="I60">
            <v>447759.72266666702</v>
          </cell>
          <cell r="S60">
            <v>30000</v>
          </cell>
          <cell r="U60">
            <v>30000</v>
          </cell>
          <cell r="V60">
            <v>6.7000220165701299E-2</v>
          </cell>
        </row>
        <row r="61">
          <cell r="A61" t="str">
            <v>S413055</v>
          </cell>
          <cell r="B61" t="str">
            <v>黄骅市广亿汽车部件有限公司</v>
          </cell>
          <cell r="C61" t="str">
            <v>座椅</v>
          </cell>
          <cell r="D61" t="str">
            <v>正常供货</v>
          </cell>
          <cell r="E61" t="str">
            <v>零部件</v>
          </cell>
          <cell r="F61" t="str">
            <v>正常货款类</v>
          </cell>
          <cell r="G61">
            <v>444541.76533333299</v>
          </cell>
          <cell r="H61">
            <v>0.8</v>
          </cell>
          <cell r="I61">
            <v>355633.412266667</v>
          </cell>
          <cell r="N61">
            <v>100000</v>
          </cell>
          <cell r="Q61">
            <v>110000</v>
          </cell>
          <cell r="S61">
            <v>60000</v>
          </cell>
          <cell r="U61">
            <v>270000</v>
          </cell>
          <cell r="V61">
            <v>0.75920875454060099</v>
          </cell>
        </row>
        <row r="62">
          <cell r="A62" t="str">
            <v>S443004</v>
          </cell>
          <cell r="B62" t="str">
            <v>湘乡简美新材料科技有限公司</v>
          </cell>
          <cell r="C62" t="str">
            <v>座椅</v>
          </cell>
          <cell r="D62" t="str">
            <v>正常供货</v>
          </cell>
          <cell r="E62" t="str">
            <v>零部件</v>
          </cell>
          <cell r="F62" t="str">
            <v>正常货款类</v>
          </cell>
          <cell r="G62">
            <v>1328000.55333333</v>
          </cell>
          <cell r="H62">
            <v>0.8</v>
          </cell>
          <cell r="I62">
            <v>1062400.4426666701</v>
          </cell>
          <cell r="N62">
            <v>100000</v>
          </cell>
          <cell r="Q62">
            <v>100000</v>
          </cell>
          <cell r="S62">
            <v>150000</v>
          </cell>
          <cell r="U62">
            <v>350000</v>
          </cell>
          <cell r="V62">
            <v>0.32944263381657302</v>
          </cell>
        </row>
        <row r="63">
          <cell r="A63" t="str">
            <v>S433003</v>
          </cell>
          <cell r="B63" t="str">
            <v>浙江松原汽车安全系统股份有限公司</v>
          </cell>
          <cell r="C63" t="str">
            <v>座椅</v>
          </cell>
          <cell r="D63" t="str">
            <v>正常供货</v>
          </cell>
          <cell r="E63" t="str">
            <v>零部件</v>
          </cell>
          <cell r="F63" t="str">
            <v>正常货款类</v>
          </cell>
          <cell r="G63">
            <v>946378.48166666704</v>
          </cell>
          <cell r="H63">
            <v>1</v>
          </cell>
          <cell r="I63">
            <v>946378.48166666704</v>
          </cell>
          <cell r="U63">
            <v>0</v>
          </cell>
          <cell r="V63">
            <v>0</v>
          </cell>
        </row>
        <row r="64">
          <cell r="A64" t="str">
            <v>S413051</v>
          </cell>
          <cell r="B64" t="str">
            <v>黄骅市京港机电设备有限公司</v>
          </cell>
          <cell r="C64" t="str">
            <v>座椅/后视镜</v>
          </cell>
          <cell r="D64" t="str">
            <v>正常供货</v>
          </cell>
          <cell r="E64" t="str">
            <v>零部件</v>
          </cell>
          <cell r="F64" t="str">
            <v>正常货款类</v>
          </cell>
          <cell r="G64">
            <v>16170.9773333333</v>
          </cell>
          <cell r="H64">
            <v>0.8</v>
          </cell>
          <cell r="I64">
            <v>12936.781866666701</v>
          </cell>
          <cell r="U64">
            <v>0</v>
          </cell>
          <cell r="V64">
            <v>0</v>
          </cell>
        </row>
        <row r="65">
          <cell r="A65" t="str">
            <v>S412012</v>
          </cell>
          <cell r="B65" t="str">
            <v>天津琪安科技有限公司</v>
          </cell>
          <cell r="C65" t="str">
            <v>座椅</v>
          </cell>
          <cell r="D65" t="str">
            <v>正常供货</v>
          </cell>
          <cell r="E65" t="str">
            <v>零部件</v>
          </cell>
          <cell r="F65" t="str">
            <v>正常货款类</v>
          </cell>
          <cell r="G65">
            <v>191396.32666666701</v>
          </cell>
          <cell r="H65">
            <v>0.8</v>
          </cell>
          <cell r="I65">
            <v>153117.061333333</v>
          </cell>
          <cell r="N65">
            <v>50000</v>
          </cell>
          <cell r="U65">
            <v>50000</v>
          </cell>
          <cell r="V65">
            <v>0.32654754189117302</v>
          </cell>
        </row>
        <row r="66">
          <cell r="A66" t="str">
            <v>S413168</v>
          </cell>
          <cell r="B66" t="str">
            <v>黄骅市旗锐塑料制品有限公司</v>
          </cell>
          <cell r="C66" t="str">
            <v>座椅/后视镜</v>
          </cell>
          <cell r="D66" t="str">
            <v>正常供货</v>
          </cell>
          <cell r="E66" t="str">
            <v>零部件</v>
          </cell>
          <cell r="F66" t="str">
            <v>正常货款类</v>
          </cell>
          <cell r="G66">
            <v>57194.6</v>
          </cell>
          <cell r="H66">
            <v>0.8</v>
          </cell>
          <cell r="I66">
            <v>45755.68</v>
          </cell>
          <cell r="S66">
            <v>20000</v>
          </cell>
          <cell r="U66">
            <v>20000</v>
          </cell>
          <cell r="V66">
            <v>0.43710420214495799</v>
          </cell>
        </row>
        <row r="67">
          <cell r="A67" t="str">
            <v>S413067</v>
          </cell>
          <cell r="B67" t="str">
            <v>沧州庆方汽车部件有限公司</v>
          </cell>
          <cell r="C67" t="str">
            <v>座椅</v>
          </cell>
          <cell r="D67" t="str">
            <v>正常供货</v>
          </cell>
          <cell r="E67" t="str">
            <v>零部件</v>
          </cell>
          <cell r="F67" t="str">
            <v>正常货款类</v>
          </cell>
          <cell r="G67">
            <v>90405.618666666705</v>
          </cell>
          <cell r="H67">
            <v>0.8</v>
          </cell>
          <cell r="I67">
            <v>72324.494933333306</v>
          </cell>
          <cell r="N67">
            <v>30000</v>
          </cell>
          <cell r="U67">
            <v>30000</v>
          </cell>
          <cell r="V67">
            <v>0.414797227794721</v>
          </cell>
        </row>
        <row r="68">
          <cell r="A68" t="str">
            <v>S413001</v>
          </cell>
          <cell r="B68" t="str">
            <v>北京吉信气弹簧制品有限公司</v>
          </cell>
          <cell r="C68" t="str">
            <v>座椅</v>
          </cell>
          <cell r="D68" t="str">
            <v>正常供货</v>
          </cell>
          <cell r="E68" t="str">
            <v>零部件</v>
          </cell>
          <cell r="F68" t="str">
            <v>正常货款类</v>
          </cell>
          <cell r="G68">
            <v>210443.976</v>
          </cell>
          <cell r="H68">
            <v>0.8</v>
          </cell>
          <cell r="I68">
            <v>168355.1808</v>
          </cell>
          <cell r="U68">
            <v>0</v>
          </cell>
          <cell r="V68">
            <v>0</v>
          </cell>
        </row>
        <row r="69">
          <cell r="A69" t="str">
            <v>S437031</v>
          </cell>
          <cell r="B69" t="str">
            <v>山东万澳汽车附件科技有限公司</v>
          </cell>
          <cell r="C69" t="str">
            <v>座椅</v>
          </cell>
          <cell r="D69" t="str">
            <v>正常供货</v>
          </cell>
          <cell r="E69" t="str">
            <v>零部件</v>
          </cell>
          <cell r="F69" t="str">
            <v>正常货款类</v>
          </cell>
          <cell r="G69">
            <v>26342.0746666667</v>
          </cell>
          <cell r="H69">
            <v>0.8</v>
          </cell>
          <cell r="I69">
            <v>21073.659733333301</v>
          </cell>
          <cell r="N69">
            <v>40000</v>
          </cell>
          <cell r="U69">
            <v>40000</v>
          </cell>
          <cell r="V69">
            <v>1.8981041027596099</v>
          </cell>
        </row>
        <row r="70">
          <cell r="A70" t="str">
            <v>S413031</v>
          </cell>
          <cell r="B70" t="str">
            <v>黄骅市致远摩托车配件有限公司</v>
          </cell>
          <cell r="C70" t="str">
            <v>座椅/金属件</v>
          </cell>
          <cell r="D70" t="str">
            <v>正常供货</v>
          </cell>
          <cell r="E70" t="str">
            <v>零部件</v>
          </cell>
          <cell r="F70" t="str">
            <v>正常货款类</v>
          </cell>
          <cell r="G70">
            <v>40725.781333333303</v>
          </cell>
          <cell r="H70">
            <v>0.8</v>
          </cell>
          <cell r="I70">
            <v>32580.6250666667</v>
          </cell>
          <cell r="T70">
            <v>26022</v>
          </cell>
          <cell r="U70">
            <v>26022</v>
          </cell>
          <cell r="V70">
            <v>0.79869554211294702</v>
          </cell>
        </row>
        <row r="71">
          <cell r="A71" t="str">
            <v>S433021</v>
          </cell>
          <cell r="B71" t="str">
            <v>慈溪市维克多自控元件有限公司</v>
          </cell>
          <cell r="C71" t="str">
            <v>座椅</v>
          </cell>
          <cell r="D71" t="str">
            <v>正常供货</v>
          </cell>
          <cell r="E71" t="str">
            <v>零部件</v>
          </cell>
          <cell r="F71" t="str">
            <v>正常货款类</v>
          </cell>
          <cell r="G71">
            <v>253262.57866666699</v>
          </cell>
          <cell r="H71">
            <v>0.8</v>
          </cell>
          <cell r="I71">
            <v>202610.06293333301</v>
          </cell>
          <cell r="U71">
            <v>0</v>
          </cell>
          <cell r="V71">
            <v>0</v>
          </cell>
        </row>
        <row r="72">
          <cell r="A72" t="str">
            <v>S431004</v>
          </cell>
          <cell r="B72" t="str">
            <v>新梦顶（上海）贸易有限公司</v>
          </cell>
          <cell r="C72" t="str">
            <v>座椅</v>
          </cell>
          <cell r="D72" t="str">
            <v>正常供货</v>
          </cell>
          <cell r="E72" t="str">
            <v>零部件</v>
          </cell>
          <cell r="F72" t="str">
            <v>正常货款类</v>
          </cell>
          <cell r="G72">
            <v>40798.526666666701</v>
          </cell>
          <cell r="H72">
            <v>0.8</v>
          </cell>
          <cell r="I72">
            <v>32638.821333333301</v>
          </cell>
          <cell r="U72">
            <v>0</v>
          </cell>
          <cell r="V72">
            <v>0</v>
          </cell>
        </row>
        <row r="73">
          <cell r="A73" t="str">
            <v>S413009</v>
          </cell>
          <cell r="B73" t="str">
            <v>高碑店京华橡胶制品有限责任公司</v>
          </cell>
          <cell r="C73" t="str">
            <v>座椅</v>
          </cell>
          <cell r="D73" t="str">
            <v>正常供货</v>
          </cell>
          <cell r="E73" t="str">
            <v>零部件</v>
          </cell>
          <cell r="F73" t="str">
            <v>正常货款类</v>
          </cell>
          <cell r="G73">
            <v>8471.1253333333298</v>
          </cell>
          <cell r="H73">
            <v>0.8</v>
          </cell>
          <cell r="I73">
            <v>6776.9002666666702</v>
          </cell>
          <cell r="N73">
            <v>5000</v>
          </cell>
          <cell r="U73">
            <v>5000</v>
          </cell>
          <cell r="V73">
            <v>0.73780044020912405</v>
          </cell>
        </row>
        <row r="74">
          <cell r="A74" t="str">
            <v>S431010</v>
          </cell>
          <cell r="B74" t="str">
            <v>上海绽奇汽车部件有限公司</v>
          </cell>
          <cell r="C74" t="str">
            <v>座椅</v>
          </cell>
          <cell r="D74" t="str">
            <v>正常供货</v>
          </cell>
          <cell r="E74" t="str">
            <v>零部件</v>
          </cell>
          <cell r="F74" t="str">
            <v>正常货款类</v>
          </cell>
          <cell r="G74">
            <v>295645.69199999998</v>
          </cell>
          <cell r="H74">
            <v>0.8</v>
          </cell>
          <cell r="I74">
            <v>236516.55360000001</v>
          </cell>
          <cell r="N74">
            <v>80000</v>
          </cell>
          <cell r="Q74">
            <v>30000</v>
          </cell>
          <cell r="S74">
            <v>50000</v>
          </cell>
          <cell r="U74">
            <v>160000</v>
          </cell>
          <cell r="V74">
            <v>0.67648541958121899</v>
          </cell>
        </row>
        <row r="75">
          <cell r="A75" t="str">
            <v>S413018</v>
          </cell>
          <cell r="B75" t="str">
            <v>沧州崇文晟源机械制造有限公司</v>
          </cell>
          <cell r="C75" t="str">
            <v>座椅</v>
          </cell>
          <cell r="D75" t="str">
            <v>正常供货</v>
          </cell>
          <cell r="E75" t="str">
            <v>零部件</v>
          </cell>
          <cell r="F75" t="str">
            <v>正常货款类</v>
          </cell>
          <cell r="G75">
            <v>5464.7986666666702</v>
          </cell>
          <cell r="H75">
            <v>0.8</v>
          </cell>
          <cell r="I75">
            <v>4371.8389333333298</v>
          </cell>
          <cell r="U75">
            <v>0</v>
          </cell>
          <cell r="V75">
            <v>0</v>
          </cell>
        </row>
        <row r="76">
          <cell r="A76" t="str">
            <v>S437008</v>
          </cell>
          <cell r="B76" t="str">
            <v>烟台青沪纸业有限公司</v>
          </cell>
          <cell r="C76" t="str">
            <v>座椅</v>
          </cell>
          <cell r="D76" t="str">
            <v>正常供货</v>
          </cell>
          <cell r="E76" t="str">
            <v>零部件</v>
          </cell>
          <cell r="F76" t="str">
            <v>正常货款类</v>
          </cell>
          <cell r="G76">
            <v>7349.2373333333298</v>
          </cell>
          <cell r="H76">
            <v>0.8</v>
          </cell>
          <cell r="I76">
            <v>5879.3898666666701</v>
          </cell>
          <cell r="U76">
            <v>0</v>
          </cell>
          <cell r="V76">
            <v>0</v>
          </cell>
        </row>
        <row r="77">
          <cell r="A77" t="str">
            <v>S411020</v>
          </cell>
          <cell r="B77" t="str">
            <v>北京和昌明汽车内饰件有限公司</v>
          </cell>
          <cell r="C77" t="str">
            <v>座椅</v>
          </cell>
          <cell r="D77" t="str">
            <v>正常供货</v>
          </cell>
          <cell r="E77" t="str">
            <v>零部件</v>
          </cell>
          <cell r="F77" t="str">
            <v>正常货款类</v>
          </cell>
          <cell r="G77">
            <v>397.76</v>
          </cell>
          <cell r="H77">
            <v>0.8</v>
          </cell>
          <cell r="I77">
            <v>318.20800000000003</v>
          </cell>
          <cell r="U77">
            <v>0</v>
          </cell>
          <cell r="V77">
            <v>0</v>
          </cell>
        </row>
        <row r="78">
          <cell r="A78" t="str">
            <v>S432008</v>
          </cell>
          <cell r="B78" t="str">
            <v>徐州华夏电子有限公司</v>
          </cell>
          <cell r="C78" t="str">
            <v>座椅/后视镜</v>
          </cell>
          <cell r="D78" t="str">
            <v>正常供货</v>
          </cell>
          <cell r="E78" t="str">
            <v>零部件</v>
          </cell>
          <cell r="F78" t="str">
            <v>正常货款类</v>
          </cell>
          <cell r="G78">
            <v>231412.04800000001</v>
          </cell>
          <cell r="H78">
            <v>0.8</v>
          </cell>
          <cell r="I78">
            <v>185129.6384</v>
          </cell>
          <cell r="U78">
            <v>0</v>
          </cell>
          <cell r="V78">
            <v>0</v>
          </cell>
        </row>
        <row r="79">
          <cell r="A79" t="str">
            <v>S433019</v>
          </cell>
          <cell r="B79" t="str">
            <v>杭州阳晨聚氨酯制品有限公司</v>
          </cell>
          <cell r="C79" t="str">
            <v>座椅</v>
          </cell>
          <cell r="D79" t="str">
            <v>正常供货</v>
          </cell>
          <cell r="E79" t="str">
            <v>零部件</v>
          </cell>
          <cell r="F79" t="str">
            <v>正常货款类</v>
          </cell>
          <cell r="G79">
            <v>109369.089333333</v>
          </cell>
          <cell r="H79">
            <v>0.8</v>
          </cell>
          <cell r="I79">
            <v>87495.271466666702</v>
          </cell>
          <cell r="U79">
            <v>0</v>
          </cell>
          <cell r="V79">
            <v>0</v>
          </cell>
        </row>
        <row r="80">
          <cell r="A80" t="str">
            <v>S411036</v>
          </cell>
          <cell r="B80" t="str">
            <v>北京美好生活家居用品有限公司</v>
          </cell>
          <cell r="C80" t="str">
            <v>座椅</v>
          </cell>
          <cell r="D80" t="str">
            <v>正常供货</v>
          </cell>
          <cell r="E80" t="str">
            <v>零部件</v>
          </cell>
          <cell r="F80" t="str">
            <v>正常货款类</v>
          </cell>
          <cell r="G80">
            <v>919473.56266666704</v>
          </cell>
          <cell r="H80">
            <v>0.8</v>
          </cell>
          <cell r="I80">
            <v>735578.85013333301</v>
          </cell>
          <cell r="N80">
            <v>50000</v>
          </cell>
          <cell r="U80">
            <v>50000</v>
          </cell>
          <cell r="V80">
            <v>6.7973678132448798E-2</v>
          </cell>
        </row>
        <row r="81">
          <cell r="A81" t="str">
            <v>S413145</v>
          </cell>
          <cell r="B81" t="str">
            <v>霸州市霸州镇鑫创五金塑料厂</v>
          </cell>
          <cell r="C81" t="str">
            <v>座椅</v>
          </cell>
          <cell r="D81" t="str">
            <v>正常供货</v>
          </cell>
          <cell r="E81" t="str">
            <v>零部件</v>
          </cell>
          <cell r="F81" t="str">
            <v>正常货款类</v>
          </cell>
          <cell r="G81">
            <v>70204.42</v>
          </cell>
          <cell r="H81">
            <v>0.8</v>
          </cell>
          <cell r="I81">
            <v>56163.536</v>
          </cell>
          <cell r="U81">
            <v>0</v>
          </cell>
          <cell r="V81">
            <v>0</v>
          </cell>
        </row>
        <row r="82">
          <cell r="A82" t="str">
            <v>S432001</v>
          </cell>
          <cell r="B82" t="str">
            <v>南京奥托立夫汽车安全系统有限公司</v>
          </cell>
          <cell r="C82" t="str">
            <v>座椅</v>
          </cell>
          <cell r="D82" t="str">
            <v>正常供货</v>
          </cell>
          <cell r="E82" t="str">
            <v>零部件</v>
          </cell>
          <cell r="F82" t="str">
            <v>正常货款类</v>
          </cell>
          <cell r="G82">
            <v>480872.09499999997</v>
          </cell>
          <cell r="H82">
            <v>1</v>
          </cell>
          <cell r="I82">
            <v>480872.09499999997</v>
          </cell>
          <cell r="U82">
            <v>0</v>
          </cell>
          <cell r="V82">
            <v>0</v>
          </cell>
        </row>
        <row r="83">
          <cell r="A83" t="str">
            <v>S413076</v>
          </cell>
          <cell r="B83" t="str">
            <v>埃意(廊坊)电子工程有限公司</v>
          </cell>
          <cell r="C83" t="str">
            <v>座椅</v>
          </cell>
          <cell r="D83" t="str">
            <v>正常供货</v>
          </cell>
          <cell r="E83" t="str">
            <v>零部件</v>
          </cell>
          <cell r="F83" t="str">
            <v>正常货款类</v>
          </cell>
          <cell r="G83">
            <v>8574.0516666666699</v>
          </cell>
          <cell r="H83">
            <v>1</v>
          </cell>
          <cell r="I83">
            <v>8574.0516666666699</v>
          </cell>
          <cell r="N83">
            <v>64000</v>
          </cell>
          <cell r="U83">
            <v>64000</v>
          </cell>
          <cell r="V83">
            <v>7.4643823583210702</v>
          </cell>
        </row>
        <row r="84">
          <cell r="A84" t="str">
            <v>S413156</v>
          </cell>
          <cell r="B84" t="str">
            <v>黄骅市天硕汽车部件有限公司</v>
          </cell>
          <cell r="C84" t="str">
            <v>座椅</v>
          </cell>
          <cell r="D84" t="str">
            <v>正常供货</v>
          </cell>
          <cell r="E84" t="str">
            <v>零部件</v>
          </cell>
          <cell r="F84" t="str">
            <v>正常货款类</v>
          </cell>
          <cell r="G84">
            <v>21460.8426666667</v>
          </cell>
          <cell r="H84">
            <v>0.8</v>
          </cell>
          <cell r="I84">
            <v>17168.674133333301</v>
          </cell>
          <cell r="Q84">
            <v>10000</v>
          </cell>
          <cell r="S84">
            <v>30000</v>
          </cell>
          <cell r="U84">
            <v>40000</v>
          </cell>
          <cell r="V84">
            <v>2.32982463813785</v>
          </cell>
        </row>
        <row r="85">
          <cell r="A85" t="str">
            <v>S413175</v>
          </cell>
          <cell r="B85" t="str">
            <v>河北莫特美橡塑科技有限公司</v>
          </cell>
          <cell r="C85" t="str">
            <v>座椅/后视镜</v>
          </cell>
          <cell r="D85" t="str">
            <v>正常供货</v>
          </cell>
          <cell r="E85" t="str">
            <v>零部件</v>
          </cell>
          <cell r="F85" t="str">
            <v>正常货款类</v>
          </cell>
          <cell r="G85">
            <v>194703.856</v>
          </cell>
          <cell r="H85">
            <v>0.8</v>
          </cell>
          <cell r="I85">
            <v>155763.08480000001</v>
          </cell>
          <cell r="N85">
            <v>50000</v>
          </cell>
          <cell r="S85">
            <v>60000</v>
          </cell>
          <cell r="U85">
            <v>110000</v>
          </cell>
          <cell r="V85">
            <v>0.70620070308212102</v>
          </cell>
        </row>
        <row r="86">
          <cell r="A86" t="str">
            <v>S412044</v>
          </cell>
          <cell r="B86" t="str">
            <v>天津沛衡五金弹簧有限公司</v>
          </cell>
          <cell r="C86" t="str">
            <v>座椅</v>
          </cell>
          <cell r="D86" t="str">
            <v>正常供货</v>
          </cell>
          <cell r="E86" t="str">
            <v>零部件</v>
          </cell>
          <cell r="F86" t="str">
            <v>正常货款类</v>
          </cell>
          <cell r="G86">
            <v>42811.28</v>
          </cell>
          <cell r="H86">
            <v>0.8</v>
          </cell>
          <cell r="I86">
            <v>34249.023999999998</v>
          </cell>
          <cell r="U86">
            <v>0</v>
          </cell>
          <cell r="V86">
            <v>0</v>
          </cell>
        </row>
        <row r="87">
          <cell r="A87" t="str">
            <v>S413011</v>
          </cell>
          <cell r="B87" t="str">
            <v>沧州梦依恋商贸有限公司</v>
          </cell>
          <cell r="C87" t="str">
            <v>座椅</v>
          </cell>
          <cell r="D87" t="str">
            <v>正常供货</v>
          </cell>
          <cell r="E87" t="str">
            <v>零部件</v>
          </cell>
          <cell r="F87" t="str">
            <v>正常货款类</v>
          </cell>
          <cell r="G87">
            <v>0</v>
          </cell>
          <cell r="H87">
            <v>0.8</v>
          </cell>
          <cell r="I87">
            <v>0</v>
          </cell>
          <cell r="Q87">
            <v>325</v>
          </cell>
          <cell r="S87">
            <v>2996.5</v>
          </cell>
          <cell r="U87">
            <v>3321.5</v>
          </cell>
          <cell r="V87" t="str">
            <v>100%</v>
          </cell>
        </row>
        <row r="88">
          <cell r="A88" t="str">
            <v>S433028</v>
          </cell>
          <cell r="B88" t="str">
            <v>温州鑫锐电器有限公司</v>
          </cell>
          <cell r="C88" t="str">
            <v>座椅</v>
          </cell>
          <cell r="D88" t="str">
            <v>正常供货</v>
          </cell>
          <cell r="E88" t="str">
            <v>零部件</v>
          </cell>
          <cell r="F88" t="str">
            <v>正常货款类</v>
          </cell>
          <cell r="G88">
            <v>30017.4093333333</v>
          </cell>
          <cell r="H88">
            <v>0.8</v>
          </cell>
          <cell r="I88">
            <v>24013.927466666701</v>
          </cell>
          <cell r="N88">
            <v>20000</v>
          </cell>
          <cell r="U88">
            <v>20000</v>
          </cell>
          <cell r="V88">
            <v>0.83285002121213503</v>
          </cell>
        </row>
        <row r="89">
          <cell r="A89" t="str">
            <v>S411048</v>
          </cell>
          <cell r="B89" t="str">
            <v>致冠沧州汽车部件有限公司</v>
          </cell>
          <cell r="C89" t="str">
            <v>座椅</v>
          </cell>
          <cell r="D89" t="str">
            <v>正常供货</v>
          </cell>
          <cell r="E89" t="str">
            <v>零部件</v>
          </cell>
          <cell r="F89" t="str">
            <v>正常货款类</v>
          </cell>
          <cell r="G89">
            <v>321038.48666666698</v>
          </cell>
          <cell r="H89">
            <v>1</v>
          </cell>
          <cell r="I89">
            <v>321038.48666666698</v>
          </cell>
          <cell r="N89">
            <v>100000</v>
          </cell>
          <cell r="S89">
            <v>50000</v>
          </cell>
          <cell r="U89">
            <v>150000</v>
          </cell>
          <cell r="V89">
            <v>0.46723370010071302</v>
          </cell>
        </row>
        <row r="90">
          <cell r="A90" t="str">
            <v>S444016</v>
          </cell>
          <cell r="B90" t="str">
            <v>东莞市元将五金有限公司</v>
          </cell>
          <cell r="C90" t="str">
            <v>座椅</v>
          </cell>
          <cell r="D90" t="str">
            <v>正常供货</v>
          </cell>
          <cell r="E90" t="str">
            <v>零部件</v>
          </cell>
          <cell r="F90" t="str">
            <v>正常货款类</v>
          </cell>
          <cell r="G90">
            <v>57697.8</v>
          </cell>
          <cell r="H90">
            <v>0.8</v>
          </cell>
          <cell r="I90">
            <v>46158.239999999998</v>
          </cell>
          <cell r="U90">
            <v>0</v>
          </cell>
          <cell r="V90">
            <v>0</v>
          </cell>
        </row>
        <row r="91">
          <cell r="A91" t="str">
            <v>S433029</v>
          </cell>
          <cell r="B91" t="str">
            <v>温州华创汽车电器有限公司</v>
          </cell>
          <cell r="C91" t="str">
            <v>座椅</v>
          </cell>
          <cell r="D91" t="str">
            <v>正常供货</v>
          </cell>
          <cell r="E91" t="str">
            <v>零部件</v>
          </cell>
          <cell r="F91" t="str">
            <v>正常货款类</v>
          </cell>
          <cell r="G91">
            <v>0</v>
          </cell>
          <cell r="H91">
            <v>1</v>
          </cell>
          <cell r="I91">
            <v>0</v>
          </cell>
          <cell r="Q91">
            <v>39360</v>
          </cell>
          <cell r="U91">
            <v>39360</v>
          </cell>
          <cell r="V91" t="str">
            <v>100%</v>
          </cell>
        </row>
        <row r="92">
          <cell r="A92" t="str">
            <v>S432045</v>
          </cell>
          <cell r="B92" t="str">
            <v>苏州宏逸汽车零部件有限公司</v>
          </cell>
          <cell r="C92" t="str">
            <v>座椅</v>
          </cell>
          <cell r="D92" t="str">
            <v>正常供货</v>
          </cell>
          <cell r="E92" t="str">
            <v>零部件</v>
          </cell>
          <cell r="F92" t="str">
            <v>正常货款类</v>
          </cell>
          <cell r="G92">
            <v>33160</v>
          </cell>
          <cell r="H92">
            <v>1</v>
          </cell>
          <cell r="I92">
            <v>33160</v>
          </cell>
          <cell r="U92">
            <v>0</v>
          </cell>
          <cell r="V92">
            <v>0</v>
          </cell>
        </row>
        <row r="93">
          <cell r="A93" t="str">
            <v>S437060</v>
          </cell>
          <cell r="B93" t="str">
            <v>日照联成汽车部件有限公司</v>
          </cell>
          <cell r="C93" t="str">
            <v>座椅</v>
          </cell>
          <cell r="D93" t="str">
            <v>正常供货</v>
          </cell>
          <cell r="E93" t="str">
            <v>零部件</v>
          </cell>
          <cell r="F93" t="str">
            <v>正常货款类</v>
          </cell>
          <cell r="G93">
            <v>386428.44799999997</v>
          </cell>
          <cell r="H93">
            <v>0.8</v>
          </cell>
          <cell r="I93">
            <v>309142.75839999999</v>
          </cell>
          <cell r="S93">
            <v>100000</v>
          </cell>
          <cell r="U93">
            <v>100000</v>
          </cell>
          <cell r="V93">
            <v>0.32347514953143403</v>
          </cell>
        </row>
        <row r="94">
          <cell r="A94" t="str">
            <v>S412022</v>
          </cell>
          <cell r="B94" t="str">
            <v>天津市宝坻区维华五金厂</v>
          </cell>
          <cell r="C94" t="str">
            <v>金属件</v>
          </cell>
          <cell r="D94" t="str">
            <v>正常供货</v>
          </cell>
          <cell r="E94" t="str">
            <v>零部件</v>
          </cell>
          <cell r="F94" t="str">
            <v>正常货款类</v>
          </cell>
          <cell r="G94">
            <v>40270.080000000002</v>
          </cell>
          <cell r="H94">
            <v>0.8</v>
          </cell>
          <cell r="I94">
            <v>32216.063999999998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30000</v>
          </cell>
          <cell r="S94">
            <v>10000</v>
          </cell>
          <cell r="U94">
            <v>40000</v>
          </cell>
          <cell r="V94">
            <v>1.24161660468517</v>
          </cell>
        </row>
        <row r="95">
          <cell r="A95" t="str">
            <v>S437051</v>
          </cell>
          <cell r="B95" t="str">
            <v>诸城恒信新材料科技有限公司</v>
          </cell>
          <cell r="D95" t="str">
            <v>正常供货</v>
          </cell>
          <cell r="E95" t="str">
            <v>零部件</v>
          </cell>
          <cell r="F95" t="str">
            <v>正常货款类</v>
          </cell>
          <cell r="G95">
            <v>11892.403333333301</v>
          </cell>
          <cell r="H95">
            <v>0.8</v>
          </cell>
          <cell r="I95">
            <v>9513.9226666666691</v>
          </cell>
          <cell r="U95">
            <v>0</v>
          </cell>
          <cell r="V95">
            <v>0</v>
          </cell>
        </row>
        <row r="96">
          <cell r="A96" t="str">
            <v>S413215</v>
          </cell>
          <cell r="B96" t="str">
            <v>北京吉信气弹簧制品有限公司廊坊分公司</v>
          </cell>
          <cell r="C96" t="str">
            <v>座椅</v>
          </cell>
          <cell r="D96" t="str">
            <v>正常供货</v>
          </cell>
          <cell r="E96" t="str">
            <v>零部件</v>
          </cell>
          <cell r="F96" t="str">
            <v>正常货款类</v>
          </cell>
          <cell r="G96">
            <v>6407.8533333333298</v>
          </cell>
          <cell r="H96">
            <v>0.8</v>
          </cell>
          <cell r="I96">
            <v>5126.2826666666697</v>
          </cell>
          <cell r="U96">
            <v>0</v>
          </cell>
          <cell r="V96">
            <v>0</v>
          </cell>
        </row>
        <row r="97">
          <cell r="G97">
            <v>24982246.5783333</v>
          </cell>
          <cell r="H97">
            <v>75.599999999999895</v>
          </cell>
          <cell r="I97">
            <v>20343801.885666698</v>
          </cell>
          <cell r="J97">
            <v>400000</v>
          </cell>
          <cell r="K97">
            <v>150000</v>
          </cell>
          <cell r="L97">
            <v>70000</v>
          </cell>
          <cell r="M97">
            <v>690000</v>
          </cell>
          <cell r="N97">
            <v>3176832.4753333302</v>
          </cell>
          <cell r="O97">
            <v>0</v>
          </cell>
          <cell r="P97">
            <v>740000</v>
          </cell>
          <cell r="Q97">
            <v>1200632.92</v>
          </cell>
          <cell r="R97">
            <v>1823777.63</v>
          </cell>
          <cell r="S97">
            <v>2668543.5</v>
          </cell>
          <cell r="T97">
            <v>384022</v>
          </cell>
          <cell r="U97">
            <v>11013808.5253333</v>
          </cell>
          <cell r="V97">
            <v>106.74665582490501</v>
          </cell>
        </row>
        <row r="98">
          <cell r="A98" t="str">
            <v>按洽谈方案</v>
          </cell>
        </row>
        <row r="99">
          <cell r="A99" t="str">
            <v>供应商代码</v>
          </cell>
          <cell r="B99" t="str">
            <v>供应商名称</v>
          </cell>
          <cell r="C99" t="str">
            <v>模块</v>
          </cell>
          <cell r="D99" t="str">
            <v>供货状态</v>
          </cell>
          <cell r="E99" t="str">
            <v>类别</v>
          </cell>
          <cell r="F99" t="str">
            <v>资金类别区分</v>
          </cell>
          <cell r="G99" t="str">
            <v>2024年1-4月</v>
          </cell>
          <cell r="J99" t="str">
            <v>1月</v>
          </cell>
          <cell r="O99" t="str">
            <v>2月</v>
          </cell>
          <cell r="R99" t="str">
            <v>3月</v>
          </cell>
          <cell r="S99" t="str">
            <v>4月</v>
          </cell>
          <cell r="U99" t="str">
            <v>2024年1-4月</v>
          </cell>
        </row>
        <row r="100">
          <cell r="G100" t="str">
            <v>按半年平均数应付</v>
          </cell>
          <cell r="H100" t="str">
            <v>付款原则比例</v>
          </cell>
          <cell r="I100" t="str">
            <v>按原则应付</v>
          </cell>
          <cell r="J100" t="str">
            <v>1.24支付</v>
          </cell>
          <cell r="K100" t="str">
            <v>1.29支付</v>
          </cell>
          <cell r="L100" t="str">
            <v>1.31支付</v>
          </cell>
          <cell r="M100" t="str">
            <v>2.1支付</v>
          </cell>
          <cell r="N100" t="str">
            <v>2.6支付</v>
          </cell>
          <cell r="O100" t="str">
            <v>2.21支付</v>
          </cell>
          <cell r="P100" t="str">
            <v>2.29支付</v>
          </cell>
          <cell r="Q100" t="str">
            <v>3.1支付</v>
          </cell>
          <cell r="R100" t="str">
            <v>3.14支付</v>
          </cell>
          <cell r="S100" t="str">
            <v>4.27支付</v>
          </cell>
          <cell r="T100" t="str">
            <v>5.23前支付</v>
          </cell>
          <cell r="U100" t="str">
            <v>合计支付</v>
          </cell>
          <cell r="V100" t="str">
            <v>支付比例</v>
          </cell>
        </row>
        <row r="101">
          <cell r="A101" t="str">
            <v>S432014</v>
          </cell>
          <cell r="B101" t="str">
            <v>江苏万金汽车零部件制造有限公司</v>
          </cell>
          <cell r="C101" t="str">
            <v>金属件</v>
          </cell>
          <cell r="D101" t="str">
            <v>正常供货</v>
          </cell>
          <cell r="E101" t="str">
            <v>零部件</v>
          </cell>
          <cell r="F101" t="str">
            <v>洽谈方案类</v>
          </cell>
          <cell r="G101">
            <v>238860.92133333301</v>
          </cell>
          <cell r="H101">
            <v>1</v>
          </cell>
          <cell r="I101">
            <v>238860.92133333301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Q101">
            <v>100000</v>
          </cell>
          <cell r="R101">
            <v>100000</v>
          </cell>
          <cell r="S101">
            <v>90000</v>
          </cell>
          <cell r="U101">
            <v>290000</v>
          </cell>
          <cell r="V101">
            <v>1.21409562678234</v>
          </cell>
        </row>
        <row r="102">
          <cell r="A102" t="str">
            <v>S413161</v>
          </cell>
          <cell r="B102" t="str">
            <v>河北利达金属制品集团有限公司</v>
          </cell>
          <cell r="C102" t="str">
            <v>金属件</v>
          </cell>
          <cell r="D102" t="str">
            <v>正常供货</v>
          </cell>
          <cell r="E102" t="str">
            <v>零部件</v>
          </cell>
          <cell r="F102" t="str">
            <v>洽谈方案类</v>
          </cell>
          <cell r="G102">
            <v>1923349.5360000001</v>
          </cell>
          <cell r="H102">
            <v>0.8</v>
          </cell>
          <cell r="I102">
            <v>1538679.6288000001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250000</v>
          </cell>
          <cell r="P102">
            <v>150000</v>
          </cell>
          <cell r="R102">
            <v>150000</v>
          </cell>
          <cell r="S102">
            <v>50000</v>
          </cell>
          <cell r="U102">
            <v>600000</v>
          </cell>
          <cell r="V102">
            <v>0.38994472193534802</v>
          </cell>
        </row>
        <row r="103">
          <cell r="A103" t="str">
            <v>S432020</v>
          </cell>
          <cell r="B103" t="str">
            <v>恺博（常熟）座椅机械部件有限公司</v>
          </cell>
          <cell r="C103" t="str">
            <v>座椅</v>
          </cell>
          <cell r="D103" t="str">
            <v>正常供货</v>
          </cell>
          <cell r="E103" t="str">
            <v>零部件</v>
          </cell>
          <cell r="F103" t="str">
            <v>洽谈方案类</v>
          </cell>
          <cell r="G103">
            <v>235654.72</v>
          </cell>
          <cell r="H103">
            <v>1</v>
          </cell>
          <cell r="I103">
            <v>235654.72</v>
          </cell>
          <cell r="U103">
            <v>0</v>
          </cell>
          <cell r="V103">
            <v>0</v>
          </cell>
        </row>
        <row r="104">
          <cell r="A104" t="str">
            <v>S422002</v>
          </cell>
          <cell r="B104" t="str">
            <v>长春市天利得科技有限公司</v>
          </cell>
          <cell r="C104" t="str">
            <v>座椅</v>
          </cell>
          <cell r="D104" t="str">
            <v>正常供货</v>
          </cell>
          <cell r="E104" t="str">
            <v>零部件</v>
          </cell>
          <cell r="F104" t="str">
            <v>洽谈方案类</v>
          </cell>
          <cell r="G104">
            <v>559513.57466666703</v>
          </cell>
          <cell r="H104">
            <v>0.8</v>
          </cell>
          <cell r="I104">
            <v>447610.859733333</v>
          </cell>
          <cell r="N104">
            <v>240000</v>
          </cell>
          <cell r="S104">
            <v>80000</v>
          </cell>
          <cell r="U104">
            <v>320000</v>
          </cell>
          <cell r="V104">
            <v>0.714906694155369</v>
          </cell>
        </row>
        <row r="105">
          <cell r="A105" t="str">
            <v>S432009</v>
          </cell>
          <cell r="B105" t="str">
            <v>江苏力乐汽车部件股份有限公司</v>
          </cell>
          <cell r="C105" t="str">
            <v>金属件/座椅</v>
          </cell>
          <cell r="D105" t="str">
            <v>正常供货</v>
          </cell>
          <cell r="E105" t="str">
            <v>零部件</v>
          </cell>
          <cell r="F105" t="str">
            <v>洽谈方案类</v>
          </cell>
          <cell r="G105">
            <v>2003392.5866666699</v>
          </cell>
          <cell r="H105">
            <v>0.8</v>
          </cell>
          <cell r="I105">
            <v>1602714.06933333</v>
          </cell>
          <cell r="S105">
            <v>300000</v>
          </cell>
          <cell r="U105">
            <v>300000</v>
          </cell>
          <cell r="V105">
            <v>0.18718248360095099</v>
          </cell>
        </row>
        <row r="106">
          <cell r="A106" t="str">
            <v>S413052</v>
          </cell>
          <cell r="B106" t="str">
            <v>黄骅市鑫昌五金制品厂</v>
          </cell>
          <cell r="C106" t="str">
            <v>金属件/后视镜</v>
          </cell>
          <cell r="D106" t="str">
            <v>正常供货</v>
          </cell>
          <cell r="E106" t="str">
            <v>零部件</v>
          </cell>
          <cell r="F106" t="str">
            <v>洽谈方案类</v>
          </cell>
          <cell r="G106">
            <v>2032519.34</v>
          </cell>
          <cell r="H106">
            <v>1</v>
          </cell>
          <cell r="I106">
            <v>2032519.34</v>
          </cell>
          <cell r="J106">
            <v>300000</v>
          </cell>
          <cell r="K106">
            <v>0</v>
          </cell>
          <cell r="L106">
            <v>300000</v>
          </cell>
          <cell r="M106">
            <v>0</v>
          </cell>
          <cell r="N106">
            <v>180000</v>
          </cell>
          <cell r="P106">
            <v>200000</v>
          </cell>
          <cell r="Q106">
            <v>150000</v>
          </cell>
          <cell r="R106">
            <v>100000</v>
          </cell>
          <cell r="S106">
            <v>120000</v>
          </cell>
          <cell r="T106">
            <v>40000</v>
          </cell>
          <cell r="U106">
            <v>1390000</v>
          </cell>
          <cell r="V106">
            <v>0.683880331490474</v>
          </cell>
        </row>
        <row r="107">
          <cell r="A107" t="str">
            <v>S413029</v>
          </cell>
          <cell r="B107" t="str">
            <v>黄骅市成卓汽车部件厂</v>
          </cell>
          <cell r="C107" t="str">
            <v>金属件</v>
          </cell>
          <cell r="D107" t="str">
            <v>正常供货</v>
          </cell>
          <cell r="E107" t="str">
            <v>零部件</v>
          </cell>
          <cell r="F107" t="str">
            <v>洽谈方案类</v>
          </cell>
          <cell r="G107">
            <v>2001392.28533333</v>
          </cell>
          <cell r="H107">
            <v>1</v>
          </cell>
          <cell r="I107">
            <v>2001392.28533333</v>
          </cell>
          <cell r="J107">
            <v>300000</v>
          </cell>
          <cell r="K107">
            <v>0</v>
          </cell>
          <cell r="L107">
            <v>300000</v>
          </cell>
          <cell r="M107">
            <v>0</v>
          </cell>
          <cell r="N107">
            <v>160000</v>
          </cell>
          <cell r="P107">
            <v>200000</v>
          </cell>
          <cell r="Q107">
            <v>150000</v>
          </cell>
          <cell r="R107">
            <v>100000</v>
          </cell>
          <cell r="S107">
            <v>120000</v>
          </cell>
          <cell r="U107">
            <v>1330000</v>
          </cell>
          <cell r="V107">
            <v>0.66453738717119504</v>
          </cell>
        </row>
        <row r="108">
          <cell r="A108" t="str">
            <v>S413132</v>
          </cell>
          <cell r="B108" t="str">
            <v>霸州市政锦五金制品有限公司</v>
          </cell>
          <cell r="C108" t="str">
            <v>金属件</v>
          </cell>
          <cell r="D108" t="str">
            <v>正常供货</v>
          </cell>
          <cell r="E108" t="str">
            <v>零部件</v>
          </cell>
          <cell r="F108" t="str">
            <v>洽谈方案类</v>
          </cell>
          <cell r="G108">
            <v>567587.25466666697</v>
          </cell>
          <cell r="H108">
            <v>0.8</v>
          </cell>
          <cell r="I108">
            <v>454069.80373333301</v>
          </cell>
          <cell r="J108">
            <v>150000</v>
          </cell>
          <cell r="K108">
            <v>0</v>
          </cell>
          <cell r="L108">
            <v>0</v>
          </cell>
          <cell r="M108">
            <v>0</v>
          </cell>
          <cell r="N108">
            <v>30000</v>
          </cell>
          <cell r="Q108">
            <v>100000</v>
          </cell>
          <cell r="R108">
            <v>100000</v>
          </cell>
          <cell r="S108">
            <v>120000</v>
          </cell>
          <cell r="U108">
            <v>500000</v>
          </cell>
          <cell r="V108">
            <v>1.1011522807485401</v>
          </cell>
        </row>
        <row r="109">
          <cell r="A109" t="str">
            <v>S435004</v>
          </cell>
          <cell r="B109" t="str">
            <v>厦门市鑫荣飞工贸有限公司</v>
          </cell>
          <cell r="C109" t="str">
            <v>金属件</v>
          </cell>
          <cell r="D109" t="str">
            <v>正常供货</v>
          </cell>
          <cell r="E109" t="str">
            <v>零部件</v>
          </cell>
          <cell r="F109" t="str">
            <v>洽谈方案类</v>
          </cell>
          <cell r="G109">
            <v>304006.80266666698</v>
          </cell>
          <cell r="H109">
            <v>0.8</v>
          </cell>
          <cell r="I109">
            <v>243205.44213333301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U109">
            <v>0</v>
          </cell>
          <cell r="V109">
            <v>0</v>
          </cell>
        </row>
        <row r="110">
          <cell r="A110" t="str">
            <v>S431008</v>
          </cell>
          <cell r="B110" t="str">
            <v>上海努辰金属制品有限公司</v>
          </cell>
          <cell r="C110" t="str">
            <v>金属件</v>
          </cell>
          <cell r="D110" t="str">
            <v>正常供货</v>
          </cell>
          <cell r="E110" t="str">
            <v>零部件</v>
          </cell>
          <cell r="F110" t="str">
            <v>洽谈方案类</v>
          </cell>
          <cell r="G110">
            <v>306917.924</v>
          </cell>
          <cell r="H110">
            <v>0.8</v>
          </cell>
          <cell r="I110">
            <v>245534.33919999999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200000</v>
          </cell>
          <cell r="U110">
            <v>200000</v>
          </cell>
          <cell r="V110">
            <v>0.81455001630989798</v>
          </cell>
        </row>
        <row r="111">
          <cell r="A111" t="str">
            <v>S413130</v>
          </cell>
          <cell r="B111" t="str">
            <v>泊头市捷润五金制品有限公司</v>
          </cell>
          <cell r="C111" t="str">
            <v>金属件/座椅</v>
          </cell>
          <cell r="D111" t="str">
            <v>正常供货</v>
          </cell>
          <cell r="E111" t="str">
            <v>零部件</v>
          </cell>
          <cell r="F111" t="str">
            <v>洽谈方案类</v>
          </cell>
          <cell r="G111">
            <v>320283.96833333297</v>
          </cell>
          <cell r="H111">
            <v>1</v>
          </cell>
          <cell r="I111">
            <v>320283.96833333297</v>
          </cell>
          <cell r="J111">
            <v>100000</v>
          </cell>
          <cell r="K111">
            <v>0</v>
          </cell>
          <cell r="L111">
            <v>0</v>
          </cell>
          <cell r="M111">
            <v>0</v>
          </cell>
          <cell r="P111">
            <v>33000</v>
          </cell>
          <cell r="Q111">
            <v>50000</v>
          </cell>
          <cell r="R111">
            <v>100000</v>
          </cell>
          <cell r="S111">
            <v>85000</v>
          </cell>
          <cell r="U111">
            <v>368000</v>
          </cell>
          <cell r="V111">
            <v>1.1489803936018601</v>
          </cell>
        </row>
        <row r="112">
          <cell r="A112" t="str">
            <v>S412001</v>
          </cell>
          <cell r="B112" t="str">
            <v>天津生隆纤维材料股份有限公司</v>
          </cell>
          <cell r="C112" t="str">
            <v>座椅</v>
          </cell>
          <cell r="D112" t="str">
            <v>正常供货</v>
          </cell>
          <cell r="E112" t="str">
            <v>零部件</v>
          </cell>
          <cell r="F112" t="str">
            <v>洽谈方案类</v>
          </cell>
          <cell r="G112">
            <v>595175.436666667</v>
          </cell>
          <cell r="H112">
            <v>1</v>
          </cell>
          <cell r="I112">
            <v>595175.436666667</v>
          </cell>
          <cell r="N112">
            <v>100000</v>
          </cell>
          <cell r="U112">
            <v>100000</v>
          </cell>
          <cell r="V112">
            <v>0.168017686617007</v>
          </cell>
        </row>
        <row r="113">
          <cell r="A113" t="str">
            <v>S411047</v>
          </cell>
          <cell r="B113" t="str">
            <v>大连吉田拉链有限公司北京分公司</v>
          </cell>
          <cell r="C113" t="str">
            <v>座椅</v>
          </cell>
          <cell r="D113" t="str">
            <v>正常供货</v>
          </cell>
          <cell r="E113" t="str">
            <v>零部件</v>
          </cell>
          <cell r="F113" t="str">
            <v>洽谈方案类</v>
          </cell>
          <cell r="G113">
            <v>24329.35</v>
          </cell>
          <cell r="H113">
            <v>1</v>
          </cell>
          <cell r="I113">
            <v>24329.35</v>
          </cell>
          <cell r="S113">
            <v>20000</v>
          </cell>
          <cell r="U113">
            <v>20000</v>
          </cell>
          <cell r="V113">
            <v>0.82205237706720502</v>
          </cell>
        </row>
        <row r="114">
          <cell r="A114" t="str">
            <v>S433009</v>
          </cell>
          <cell r="B114" t="str">
            <v>浙江路得坦摩汽车部件股份有限公司</v>
          </cell>
          <cell r="C114" t="str">
            <v>金属件</v>
          </cell>
          <cell r="D114" t="str">
            <v>正常供货</v>
          </cell>
          <cell r="E114" t="str">
            <v>零部件</v>
          </cell>
          <cell r="F114" t="str">
            <v>洽谈方案类</v>
          </cell>
          <cell r="G114">
            <v>1092399.2826666699</v>
          </cell>
          <cell r="H114">
            <v>0.8</v>
          </cell>
          <cell r="I114">
            <v>873919.42613333301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P114">
            <v>400000</v>
          </cell>
          <cell r="R114">
            <v>200000</v>
          </cell>
          <cell r="S114">
            <v>1000000</v>
          </cell>
          <cell r="U114">
            <v>1600000</v>
          </cell>
          <cell r="V114">
            <v>1.8308323995945699</v>
          </cell>
        </row>
        <row r="115">
          <cell r="A115" t="str">
            <v>S413077</v>
          </cell>
          <cell r="B115" t="str">
            <v>文安县万达汽车配件制造有限公司</v>
          </cell>
          <cell r="C115" t="str">
            <v>金属件</v>
          </cell>
          <cell r="D115" t="str">
            <v>正常供货</v>
          </cell>
          <cell r="E115" t="str">
            <v>零部件</v>
          </cell>
          <cell r="F115" t="str">
            <v>洽谈方案类</v>
          </cell>
          <cell r="G115">
            <v>559631.16533333296</v>
          </cell>
          <cell r="H115">
            <v>0.8</v>
          </cell>
          <cell r="I115">
            <v>447704.93226666702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130000</v>
          </cell>
          <cell r="S115">
            <v>50000</v>
          </cell>
          <cell r="U115">
            <v>180000</v>
          </cell>
          <cell r="V115">
            <v>0.402050518158657</v>
          </cell>
        </row>
        <row r="116">
          <cell r="A116" t="str">
            <v>S437004</v>
          </cell>
          <cell r="B116" t="str">
            <v>青岛福基纺织有限公司</v>
          </cell>
          <cell r="C116" t="str">
            <v>座椅</v>
          </cell>
          <cell r="D116" t="str">
            <v>正常供货</v>
          </cell>
          <cell r="E116" t="str">
            <v>零部件</v>
          </cell>
          <cell r="F116" t="str">
            <v>洽谈方案类</v>
          </cell>
          <cell r="G116">
            <v>1185353.47833333</v>
          </cell>
          <cell r="H116">
            <v>1</v>
          </cell>
          <cell r="I116">
            <v>1185353.47833333</v>
          </cell>
          <cell r="T116">
            <v>835000</v>
          </cell>
          <cell r="U116">
            <v>835000</v>
          </cell>
          <cell r="V116">
            <v>0.704431222637531</v>
          </cell>
        </row>
        <row r="117">
          <cell r="A117" t="str">
            <v>S432036</v>
          </cell>
          <cell r="B117" t="str">
            <v>常州立天汽车零部件有限公司</v>
          </cell>
          <cell r="C117" t="str">
            <v>座椅</v>
          </cell>
          <cell r="D117" t="str">
            <v>正常供货</v>
          </cell>
          <cell r="E117" t="str">
            <v>零部件</v>
          </cell>
          <cell r="F117" t="str">
            <v>洽谈方案类</v>
          </cell>
          <cell r="G117">
            <v>75040.364000000001</v>
          </cell>
          <cell r="H117">
            <v>1</v>
          </cell>
          <cell r="I117">
            <v>75040.364000000001</v>
          </cell>
          <cell r="N117">
            <v>100000</v>
          </cell>
          <cell r="S117">
            <v>70000</v>
          </cell>
          <cell r="U117">
            <v>170000</v>
          </cell>
          <cell r="V117">
            <v>2.2654474330641601</v>
          </cell>
        </row>
        <row r="118">
          <cell r="A118" t="str">
            <v>S413004</v>
          </cell>
          <cell r="B118" t="str">
            <v>保定兆龙通用电器塑业有限公司</v>
          </cell>
          <cell r="C118" t="str">
            <v>金属件/座椅</v>
          </cell>
          <cell r="D118" t="str">
            <v>正常供货</v>
          </cell>
          <cell r="E118" t="str">
            <v>零部件</v>
          </cell>
          <cell r="F118" t="str">
            <v>洽谈方案类</v>
          </cell>
          <cell r="G118">
            <v>18099.573333333301</v>
          </cell>
          <cell r="H118">
            <v>1</v>
          </cell>
          <cell r="I118">
            <v>18099.573333333301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20000</v>
          </cell>
          <cell r="R118">
            <v>40000</v>
          </cell>
          <cell r="S118">
            <v>40000</v>
          </cell>
          <cell r="U118">
            <v>100000</v>
          </cell>
          <cell r="V118">
            <v>5.5249921176779102</v>
          </cell>
        </row>
        <row r="119">
          <cell r="A119" t="str">
            <v>S413121</v>
          </cell>
          <cell r="B119" t="str">
            <v>河北佳铸金属制品有限公司</v>
          </cell>
          <cell r="C119" t="str">
            <v>金属件</v>
          </cell>
          <cell r="D119" t="str">
            <v>预付</v>
          </cell>
          <cell r="E119" t="str">
            <v>零部件</v>
          </cell>
          <cell r="F119" t="str">
            <v>洽谈方案类</v>
          </cell>
          <cell r="G119">
            <v>0</v>
          </cell>
          <cell r="H119">
            <v>1</v>
          </cell>
          <cell r="I119">
            <v>0</v>
          </cell>
          <cell r="U119">
            <v>0</v>
          </cell>
          <cell r="V119" t="str">
            <v>100%</v>
          </cell>
        </row>
        <row r="120">
          <cell r="A120" t="str">
            <v>S432039</v>
          </cell>
          <cell r="B120" t="str">
            <v>吴江市拓研电子材料有限公司</v>
          </cell>
          <cell r="C120" t="str">
            <v>金属件/座椅</v>
          </cell>
          <cell r="D120" t="str">
            <v>预付</v>
          </cell>
          <cell r="E120" t="str">
            <v>零部件</v>
          </cell>
          <cell r="F120" t="str">
            <v>洽谈方案类</v>
          </cell>
          <cell r="G120">
            <v>1.6666666666666701E-2</v>
          </cell>
          <cell r="H120">
            <v>1</v>
          </cell>
          <cell r="I120">
            <v>1.6666666666666701E-2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O120">
            <v>2080</v>
          </cell>
          <cell r="T120">
            <v>980</v>
          </cell>
          <cell r="U120">
            <v>3060</v>
          </cell>
          <cell r="V120">
            <v>183600</v>
          </cell>
        </row>
        <row r="121">
          <cell r="A121" t="str">
            <v>S461001</v>
          </cell>
          <cell r="B121" t="str">
            <v>西安海容塑料制品有限责任公司</v>
          </cell>
          <cell r="C121" t="str">
            <v>金属件/座椅</v>
          </cell>
          <cell r="D121" t="str">
            <v>预付</v>
          </cell>
          <cell r="E121" t="str">
            <v>零部件</v>
          </cell>
          <cell r="F121" t="str">
            <v>洽谈方案类</v>
          </cell>
          <cell r="G121">
            <v>0</v>
          </cell>
          <cell r="H121">
            <v>1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O121">
            <v>8113</v>
          </cell>
          <cell r="S121">
            <v>9000</v>
          </cell>
          <cell r="U121">
            <v>17113</v>
          </cell>
          <cell r="V121" t="str">
            <v>100%</v>
          </cell>
        </row>
        <row r="122">
          <cell r="A122" t="str">
            <v>S413179</v>
          </cell>
          <cell r="B122" t="str">
            <v>文安县海智五金制品有限公司</v>
          </cell>
          <cell r="C122" t="str">
            <v>金属件</v>
          </cell>
          <cell r="D122" t="str">
            <v>预付</v>
          </cell>
          <cell r="E122" t="str">
            <v>零部件</v>
          </cell>
          <cell r="F122" t="str">
            <v>洽谈方案类</v>
          </cell>
          <cell r="G122">
            <v>0</v>
          </cell>
          <cell r="H122">
            <v>1</v>
          </cell>
          <cell r="I122">
            <v>0</v>
          </cell>
          <cell r="J122">
            <v>45200</v>
          </cell>
          <cell r="K122">
            <v>0</v>
          </cell>
          <cell r="L122">
            <v>0</v>
          </cell>
          <cell r="M122">
            <v>0</v>
          </cell>
          <cell r="Q122">
            <v>25200</v>
          </cell>
          <cell r="U122">
            <v>70400</v>
          </cell>
          <cell r="V122" t="str">
            <v>100%</v>
          </cell>
        </row>
        <row r="123">
          <cell r="A123" t="str">
            <v>S432051</v>
          </cell>
          <cell r="B123" t="str">
            <v>无锡万谦工品智造科技有限公司</v>
          </cell>
          <cell r="C123" t="str">
            <v>金属件</v>
          </cell>
          <cell r="D123" t="str">
            <v>预付</v>
          </cell>
          <cell r="E123" t="str">
            <v>零部件</v>
          </cell>
          <cell r="F123" t="str">
            <v>洽谈方案类</v>
          </cell>
          <cell r="G123">
            <v>0</v>
          </cell>
          <cell r="H123">
            <v>1</v>
          </cell>
          <cell r="I123">
            <v>0</v>
          </cell>
          <cell r="U123">
            <v>0</v>
          </cell>
          <cell r="V123" t="str">
            <v>100%</v>
          </cell>
        </row>
        <row r="124">
          <cell r="A124" t="str">
            <v>S432044</v>
          </cell>
          <cell r="B124" t="str">
            <v>常州市鹏逸汽车附件有限公司</v>
          </cell>
          <cell r="C124" t="str">
            <v>金属件</v>
          </cell>
          <cell r="D124" t="str">
            <v>正常供货</v>
          </cell>
          <cell r="E124" t="str">
            <v>零部件</v>
          </cell>
          <cell r="F124" t="str">
            <v>洽谈方案类</v>
          </cell>
          <cell r="G124">
            <v>1935.125</v>
          </cell>
          <cell r="H124">
            <v>1</v>
          </cell>
          <cell r="I124">
            <v>1935.125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23000</v>
          </cell>
          <cell r="U124">
            <v>23000</v>
          </cell>
          <cell r="V124">
            <v>11.885537110005799</v>
          </cell>
        </row>
        <row r="125">
          <cell r="A125" t="str">
            <v>S412018</v>
          </cell>
          <cell r="B125" t="str">
            <v>穆勒纺织品（天津）有限公司</v>
          </cell>
          <cell r="C125" t="str">
            <v>座椅</v>
          </cell>
          <cell r="D125" t="str">
            <v>正常供货</v>
          </cell>
          <cell r="E125" t="str">
            <v>零部件</v>
          </cell>
          <cell r="F125" t="str">
            <v>洽谈方案类</v>
          </cell>
          <cell r="G125">
            <v>0</v>
          </cell>
          <cell r="H125">
            <v>1</v>
          </cell>
          <cell r="I125">
            <v>0</v>
          </cell>
          <cell r="Q125">
            <v>93780</v>
          </cell>
          <cell r="U125">
            <v>93780</v>
          </cell>
          <cell r="V125" t="str">
            <v>100%</v>
          </cell>
        </row>
        <row r="126">
          <cell r="A126" t="str">
            <v>S434002</v>
          </cell>
          <cell r="B126" t="str">
            <v>芜湖星火软轴控制索制造有限公司</v>
          </cell>
          <cell r="C126" t="str">
            <v>金属件/座椅</v>
          </cell>
          <cell r="D126" t="str">
            <v>正常供货</v>
          </cell>
          <cell r="E126" t="str">
            <v>零部件</v>
          </cell>
          <cell r="F126" t="str">
            <v>洽谈方案类</v>
          </cell>
          <cell r="G126">
            <v>58217.1933333333</v>
          </cell>
          <cell r="H126">
            <v>1</v>
          </cell>
          <cell r="I126">
            <v>58217.1933333333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S126">
            <v>30000</v>
          </cell>
          <cell r="U126">
            <v>30000</v>
          </cell>
          <cell r="V126">
            <v>0.51531168512761205</v>
          </cell>
        </row>
        <row r="127">
          <cell r="A127" t="str">
            <v>S413213</v>
          </cell>
          <cell r="B127" t="str">
            <v>沧县大河精密铸造厂</v>
          </cell>
          <cell r="C127" t="str">
            <v>座椅</v>
          </cell>
          <cell r="D127" t="str">
            <v>预付</v>
          </cell>
          <cell r="E127" t="str">
            <v>零部件</v>
          </cell>
          <cell r="F127" t="str">
            <v>洽谈方案类</v>
          </cell>
          <cell r="G127">
            <v>0</v>
          </cell>
          <cell r="H127">
            <v>1</v>
          </cell>
          <cell r="I127">
            <v>0</v>
          </cell>
          <cell r="O127">
            <v>24290.85</v>
          </cell>
          <cell r="S127">
            <v>10000</v>
          </cell>
          <cell r="U127">
            <v>34290.85</v>
          </cell>
          <cell r="V127" t="str">
            <v>100%</v>
          </cell>
        </row>
        <row r="128">
          <cell r="A128" t="str">
            <v>S431002</v>
          </cell>
          <cell r="B128" t="str">
            <v>易格斯（上海）拖链系统有限公司</v>
          </cell>
          <cell r="C128" t="str">
            <v>金属件</v>
          </cell>
          <cell r="D128" t="str">
            <v>正常供货</v>
          </cell>
          <cell r="E128" t="str">
            <v>零部件</v>
          </cell>
          <cell r="F128" t="str">
            <v>洽谈方案类</v>
          </cell>
          <cell r="G128">
            <v>153302.21666666699</v>
          </cell>
          <cell r="H128">
            <v>1</v>
          </cell>
          <cell r="I128">
            <v>153302.21666666699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70000</v>
          </cell>
          <cell r="U128">
            <v>70000</v>
          </cell>
          <cell r="V128">
            <v>0.45661440207485599</v>
          </cell>
        </row>
        <row r="129">
          <cell r="A129" t="str">
            <v>S432034</v>
          </cell>
          <cell r="B129" t="str">
            <v>上锐（常州）供应链管理有限公司</v>
          </cell>
          <cell r="C129" t="str">
            <v>金属件/座椅/后视镜</v>
          </cell>
          <cell r="D129" t="str">
            <v>正常供货</v>
          </cell>
          <cell r="E129" t="str">
            <v>零部件</v>
          </cell>
          <cell r="F129" t="str">
            <v>洽谈方案类</v>
          </cell>
          <cell r="G129">
            <v>48218.996666666702</v>
          </cell>
          <cell r="H129">
            <v>1</v>
          </cell>
          <cell r="I129">
            <v>48218.996666666702</v>
          </cell>
          <cell r="J129">
            <v>0</v>
          </cell>
          <cell r="K129">
            <v>80341.05</v>
          </cell>
          <cell r="L129">
            <v>0</v>
          </cell>
          <cell r="M129">
            <v>0</v>
          </cell>
          <cell r="P129">
            <v>68707.92</v>
          </cell>
          <cell r="R129">
            <v>100000</v>
          </cell>
          <cell r="U129">
            <v>249048.97</v>
          </cell>
          <cell r="V129">
            <v>5.1649554577348802</v>
          </cell>
        </row>
        <row r="130">
          <cell r="A130" t="str">
            <v>S413129</v>
          </cell>
          <cell r="B130" t="str">
            <v>文安县恒德汽车座椅制造有限公司</v>
          </cell>
          <cell r="C130" t="str">
            <v>金属件/座椅</v>
          </cell>
          <cell r="D130" t="str">
            <v>正常供货</v>
          </cell>
          <cell r="E130" t="str">
            <v>零部件</v>
          </cell>
          <cell r="F130" t="str">
            <v>洽谈方案类</v>
          </cell>
          <cell r="G130">
            <v>142043.338666667</v>
          </cell>
          <cell r="H130">
            <v>0.8</v>
          </cell>
          <cell r="I130">
            <v>113634.67093333301</v>
          </cell>
          <cell r="J130">
            <v>0</v>
          </cell>
          <cell r="K130">
            <v>100000</v>
          </cell>
          <cell r="L130">
            <v>0</v>
          </cell>
          <cell r="M130">
            <v>0</v>
          </cell>
          <cell r="R130">
            <v>49000</v>
          </cell>
          <cell r="S130">
            <v>50000</v>
          </cell>
          <cell r="U130">
            <v>199000</v>
          </cell>
          <cell r="V130">
            <v>1.75122608589018</v>
          </cell>
        </row>
        <row r="131">
          <cell r="A131" t="str">
            <v>S437056</v>
          </cell>
          <cell r="B131" t="str">
            <v>日照兴伟橡塑有限公司</v>
          </cell>
          <cell r="C131" t="str">
            <v>座椅/金属件</v>
          </cell>
          <cell r="D131" t="str">
            <v>正常供货</v>
          </cell>
          <cell r="E131" t="str">
            <v>零部件</v>
          </cell>
          <cell r="F131" t="str">
            <v>洽谈方案类</v>
          </cell>
          <cell r="G131">
            <v>0</v>
          </cell>
          <cell r="H131">
            <v>1</v>
          </cell>
          <cell r="I131">
            <v>0</v>
          </cell>
          <cell r="Q131">
            <v>5600</v>
          </cell>
          <cell r="U131">
            <v>5600</v>
          </cell>
          <cell r="V131" t="str">
            <v>100%</v>
          </cell>
        </row>
        <row r="132">
          <cell r="A132" t="str">
            <v>S413178</v>
          </cell>
          <cell r="B132" t="str">
            <v>廊坊市东平汽车零配件有限公司</v>
          </cell>
          <cell r="C132" t="str">
            <v>座椅</v>
          </cell>
          <cell r="D132" t="str">
            <v>正常供货</v>
          </cell>
          <cell r="E132" t="str">
            <v>零部件</v>
          </cell>
          <cell r="F132" t="str">
            <v>洽谈方案类</v>
          </cell>
          <cell r="G132">
            <v>107194.523333333</v>
          </cell>
          <cell r="H132">
            <v>1</v>
          </cell>
          <cell r="I132">
            <v>107194.523333333</v>
          </cell>
          <cell r="U132">
            <v>0</v>
          </cell>
          <cell r="V132">
            <v>0</v>
          </cell>
        </row>
        <row r="133">
          <cell r="A133" t="str">
            <v>S413204</v>
          </cell>
          <cell r="B133" t="str">
            <v>永清永泰汽车部件有限公司</v>
          </cell>
          <cell r="C133" t="str">
            <v>金属件</v>
          </cell>
          <cell r="D133" t="str">
            <v>正常供货</v>
          </cell>
          <cell r="E133" t="str">
            <v>零部件</v>
          </cell>
          <cell r="F133" t="str">
            <v>洽谈方案类</v>
          </cell>
          <cell r="G133">
            <v>18753.243999999999</v>
          </cell>
          <cell r="H133">
            <v>0.8</v>
          </cell>
          <cell r="I133">
            <v>15002.5952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66551.240000000005</v>
          </cell>
          <cell r="S133">
            <v>15000</v>
          </cell>
          <cell r="U133">
            <v>81551.240000000005</v>
          </cell>
          <cell r="V133">
            <v>5.4358088659220796</v>
          </cell>
        </row>
        <row r="134">
          <cell r="A134" t="str">
            <v>S421001</v>
          </cell>
          <cell r="B134" t="str">
            <v>沈阳金杯锦恒汽车安全系统有限公司</v>
          </cell>
          <cell r="C134" t="str">
            <v>座椅</v>
          </cell>
          <cell r="D134" t="str">
            <v>正常供货</v>
          </cell>
          <cell r="E134" t="str">
            <v>零部件</v>
          </cell>
          <cell r="F134" t="str">
            <v>洽谈方案类</v>
          </cell>
          <cell r="G134">
            <v>8014.38533333333</v>
          </cell>
          <cell r="H134">
            <v>0.8</v>
          </cell>
          <cell r="I134">
            <v>6411.5082666666704</v>
          </cell>
          <cell r="U134">
            <v>0</v>
          </cell>
          <cell r="V134">
            <v>0</v>
          </cell>
        </row>
        <row r="135">
          <cell r="A135" t="str">
            <v>S444014</v>
          </cell>
          <cell r="B135" t="str">
            <v>深圳市毅荣川电子科技有限公司</v>
          </cell>
          <cell r="C135" t="str">
            <v>座椅</v>
          </cell>
          <cell r="D135" t="str">
            <v>正常供货</v>
          </cell>
          <cell r="E135" t="str">
            <v>零部件</v>
          </cell>
          <cell r="F135" t="str">
            <v>洽谈方案类</v>
          </cell>
          <cell r="G135">
            <v>101070.233333333</v>
          </cell>
          <cell r="H135">
            <v>1</v>
          </cell>
          <cell r="I135">
            <v>101070.233333333</v>
          </cell>
          <cell r="U135">
            <v>0</v>
          </cell>
          <cell r="V135">
            <v>0</v>
          </cell>
        </row>
        <row r="136">
          <cell r="A136" t="str">
            <v>S432002</v>
          </cell>
          <cell r="B136" t="str">
            <v>江苏全盛座舱技术股份有限公司</v>
          </cell>
          <cell r="C136" t="str">
            <v>金属件</v>
          </cell>
          <cell r="D136" t="str">
            <v>正常供货</v>
          </cell>
          <cell r="E136" t="str">
            <v>零部件</v>
          </cell>
          <cell r="F136" t="str">
            <v>正常货款类</v>
          </cell>
          <cell r="G136">
            <v>624800.27500000002</v>
          </cell>
          <cell r="H136">
            <v>0.8</v>
          </cell>
          <cell r="I136">
            <v>499840.22</v>
          </cell>
          <cell r="M136">
            <v>110000</v>
          </cell>
          <cell r="S136">
            <v>180000</v>
          </cell>
          <cell r="U136">
            <v>290000</v>
          </cell>
          <cell r="V136">
            <v>0.58018540404771801</v>
          </cell>
        </row>
        <row r="137">
          <cell r="A137" t="str">
            <v>S432032</v>
          </cell>
          <cell r="B137" t="str">
            <v>明阳科技（苏州）股份有限公司</v>
          </cell>
          <cell r="C137" t="str">
            <v>座椅</v>
          </cell>
          <cell r="D137" t="str">
            <v>预付</v>
          </cell>
          <cell r="E137" t="str">
            <v>零部件</v>
          </cell>
          <cell r="F137" t="str">
            <v>洽谈方案类</v>
          </cell>
          <cell r="G137">
            <v>0</v>
          </cell>
          <cell r="H137">
            <v>1</v>
          </cell>
          <cell r="I137">
            <v>0</v>
          </cell>
          <cell r="U137">
            <v>0</v>
          </cell>
          <cell r="V137" t="str">
            <v>100%</v>
          </cell>
        </row>
        <row r="138">
          <cell r="G138">
            <v>15307057.112</v>
          </cell>
          <cell r="I138">
            <v>13684975.238066699</v>
          </cell>
          <cell r="J138">
            <v>895200</v>
          </cell>
          <cell r="K138">
            <v>180341.05</v>
          </cell>
          <cell r="L138">
            <v>600000</v>
          </cell>
          <cell r="M138">
            <v>110000</v>
          </cell>
          <cell r="N138">
            <v>1569551.24</v>
          </cell>
          <cell r="O138">
            <v>34483.85</v>
          </cell>
          <cell r="P138">
            <v>1051707.92</v>
          </cell>
          <cell r="Q138">
            <v>674580</v>
          </cell>
          <cell r="R138">
            <v>1039000</v>
          </cell>
          <cell r="S138">
            <v>2439000</v>
          </cell>
          <cell r="T138">
            <v>875980</v>
          </cell>
          <cell r="U138">
            <v>9469844.0600000005</v>
          </cell>
          <cell r="V138">
            <v>183644.426692701</v>
          </cell>
        </row>
        <row r="140">
          <cell r="A140" t="str">
            <v>涉诉类</v>
          </cell>
        </row>
        <row r="141">
          <cell r="A141" t="str">
            <v>供应商代码</v>
          </cell>
          <cell r="B141" t="str">
            <v>供应商名称</v>
          </cell>
          <cell r="C141" t="str">
            <v>模块</v>
          </cell>
          <cell r="D141" t="str">
            <v>供货状态</v>
          </cell>
          <cell r="E141" t="str">
            <v>类别</v>
          </cell>
          <cell r="F141" t="str">
            <v>资金类别区分</v>
          </cell>
          <cell r="G141" t="str">
            <v>2024年1-4月</v>
          </cell>
          <cell r="J141" t="str">
            <v>1月</v>
          </cell>
          <cell r="O141" t="str">
            <v>2月</v>
          </cell>
          <cell r="R141" t="str">
            <v>3月</v>
          </cell>
          <cell r="S141" t="str">
            <v>4月</v>
          </cell>
          <cell r="U141" t="str">
            <v>2024年1-4月</v>
          </cell>
        </row>
        <row r="142">
          <cell r="G142" t="str">
            <v>按半年平均数应付</v>
          </cell>
          <cell r="H142" t="str">
            <v>付款原则比例</v>
          </cell>
          <cell r="I142" t="str">
            <v>按原则应付</v>
          </cell>
          <cell r="J142" t="str">
            <v>1.24支付</v>
          </cell>
          <cell r="K142" t="str">
            <v>1.29支付</v>
          </cell>
          <cell r="L142" t="str">
            <v>1.31支付</v>
          </cell>
          <cell r="M142" t="str">
            <v>2.1支付</v>
          </cell>
          <cell r="N142" t="str">
            <v>2.6支付</v>
          </cell>
          <cell r="O142" t="str">
            <v>2.21支付</v>
          </cell>
          <cell r="P142" t="str">
            <v>2.29支付</v>
          </cell>
          <cell r="Q142" t="str">
            <v>3.1支付</v>
          </cell>
          <cell r="R142" t="str">
            <v>3.14支付</v>
          </cell>
          <cell r="S142" t="str">
            <v>4.27支付</v>
          </cell>
          <cell r="T142" t="str">
            <v>5.23前支付</v>
          </cell>
          <cell r="U142" t="str">
            <v>合计支付</v>
          </cell>
          <cell r="V142" t="str">
            <v>支付比例</v>
          </cell>
        </row>
        <row r="143">
          <cell r="A143" t="str">
            <v>S413082</v>
          </cell>
          <cell r="B143" t="str">
            <v>深州市卓伦橡塑磨具有限公司</v>
          </cell>
          <cell r="C143" t="str">
            <v>金属件</v>
          </cell>
          <cell r="D143" t="str">
            <v>涉诉</v>
          </cell>
          <cell r="E143" t="str">
            <v>零部件</v>
          </cell>
          <cell r="F143" t="str">
            <v>涉诉类</v>
          </cell>
          <cell r="G143">
            <v>712043.26933333301</v>
          </cell>
          <cell r="H143">
            <v>0.8</v>
          </cell>
          <cell r="I143">
            <v>569634.61546666699</v>
          </cell>
          <cell r="J143">
            <v>200000</v>
          </cell>
          <cell r="K143">
            <v>0</v>
          </cell>
          <cell r="L143">
            <v>300000</v>
          </cell>
          <cell r="M143">
            <v>0</v>
          </cell>
          <cell r="R143">
            <v>100000</v>
          </cell>
          <cell r="U143">
            <v>600000</v>
          </cell>
          <cell r="V143">
            <v>1.0533067754466701</v>
          </cell>
        </row>
        <row r="144">
          <cell r="A144" t="str">
            <v>S432010</v>
          </cell>
          <cell r="B144" t="str">
            <v>常州华阳万联汽车附件有限公司</v>
          </cell>
          <cell r="C144" t="str">
            <v>金属件</v>
          </cell>
          <cell r="D144" t="str">
            <v>诉讼</v>
          </cell>
          <cell r="E144" t="str">
            <v>零部件</v>
          </cell>
          <cell r="F144" t="str">
            <v>涉诉类</v>
          </cell>
          <cell r="G144">
            <v>0</v>
          </cell>
          <cell r="H144">
            <v>0.8</v>
          </cell>
          <cell r="I144">
            <v>0</v>
          </cell>
          <cell r="U144">
            <v>0</v>
          </cell>
          <cell r="V144" t="str">
            <v>100%</v>
          </cell>
        </row>
        <row r="145">
          <cell r="A145" t="str">
            <v>S437023</v>
          </cell>
          <cell r="B145" t="str">
            <v>高唐强盛机械有限公司</v>
          </cell>
          <cell r="C145" t="str">
            <v>金属件</v>
          </cell>
          <cell r="D145" t="str">
            <v>涉诉</v>
          </cell>
          <cell r="E145" t="str">
            <v>零部件</v>
          </cell>
          <cell r="F145" t="str">
            <v>涉诉类</v>
          </cell>
          <cell r="G145">
            <v>9003.4853333333303</v>
          </cell>
          <cell r="H145">
            <v>0.8</v>
          </cell>
          <cell r="I145">
            <v>7202.7882666666701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30000</v>
          </cell>
          <cell r="S145">
            <v>40000</v>
          </cell>
          <cell r="U145">
            <v>70000</v>
          </cell>
          <cell r="V145">
            <v>9.7184586591207491</v>
          </cell>
        </row>
        <row r="146">
          <cell r="A146" t="str">
            <v>S433027</v>
          </cell>
          <cell r="B146" t="str">
            <v>浙江泰极信汽车部件有限公司</v>
          </cell>
          <cell r="C146" t="str">
            <v>金属件</v>
          </cell>
          <cell r="D146" t="str">
            <v>涉诉</v>
          </cell>
          <cell r="E146" t="str">
            <v>零部件</v>
          </cell>
          <cell r="F146" t="str">
            <v>涉诉类</v>
          </cell>
          <cell r="G146">
            <v>0</v>
          </cell>
          <cell r="H146">
            <v>0.8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S146">
            <v>20000</v>
          </cell>
          <cell r="U146">
            <v>20000</v>
          </cell>
          <cell r="V146" t="str">
            <v>100%</v>
          </cell>
        </row>
        <row r="147">
          <cell r="A147" t="str">
            <v>S432021</v>
          </cell>
          <cell r="B147" t="str">
            <v>江苏艾文德悦达汽车内饰有限责任公司</v>
          </cell>
          <cell r="C147" t="str">
            <v>座椅</v>
          </cell>
          <cell r="D147" t="str">
            <v>诉讼</v>
          </cell>
          <cell r="E147" t="str">
            <v>零部件</v>
          </cell>
          <cell r="F147" t="str">
            <v>涉诉类</v>
          </cell>
          <cell r="G147">
            <v>0</v>
          </cell>
          <cell r="H147">
            <v>0.8</v>
          </cell>
          <cell r="I147">
            <v>0</v>
          </cell>
          <cell r="U147">
            <v>0</v>
          </cell>
          <cell r="V147" t="str">
            <v>100%</v>
          </cell>
        </row>
        <row r="148">
          <cell r="A148" t="str">
            <v>S511032</v>
          </cell>
          <cell r="B148" t="str">
            <v>中机科（北京）车辆检测工程研究院有限公司</v>
          </cell>
          <cell r="C148" t="str">
            <v>座椅</v>
          </cell>
          <cell r="D148" t="str">
            <v>老账</v>
          </cell>
          <cell r="E148" t="str">
            <v>实验费</v>
          </cell>
          <cell r="F148" t="str">
            <v>涉诉类</v>
          </cell>
          <cell r="G148">
            <v>277949.40000000002</v>
          </cell>
          <cell r="H148">
            <v>0.8</v>
          </cell>
          <cell r="I148">
            <v>222359.52</v>
          </cell>
          <cell r="S148">
            <v>30000</v>
          </cell>
          <cell r="U148">
            <v>30000</v>
          </cell>
          <cell r="V148">
            <v>0.134916643101226</v>
          </cell>
        </row>
        <row r="149">
          <cell r="A149" t="str">
            <v>S412017</v>
          </cell>
          <cell r="B149" t="str">
            <v>天津博容包装制品有限公司</v>
          </cell>
          <cell r="C149" t="str">
            <v>座椅</v>
          </cell>
          <cell r="D149" t="str">
            <v>诉讼</v>
          </cell>
          <cell r="E149" t="str">
            <v>零部件</v>
          </cell>
          <cell r="F149" t="str">
            <v>涉诉类</v>
          </cell>
          <cell r="G149">
            <v>0</v>
          </cell>
          <cell r="H149">
            <v>0.8</v>
          </cell>
          <cell r="I149">
            <v>0</v>
          </cell>
          <cell r="U149">
            <v>0</v>
          </cell>
          <cell r="V149" t="str">
            <v>100%</v>
          </cell>
        </row>
        <row r="150">
          <cell r="G150">
            <v>998996.15466666699</v>
          </cell>
          <cell r="I150">
            <v>799196.92373333301</v>
          </cell>
          <cell r="J150">
            <v>200000</v>
          </cell>
          <cell r="K150">
            <v>0</v>
          </cell>
          <cell r="L150">
            <v>300000</v>
          </cell>
          <cell r="M150">
            <v>0</v>
          </cell>
          <cell r="N150">
            <v>30000</v>
          </cell>
          <cell r="O150">
            <v>0</v>
          </cell>
          <cell r="P150">
            <v>0</v>
          </cell>
          <cell r="Q150">
            <v>0</v>
          </cell>
          <cell r="R150">
            <v>100000</v>
          </cell>
          <cell r="S150">
            <v>90000</v>
          </cell>
          <cell r="T150">
            <v>0</v>
          </cell>
          <cell r="U150">
            <v>720000</v>
          </cell>
          <cell r="V150">
            <v>10.9066820776686</v>
          </cell>
        </row>
        <row r="153">
          <cell r="A153" t="str">
            <v>原材料</v>
          </cell>
        </row>
        <row r="154">
          <cell r="A154" t="str">
            <v>供应商代码</v>
          </cell>
          <cell r="B154" t="str">
            <v>供应商名称</v>
          </cell>
          <cell r="C154" t="str">
            <v>模块</v>
          </cell>
          <cell r="D154" t="str">
            <v>供货状态</v>
          </cell>
          <cell r="E154" t="str">
            <v>类别</v>
          </cell>
          <cell r="F154" t="str">
            <v>资金类别区分</v>
          </cell>
          <cell r="G154" t="str">
            <v>2024年1-4月</v>
          </cell>
          <cell r="J154" t="str">
            <v>1月</v>
          </cell>
          <cell r="O154" t="str">
            <v>2月</v>
          </cell>
          <cell r="R154" t="str">
            <v>3月</v>
          </cell>
          <cell r="S154" t="str">
            <v>4月</v>
          </cell>
          <cell r="U154" t="str">
            <v>2024年1-4月</v>
          </cell>
        </row>
        <row r="155">
          <cell r="G155" t="str">
            <v>按半年平均数应付</v>
          </cell>
          <cell r="H155" t="str">
            <v>付款原则比例</v>
          </cell>
          <cell r="I155" t="str">
            <v>按原则应付</v>
          </cell>
          <cell r="J155" t="str">
            <v>1.24支付</v>
          </cell>
          <cell r="K155" t="str">
            <v>1.29支付</v>
          </cell>
          <cell r="L155" t="str">
            <v>1.31支付</v>
          </cell>
          <cell r="M155" t="str">
            <v>2.1支付</v>
          </cell>
          <cell r="N155" t="str">
            <v>2.6支付</v>
          </cell>
          <cell r="O155" t="str">
            <v>2.21支付</v>
          </cell>
          <cell r="P155" t="str">
            <v>2.29支付</v>
          </cell>
          <cell r="Q155" t="str">
            <v>3.1支付</v>
          </cell>
          <cell r="R155" t="str">
            <v>3.14支付</v>
          </cell>
          <cell r="S155" t="str">
            <v>4.27支付</v>
          </cell>
          <cell r="T155" t="str">
            <v>5.23前支付</v>
          </cell>
          <cell r="U155" t="str">
            <v>合计支付</v>
          </cell>
          <cell r="V155" t="str">
            <v>支付比例</v>
          </cell>
        </row>
        <row r="156">
          <cell r="A156" t="str">
            <v>S412009</v>
          </cell>
          <cell r="B156" t="str">
            <v>天津市元辉昌钢铁贸易有限公司</v>
          </cell>
          <cell r="C156" t="str">
            <v>金属件</v>
          </cell>
          <cell r="D156" t="str">
            <v>大宗物料</v>
          </cell>
          <cell r="E156" t="str">
            <v>原材料</v>
          </cell>
          <cell r="F156" t="str">
            <v>原材料</v>
          </cell>
          <cell r="G156">
            <v>12565.7033333333</v>
          </cell>
          <cell r="H156">
            <v>1</v>
          </cell>
          <cell r="I156">
            <v>12565.7033333333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70000</v>
          </cell>
          <cell r="T156">
            <v>170782.89</v>
          </cell>
          <cell r="U156">
            <v>240782.89</v>
          </cell>
          <cell r="V156">
            <v>19.161911085491699</v>
          </cell>
        </row>
        <row r="157">
          <cell r="A157" t="str">
            <v>S413065</v>
          </cell>
          <cell r="B157" t="str">
            <v>河北锦泽丰泰国际贸易有限公司</v>
          </cell>
          <cell r="C157" t="str">
            <v>金属件</v>
          </cell>
          <cell r="D157" t="str">
            <v>大宗物料</v>
          </cell>
          <cell r="E157" t="str">
            <v>原材料</v>
          </cell>
          <cell r="F157" t="str">
            <v>原材料</v>
          </cell>
          <cell r="G157">
            <v>87330.416666666701</v>
          </cell>
          <cell r="H157">
            <v>1</v>
          </cell>
          <cell r="I157">
            <v>87330.416666666701</v>
          </cell>
          <cell r="J157">
            <v>0</v>
          </cell>
          <cell r="K157">
            <v>0</v>
          </cell>
          <cell r="L157">
            <v>540000</v>
          </cell>
          <cell r="M157">
            <v>0</v>
          </cell>
          <cell r="P157">
            <v>600000</v>
          </cell>
          <cell r="R157">
            <v>600000</v>
          </cell>
          <cell r="S157">
            <v>500000</v>
          </cell>
          <cell r="U157">
            <v>2240000</v>
          </cell>
          <cell r="V157">
            <v>25.649711583879199</v>
          </cell>
        </row>
        <row r="158">
          <cell r="A158" t="str">
            <v>S413042</v>
          </cell>
          <cell r="B158" t="str">
            <v>黄骅市祯祥金属制品有限责任公司</v>
          </cell>
          <cell r="C158" t="str">
            <v>金属件</v>
          </cell>
          <cell r="D158" t="str">
            <v>大宗物料</v>
          </cell>
          <cell r="E158" t="str">
            <v>原材料</v>
          </cell>
          <cell r="F158" t="str">
            <v>原材料</v>
          </cell>
          <cell r="G158">
            <v>4162.2733333333299</v>
          </cell>
          <cell r="H158">
            <v>1</v>
          </cell>
          <cell r="I158">
            <v>4162.2733333333299</v>
          </cell>
          <cell r="J158">
            <v>300000</v>
          </cell>
          <cell r="K158">
            <v>0</v>
          </cell>
          <cell r="L158">
            <v>0</v>
          </cell>
          <cell r="M158">
            <v>0</v>
          </cell>
          <cell r="P158">
            <v>300000</v>
          </cell>
          <cell r="S158">
            <v>300000</v>
          </cell>
          <cell r="U158">
            <v>900000</v>
          </cell>
          <cell r="V158">
            <v>216.22799079349301</v>
          </cell>
        </row>
        <row r="159">
          <cell r="A159" t="str">
            <v>S413014</v>
          </cell>
          <cell r="B159" t="str">
            <v>沧州市奥睿机械设备有限公司</v>
          </cell>
          <cell r="C159" t="str">
            <v>金属件</v>
          </cell>
          <cell r="D159" t="str">
            <v>大宗物料</v>
          </cell>
          <cell r="E159" t="str">
            <v>原材料</v>
          </cell>
          <cell r="F159" t="str">
            <v>原材料</v>
          </cell>
          <cell r="G159">
            <v>2856</v>
          </cell>
          <cell r="H159">
            <v>1</v>
          </cell>
          <cell r="I159">
            <v>2856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T159">
            <v>42068</v>
          </cell>
          <cell r="U159">
            <v>42068</v>
          </cell>
          <cell r="V159">
            <v>14.729691876750699</v>
          </cell>
        </row>
        <row r="160">
          <cell r="A160" t="str">
            <v>S413110</v>
          </cell>
          <cell r="B160" t="str">
            <v>黄骅市金宝成钢材经销有限公司</v>
          </cell>
          <cell r="C160" t="str">
            <v>金属件</v>
          </cell>
          <cell r="D160" t="str">
            <v>大宗物料</v>
          </cell>
          <cell r="E160" t="str">
            <v>原材料</v>
          </cell>
          <cell r="F160" t="str">
            <v>原材料</v>
          </cell>
          <cell r="G160">
            <v>6567.1666666666697</v>
          </cell>
          <cell r="H160">
            <v>1</v>
          </cell>
          <cell r="I160">
            <v>6567.1666666666697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O160">
            <v>17275.2</v>
          </cell>
          <cell r="U160">
            <v>17275.2</v>
          </cell>
          <cell r="V160">
            <v>2.6305408217648401</v>
          </cell>
        </row>
        <row r="161">
          <cell r="A161" t="str">
            <v>S513004</v>
          </cell>
          <cell r="B161" t="str">
            <v>任丘市焊材厂</v>
          </cell>
          <cell r="C161" t="str">
            <v>金属件</v>
          </cell>
          <cell r="D161" t="str">
            <v>大宗物料</v>
          </cell>
          <cell r="E161" t="str">
            <v>原材料</v>
          </cell>
          <cell r="F161" t="str">
            <v>原材料</v>
          </cell>
          <cell r="G161">
            <v>0</v>
          </cell>
          <cell r="H161">
            <v>1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S161">
            <v>39000</v>
          </cell>
          <cell r="U161">
            <v>39000</v>
          </cell>
          <cell r="V161" t="str">
            <v>100%</v>
          </cell>
        </row>
        <row r="162">
          <cell r="A162" t="str">
            <v>S412030</v>
          </cell>
          <cell r="B162" t="str">
            <v>天津市丰鑫科技发展有限公司</v>
          </cell>
          <cell r="C162" t="str">
            <v>金属件</v>
          </cell>
          <cell r="D162" t="str">
            <v>大宗物料</v>
          </cell>
          <cell r="E162" t="str">
            <v>原材料</v>
          </cell>
          <cell r="F162" t="str">
            <v>原材料</v>
          </cell>
          <cell r="G162">
            <v>0</v>
          </cell>
          <cell r="H162">
            <v>1</v>
          </cell>
          <cell r="I162">
            <v>0</v>
          </cell>
          <cell r="U162">
            <v>0</v>
          </cell>
          <cell r="V162" t="str">
            <v>100%</v>
          </cell>
        </row>
        <row r="163">
          <cell r="A163" t="str">
            <v>S413002</v>
          </cell>
          <cell r="B163" t="str">
            <v>唐山市丰润区报喜坨扁钢厂</v>
          </cell>
          <cell r="C163" t="str">
            <v>金属件</v>
          </cell>
          <cell r="D163" t="str">
            <v>大宗物料</v>
          </cell>
          <cell r="E163" t="str">
            <v>原材料</v>
          </cell>
          <cell r="F163" t="str">
            <v>原材料</v>
          </cell>
          <cell r="G163">
            <v>0</v>
          </cell>
          <cell r="H163">
            <v>1</v>
          </cell>
          <cell r="I163">
            <v>0</v>
          </cell>
          <cell r="U163">
            <v>0</v>
          </cell>
          <cell r="V163" t="str">
            <v>100%</v>
          </cell>
        </row>
        <row r="164">
          <cell r="A164" t="str">
            <v>S413164</v>
          </cell>
          <cell r="B164" t="str">
            <v>黄骅市国贸物资有限公司</v>
          </cell>
          <cell r="C164" t="str">
            <v>金属件</v>
          </cell>
          <cell r="D164" t="str">
            <v>大宗物料</v>
          </cell>
          <cell r="E164" t="str">
            <v>原材料</v>
          </cell>
          <cell r="F164" t="str">
            <v>原材料</v>
          </cell>
          <cell r="G164">
            <v>0</v>
          </cell>
          <cell r="H164">
            <v>1</v>
          </cell>
          <cell r="I164">
            <v>0</v>
          </cell>
          <cell r="U164">
            <v>0</v>
          </cell>
          <cell r="V164" t="str">
            <v>100%</v>
          </cell>
        </row>
        <row r="165">
          <cell r="A165" t="str">
            <v>S413166</v>
          </cell>
          <cell r="B165" t="str">
            <v>盐山县大华五金销售有限公司</v>
          </cell>
          <cell r="C165" t="str">
            <v>金属件</v>
          </cell>
          <cell r="D165" t="str">
            <v>大宗物料</v>
          </cell>
          <cell r="E165" t="str">
            <v>原材料</v>
          </cell>
          <cell r="F165" t="str">
            <v>原材料</v>
          </cell>
          <cell r="G165">
            <v>0</v>
          </cell>
          <cell r="H165">
            <v>1</v>
          </cell>
          <cell r="I165">
            <v>0</v>
          </cell>
          <cell r="U165">
            <v>0</v>
          </cell>
          <cell r="V165" t="str">
            <v>100%</v>
          </cell>
        </row>
        <row r="166">
          <cell r="A166" t="str">
            <v>S412035</v>
          </cell>
          <cell r="B166" t="str">
            <v>天津海纳钢铁有限公司</v>
          </cell>
          <cell r="C166" t="str">
            <v>金属件</v>
          </cell>
          <cell r="D166" t="str">
            <v>大宗物料</v>
          </cell>
          <cell r="E166" t="str">
            <v>原材料</v>
          </cell>
          <cell r="F166" t="str">
            <v>原材料</v>
          </cell>
          <cell r="G166">
            <v>0</v>
          </cell>
          <cell r="H166">
            <v>1</v>
          </cell>
          <cell r="I166">
            <v>0</v>
          </cell>
          <cell r="U166">
            <v>0</v>
          </cell>
          <cell r="V166" t="str">
            <v>100%</v>
          </cell>
        </row>
        <row r="167">
          <cell r="A167" t="str">
            <v>S412034</v>
          </cell>
          <cell r="B167" t="str">
            <v>天津市鑫晟亨通商贸有限公司</v>
          </cell>
          <cell r="C167" t="str">
            <v>金属件</v>
          </cell>
          <cell r="D167" t="str">
            <v>大宗物料</v>
          </cell>
          <cell r="E167" t="str">
            <v>原材料</v>
          </cell>
          <cell r="F167" t="str">
            <v>原材料</v>
          </cell>
          <cell r="G167">
            <v>0</v>
          </cell>
          <cell r="H167">
            <v>1</v>
          </cell>
          <cell r="I167">
            <v>0</v>
          </cell>
          <cell r="U167">
            <v>0</v>
          </cell>
          <cell r="V167" t="str">
            <v>100%</v>
          </cell>
        </row>
        <row r="168">
          <cell r="A168" t="str">
            <v>S413176</v>
          </cell>
          <cell r="B168" t="str">
            <v>黄骅市华盛五金机电有限公司</v>
          </cell>
          <cell r="C168" t="str">
            <v>金属件</v>
          </cell>
          <cell r="D168" t="str">
            <v>大宗物料</v>
          </cell>
          <cell r="E168" t="str">
            <v>原材料</v>
          </cell>
          <cell r="F168" t="str">
            <v>原材料</v>
          </cell>
          <cell r="G168">
            <v>0</v>
          </cell>
          <cell r="H168">
            <v>1</v>
          </cell>
          <cell r="I168">
            <v>0</v>
          </cell>
          <cell r="U168">
            <v>0</v>
          </cell>
          <cell r="V168" t="str">
            <v>100%</v>
          </cell>
        </row>
        <row r="169">
          <cell r="A169" t="str">
            <v>S431032</v>
          </cell>
          <cell r="B169" t="str">
            <v>上海商发金属材料有限公司</v>
          </cell>
          <cell r="C169" t="str">
            <v>金属件</v>
          </cell>
          <cell r="D169" t="str">
            <v>大宗物料</v>
          </cell>
          <cell r="E169" t="str">
            <v>原材料</v>
          </cell>
          <cell r="F169" t="str">
            <v>原材料</v>
          </cell>
          <cell r="G169">
            <v>0</v>
          </cell>
          <cell r="H169">
            <v>1</v>
          </cell>
          <cell r="I169">
            <v>0</v>
          </cell>
          <cell r="U169">
            <v>0</v>
          </cell>
          <cell r="V169" t="str">
            <v>100%</v>
          </cell>
        </row>
        <row r="170">
          <cell r="A170" t="str">
            <v>S512030</v>
          </cell>
          <cell r="B170" t="str">
            <v>天津德润达金属材料销售有限公司</v>
          </cell>
          <cell r="C170" t="str">
            <v>金属件</v>
          </cell>
          <cell r="D170" t="str">
            <v>大宗物料</v>
          </cell>
          <cell r="E170" t="str">
            <v>原材料</v>
          </cell>
          <cell r="F170" t="str">
            <v>原材料</v>
          </cell>
          <cell r="G170">
            <v>112726.566666667</v>
          </cell>
          <cell r="H170">
            <v>1</v>
          </cell>
          <cell r="I170">
            <v>112726.566666667</v>
          </cell>
          <cell r="J170">
            <v>150000</v>
          </cell>
          <cell r="K170">
            <v>0</v>
          </cell>
          <cell r="L170">
            <v>0</v>
          </cell>
          <cell r="M170">
            <v>150000</v>
          </cell>
          <cell r="P170">
            <v>150000</v>
          </cell>
          <cell r="Q170">
            <v>200000</v>
          </cell>
          <cell r="S170">
            <v>100000</v>
          </cell>
          <cell r="U170">
            <v>750000</v>
          </cell>
          <cell r="V170">
            <v>6.6532674787989903</v>
          </cell>
        </row>
        <row r="171">
          <cell r="A171" t="str">
            <v>S413048</v>
          </cell>
          <cell r="B171" t="str">
            <v>黄骅市聚兴制管有限公司</v>
          </cell>
          <cell r="C171" t="str">
            <v>金属件</v>
          </cell>
          <cell r="D171" t="str">
            <v>大宗物料</v>
          </cell>
          <cell r="E171" t="str">
            <v>原材料</v>
          </cell>
          <cell r="F171" t="str">
            <v>原材料</v>
          </cell>
          <cell r="G171">
            <v>0</v>
          </cell>
          <cell r="H171">
            <v>1</v>
          </cell>
          <cell r="I171">
            <v>0</v>
          </cell>
          <cell r="O171">
            <v>51500</v>
          </cell>
          <cell r="U171">
            <v>51500</v>
          </cell>
          <cell r="V171" t="str">
            <v>100%</v>
          </cell>
        </row>
        <row r="172">
          <cell r="A172" t="str">
            <v>S421002</v>
          </cell>
          <cell r="B172" t="str">
            <v>大连浩煜新材料科技有限公司</v>
          </cell>
          <cell r="C172" t="str">
            <v>座椅</v>
          </cell>
          <cell r="D172" t="str">
            <v>大宗物料</v>
          </cell>
          <cell r="E172" t="str">
            <v>原材料</v>
          </cell>
          <cell r="F172" t="str">
            <v>原材料</v>
          </cell>
          <cell r="G172">
            <v>1637873.2133333299</v>
          </cell>
          <cell r="H172">
            <v>1</v>
          </cell>
          <cell r="I172">
            <v>1637873.2133333299</v>
          </cell>
          <cell r="O172">
            <v>200000</v>
          </cell>
          <cell r="R172">
            <v>500000</v>
          </cell>
          <cell r="S172">
            <v>500000</v>
          </cell>
          <cell r="T172">
            <v>320000</v>
          </cell>
          <cell r="U172">
            <v>1520000</v>
          </cell>
          <cell r="V172">
            <v>0.92803276079383301</v>
          </cell>
        </row>
        <row r="173">
          <cell r="A173" t="str">
            <v>S412003</v>
          </cell>
          <cell r="B173" t="str">
            <v>天津市远丰化工产品贸易有限公司</v>
          </cell>
          <cell r="C173" t="str">
            <v>座椅</v>
          </cell>
          <cell r="D173" t="str">
            <v>大宗物料</v>
          </cell>
          <cell r="E173" t="str">
            <v>原材料</v>
          </cell>
          <cell r="F173" t="str">
            <v>原材料</v>
          </cell>
          <cell r="G173">
            <v>14057.5083333333</v>
          </cell>
          <cell r="H173">
            <v>1</v>
          </cell>
          <cell r="I173">
            <v>14057.5083333333</v>
          </cell>
          <cell r="S173">
            <v>500000</v>
          </cell>
          <cell r="U173">
            <v>500000</v>
          </cell>
          <cell r="V173">
            <v>35.568180942450098</v>
          </cell>
        </row>
        <row r="174">
          <cell r="A174" t="str">
            <v>S435001</v>
          </cell>
          <cell r="B174" t="str">
            <v>厦门凯平化工有限公司</v>
          </cell>
          <cell r="C174" t="str">
            <v>座椅</v>
          </cell>
          <cell r="D174" t="str">
            <v>大宗物料</v>
          </cell>
          <cell r="E174" t="str">
            <v>原材料</v>
          </cell>
          <cell r="F174" t="str">
            <v>原材料</v>
          </cell>
          <cell r="G174">
            <v>365200.8</v>
          </cell>
          <cell r="H174">
            <v>1</v>
          </cell>
          <cell r="I174">
            <v>365200.8</v>
          </cell>
          <cell r="N174">
            <v>300000</v>
          </cell>
          <cell r="U174">
            <v>300000</v>
          </cell>
          <cell r="V174">
            <v>0.82146588945040599</v>
          </cell>
        </row>
        <row r="175">
          <cell r="A175" t="str">
            <v>S411006</v>
          </cell>
          <cell r="B175" t="str">
            <v>北京中万盛贸易有限责任公司</v>
          </cell>
          <cell r="C175" t="str">
            <v>座椅</v>
          </cell>
          <cell r="D175" t="str">
            <v>大宗物料</v>
          </cell>
          <cell r="E175" t="str">
            <v>原材料</v>
          </cell>
          <cell r="F175" t="str">
            <v>原材料</v>
          </cell>
          <cell r="G175">
            <v>95891.895000000004</v>
          </cell>
          <cell r="H175">
            <v>1</v>
          </cell>
          <cell r="I175">
            <v>95891.895000000004</v>
          </cell>
          <cell r="T175">
            <v>100000</v>
          </cell>
          <cell r="U175">
            <v>100000</v>
          </cell>
          <cell r="V175">
            <v>1.0428410034028399</v>
          </cell>
        </row>
        <row r="176">
          <cell r="A176" t="str">
            <v>S437039</v>
          </cell>
          <cell r="B176" t="str">
            <v>山东慧源精细化工有限公司</v>
          </cell>
          <cell r="C176" t="str">
            <v>金属件</v>
          </cell>
          <cell r="D176" t="str">
            <v>正常供货</v>
          </cell>
          <cell r="E176" t="str">
            <v>原材料</v>
          </cell>
          <cell r="F176" t="str">
            <v>原材料</v>
          </cell>
          <cell r="G176">
            <v>2137.96266666667</v>
          </cell>
          <cell r="H176">
            <v>0.8</v>
          </cell>
          <cell r="I176">
            <v>1710.3701333333299</v>
          </cell>
          <cell r="U176">
            <v>0</v>
          </cell>
          <cell r="V176">
            <v>0</v>
          </cell>
        </row>
        <row r="177">
          <cell r="A177" t="str">
            <v>S432052</v>
          </cell>
          <cell r="B177" t="str">
            <v>昆山圣精特金属制品有限公司</v>
          </cell>
          <cell r="C177" t="str">
            <v>金属件</v>
          </cell>
          <cell r="D177" t="str">
            <v>正常供货</v>
          </cell>
          <cell r="E177" t="str">
            <v>零部件</v>
          </cell>
          <cell r="F177" t="str">
            <v>原材料</v>
          </cell>
          <cell r="G177">
            <v>0</v>
          </cell>
          <cell r="H177">
            <v>1</v>
          </cell>
          <cell r="I177">
            <v>0</v>
          </cell>
          <cell r="U177">
            <v>0</v>
          </cell>
          <cell r="V177" t="str">
            <v>100%</v>
          </cell>
        </row>
        <row r="178">
          <cell r="A178" t="str">
            <v>S413061</v>
          </cell>
          <cell r="B178" t="str">
            <v>黄骅市氦普气体销售有限公司</v>
          </cell>
          <cell r="C178" t="str">
            <v>金属件</v>
          </cell>
          <cell r="D178" t="str">
            <v>正常供货</v>
          </cell>
          <cell r="E178" t="str">
            <v>原材料</v>
          </cell>
          <cell r="F178" t="str">
            <v>原材料</v>
          </cell>
          <cell r="G178">
            <v>248733.89199999999</v>
          </cell>
          <cell r="H178">
            <v>0.8</v>
          </cell>
          <cell r="I178">
            <v>198987.11360000001</v>
          </cell>
          <cell r="J178">
            <v>50000</v>
          </cell>
          <cell r="K178">
            <v>0</v>
          </cell>
          <cell r="L178">
            <v>0</v>
          </cell>
          <cell r="M178">
            <v>0</v>
          </cell>
          <cell r="N178">
            <v>50000</v>
          </cell>
          <cell r="P178">
            <v>50000</v>
          </cell>
          <cell r="R178">
            <v>50000</v>
          </cell>
          <cell r="T178">
            <v>80000</v>
          </cell>
          <cell r="U178">
            <v>280000</v>
          </cell>
          <cell r="V178">
            <v>1.4071262954386601</v>
          </cell>
        </row>
        <row r="179">
          <cell r="A179" t="str">
            <v>S431024</v>
          </cell>
          <cell r="B179" t="str">
            <v>上海霏济科技有限公司</v>
          </cell>
          <cell r="C179" t="str">
            <v>金属件</v>
          </cell>
          <cell r="D179" t="str">
            <v>电泳漆</v>
          </cell>
          <cell r="E179" t="str">
            <v>原材料</v>
          </cell>
          <cell r="F179" t="str">
            <v>原材料</v>
          </cell>
          <cell r="G179">
            <v>48850.3066666667</v>
          </cell>
          <cell r="H179">
            <v>0.8</v>
          </cell>
          <cell r="I179">
            <v>39080.245333333303</v>
          </cell>
          <cell r="U179">
            <v>0</v>
          </cell>
          <cell r="V179">
            <v>0</v>
          </cell>
        </row>
        <row r="180">
          <cell r="G180">
            <v>2638953.7046666699</v>
          </cell>
          <cell r="H180">
            <v>23.4</v>
          </cell>
          <cell r="I180">
            <v>2579009.2724000001</v>
          </cell>
          <cell r="J180">
            <v>500000</v>
          </cell>
          <cell r="K180">
            <v>0</v>
          </cell>
          <cell r="L180">
            <v>540000</v>
          </cell>
          <cell r="M180">
            <v>150000</v>
          </cell>
          <cell r="N180">
            <v>420000</v>
          </cell>
          <cell r="O180">
            <v>268775.2</v>
          </cell>
          <cell r="P180">
            <v>1100000</v>
          </cell>
          <cell r="Q180">
            <v>200000</v>
          </cell>
          <cell r="R180">
            <v>1150000</v>
          </cell>
          <cell r="S180">
            <v>1939000</v>
          </cell>
          <cell r="T180">
            <v>712850.89</v>
          </cell>
          <cell r="U180">
            <v>6980626.0899999999</v>
          </cell>
          <cell r="V180">
            <v>324.82076053171397</v>
          </cell>
        </row>
        <row r="184">
          <cell r="A184" t="str">
            <v>临采类</v>
          </cell>
        </row>
        <row r="185">
          <cell r="A185" t="str">
            <v>供应商代码</v>
          </cell>
          <cell r="B185" t="str">
            <v>供应商名称</v>
          </cell>
          <cell r="C185" t="str">
            <v>模块</v>
          </cell>
          <cell r="D185" t="str">
            <v>供货状态</v>
          </cell>
          <cell r="E185" t="str">
            <v>类别</v>
          </cell>
          <cell r="F185" t="str">
            <v>资金类别区分</v>
          </cell>
          <cell r="G185" t="str">
            <v>2024年1-4月</v>
          </cell>
          <cell r="J185" t="str">
            <v>1月</v>
          </cell>
          <cell r="O185" t="str">
            <v>2月</v>
          </cell>
          <cell r="R185" t="str">
            <v>3月</v>
          </cell>
          <cell r="S185" t="str">
            <v>4月</v>
          </cell>
          <cell r="U185" t="str">
            <v>2024年1-4月</v>
          </cell>
        </row>
        <row r="186">
          <cell r="G186" t="str">
            <v>按半年平均数应付</v>
          </cell>
          <cell r="H186" t="str">
            <v>付款原则比例</v>
          </cell>
          <cell r="I186" t="str">
            <v>按原则应付</v>
          </cell>
          <cell r="J186" t="str">
            <v>1.24支付</v>
          </cell>
          <cell r="K186" t="str">
            <v>1.29支付</v>
          </cell>
          <cell r="L186" t="str">
            <v>1.31支付</v>
          </cell>
          <cell r="M186" t="str">
            <v>2.1支付</v>
          </cell>
          <cell r="N186" t="str">
            <v>2.6支付</v>
          </cell>
          <cell r="O186" t="str">
            <v>2.21支付</v>
          </cell>
          <cell r="P186" t="str">
            <v>2.29支付</v>
          </cell>
          <cell r="Q186" t="str">
            <v>3.1支付</v>
          </cell>
          <cell r="R186" t="str">
            <v>3.14支付</v>
          </cell>
          <cell r="S186" t="str">
            <v>4.27支付</v>
          </cell>
          <cell r="T186" t="str">
            <v>5.23前支付</v>
          </cell>
          <cell r="U186" t="str">
            <v>合计支付</v>
          </cell>
          <cell r="V186" t="str">
            <v>支付比例</v>
          </cell>
        </row>
        <row r="187">
          <cell r="A187" t="str">
            <v>S513007</v>
          </cell>
          <cell r="B187" t="str">
            <v>人民电器集团黄骅销售有限公司</v>
          </cell>
          <cell r="C187" t="str">
            <v>金属件</v>
          </cell>
          <cell r="D187" t="str">
            <v>零采</v>
          </cell>
          <cell r="E187" t="str">
            <v>临采</v>
          </cell>
          <cell r="F187" t="str">
            <v>临采类</v>
          </cell>
          <cell r="G187">
            <v>12110.666666666701</v>
          </cell>
          <cell r="H187">
            <v>1</v>
          </cell>
          <cell r="I187">
            <v>12110.666666666701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U187">
            <v>0</v>
          </cell>
          <cell r="V187">
            <v>0</v>
          </cell>
        </row>
        <row r="188">
          <cell r="A188" t="str">
            <v>S513005</v>
          </cell>
          <cell r="B188" t="str">
            <v>黄骅市通乐贸易有限公司</v>
          </cell>
          <cell r="C188" t="str">
            <v>金属件/座椅/后视镜</v>
          </cell>
          <cell r="D188" t="str">
            <v>零采</v>
          </cell>
          <cell r="E188" t="str">
            <v>临采</v>
          </cell>
          <cell r="F188" t="str">
            <v>临采类</v>
          </cell>
          <cell r="G188">
            <v>24630.6</v>
          </cell>
          <cell r="H188">
            <v>1</v>
          </cell>
          <cell r="I188">
            <v>24630.6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T188">
            <v>30000</v>
          </cell>
          <cell r="U188">
            <v>30000</v>
          </cell>
          <cell r="V188">
            <v>1.2179971255267801</v>
          </cell>
        </row>
        <row r="189">
          <cell r="A189" t="str">
            <v>S513011</v>
          </cell>
          <cell r="B189" t="str">
            <v>黄骅市宏信五金机电经营部</v>
          </cell>
          <cell r="C189" t="str">
            <v>金属件</v>
          </cell>
          <cell r="D189" t="str">
            <v>零采</v>
          </cell>
          <cell r="E189" t="str">
            <v>临采</v>
          </cell>
          <cell r="F189" t="str">
            <v>临采类</v>
          </cell>
          <cell r="G189">
            <v>19983.3</v>
          </cell>
          <cell r="H189">
            <v>1</v>
          </cell>
          <cell r="I189">
            <v>19983.3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U189">
            <v>0</v>
          </cell>
          <cell r="V189">
            <v>0</v>
          </cell>
        </row>
        <row r="190">
          <cell r="A190" t="str">
            <v>S413169</v>
          </cell>
          <cell r="B190" t="str">
            <v>黄骅市鑫翔五金产品经销处</v>
          </cell>
          <cell r="C190" t="str">
            <v>金属件</v>
          </cell>
          <cell r="D190" t="str">
            <v>正常供货</v>
          </cell>
          <cell r="E190" t="str">
            <v>临采</v>
          </cell>
          <cell r="F190" t="str">
            <v>临采类</v>
          </cell>
          <cell r="G190">
            <v>2.6666666666666701</v>
          </cell>
          <cell r="H190">
            <v>1</v>
          </cell>
          <cell r="I190">
            <v>2.6666666666666701</v>
          </cell>
          <cell r="Q190">
            <v>5500</v>
          </cell>
          <cell r="U190">
            <v>5500</v>
          </cell>
          <cell r="V190">
            <v>2062.5</v>
          </cell>
        </row>
        <row r="191">
          <cell r="A191" t="str">
            <v>S513160</v>
          </cell>
          <cell r="B191" t="str">
            <v>黄骅市宏宸汽车配件有限公司</v>
          </cell>
          <cell r="C191" t="str">
            <v>金属件</v>
          </cell>
          <cell r="D191" t="str">
            <v>一单一议（委外加工）</v>
          </cell>
          <cell r="E191" t="str">
            <v>临采</v>
          </cell>
          <cell r="F191" t="str">
            <v>临采类</v>
          </cell>
          <cell r="G191">
            <v>2634.9066666666699</v>
          </cell>
          <cell r="H191">
            <v>1</v>
          </cell>
          <cell r="I191">
            <v>2634.9066666666699</v>
          </cell>
          <cell r="N191">
            <v>10000</v>
          </cell>
          <cell r="U191">
            <v>10000</v>
          </cell>
          <cell r="V191">
            <v>3.7952008420285601</v>
          </cell>
        </row>
        <row r="192">
          <cell r="A192" t="str">
            <v>S413012</v>
          </cell>
          <cell r="B192" t="str">
            <v>沧州市任沧机电有限公司</v>
          </cell>
          <cell r="C192" t="str">
            <v>金属件</v>
          </cell>
          <cell r="E192" t="str">
            <v>临采</v>
          </cell>
          <cell r="F192" t="str">
            <v>临采类</v>
          </cell>
          <cell r="G192">
            <v>0</v>
          </cell>
          <cell r="H192">
            <v>1</v>
          </cell>
          <cell r="I192">
            <v>0</v>
          </cell>
          <cell r="J192">
            <v>0</v>
          </cell>
          <cell r="K192">
            <v>24922</v>
          </cell>
          <cell r="L192">
            <v>0</v>
          </cell>
          <cell r="M192">
            <v>0</v>
          </cell>
          <cell r="U192">
            <v>24922</v>
          </cell>
          <cell r="V192" t="str">
            <v>100%</v>
          </cell>
        </row>
        <row r="193">
          <cell r="A193" t="str">
            <v>S513008</v>
          </cell>
          <cell r="B193" t="str">
            <v>黄骅市三江商贸有限公司</v>
          </cell>
          <cell r="C193" t="str">
            <v>金属件</v>
          </cell>
          <cell r="D193" t="str">
            <v>零采</v>
          </cell>
          <cell r="E193" t="str">
            <v>临采</v>
          </cell>
          <cell r="F193" t="str">
            <v>临采类</v>
          </cell>
          <cell r="G193">
            <v>0</v>
          </cell>
          <cell r="H193">
            <v>1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U193">
            <v>0</v>
          </cell>
          <cell r="V193" t="str">
            <v>100%</v>
          </cell>
        </row>
        <row r="194">
          <cell r="A194" t="str">
            <v>S513013</v>
          </cell>
          <cell r="B194" t="str">
            <v>黄骅市龙腾五金机电门市部</v>
          </cell>
          <cell r="C194" t="str">
            <v>金属件</v>
          </cell>
          <cell r="D194" t="str">
            <v>零采</v>
          </cell>
          <cell r="E194" t="str">
            <v>临采</v>
          </cell>
          <cell r="F194" t="str">
            <v>临采类</v>
          </cell>
          <cell r="G194">
            <v>0</v>
          </cell>
          <cell r="H194">
            <v>1</v>
          </cell>
          <cell r="I194">
            <v>0</v>
          </cell>
          <cell r="U194">
            <v>0</v>
          </cell>
          <cell r="V194" t="str">
            <v>100%</v>
          </cell>
        </row>
        <row r="195">
          <cell r="A195" t="str">
            <v>S513146</v>
          </cell>
          <cell r="B195" t="str">
            <v>黄骅市腾双五金门市部</v>
          </cell>
          <cell r="C195" t="str">
            <v>金属件</v>
          </cell>
          <cell r="E195" t="str">
            <v>临采</v>
          </cell>
          <cell r="F195" t="str">
            <v>临采类</v>
          </cell>
          <cell r="G195">
            <v>0</v>
          </cell>
          <cell r="H195">
            <v>1</v>
          </cell>
          <cell r="I195">
            <v>0</v>
          </cell>
          <cell r="R195">
            <v>20000</v>
          </cell>
          <cell r="U195">
            <v>20000</v>
          </cell>
          <cell r="V195" t="str">
            <v>100%</v>
          </cell>
        </row>
        <row r="196">
          <cell r="A196" t="str">
            <v>S543001</v>
          </cell>
          <cell r="B196" t="str">
            <v>湖南精正设备制造有限公司</v>
          </cell>
          <cell r="C196" t="str">
            <v>座椅</v>
          </cell>
          <cell r="D196" t="str">
            <v>固定资产</v>
          </cell>
          <cell r="E196" t="str">
            <v>临采</v>
          </cell>
          <cell r="F196" t="str">
            <v>临采类</v>
          </cell>
          <cell r="G196">
            <v>0</v>
          </cell>
          <cell r="H196">
            <v>1</v>
          </cell>
          <cell r="I196">
            <v>0</v>
          </cell>
          <cell r="U196">
            <v>0</v>
          </cell>
          <cell r="V196" t="str">
            <v>100%</v>
          </cell>
        </row>
        <row r="197">
          <cell r="A197" t="str">
            <v>S413203</v>
          </cell>
          <cell r="B197" t="str">
            <v>黄骅市沃孚源包装制品有限公司</v>
          </cell>
          <cell r="C197" t="str">
            <v>金属件</v>
          </cell>
          <cell r="D197" t="str">
            <v>临采</v>
          </cell>
          <cell r="E197" t="str">
            <v>临采</v>
          </cell>
          <cell r="F197" t="str">
            <v>临采类</v>
          </cell>
          <cell r="G197">
            <v>16206.666666666701</v>
          </cell>
          <cell r="H197">
            <v>1</v>
          </cell>
          <cell r="I197">
            <v>16206.666666666701</v>
          </cell>
          <cell r="N197">
            <v>40000</v>
          </cell>
          <cell r="U197">
            <v>40000</v>
          </cell>
          <cell r="V197">
            <v>2.46812011517894</v>
          </cell>
        </row>
        <row r="198">
          <cell r="G198">
            <v>75568.8066666667</v>
          </cell>
          <cell r="I198">
            <v>75568.8066666667</v>
          </cell>
          <cell r="J198">
            <v>0</v>
          </cell>
          <cell r="K198">
            <v>24922</v>
          </cell>
          <cell r="L198">
            <v>0</v>
          </cell>
          <cell r="M198">
            <v>0</v>
          </cell>
          <cell r="N198">
            <v>50000</v>
          </cell>
          <cell r="O198">
            <v>0</v>
          </cell>
          <cell r="P198">
            <v>0</v>
          </cell>
          <cell r="Q198">
            <v>5500</v>
          </cell>
          <cell r="R198">
            <v>20000</v>
          </cell>
          <cell r="S198">
            <v>0</v>
          </cell>
          <cell r="T198">
            <v>30000</v>
          </cell>
          <cell r="U198">
            <v>130422</v>
          </cell>
          <cell r="V198">
            <v>2069.98131808273</v>
          </cell>
        </row>
        <row r="200">
          <cell r="A200" t="str">
            <v>销售</v>
          </cell>
        </row>
        <row r="201">
          <cell r="A201" t="str">
            <v>供应商代码</v>
          </cell>
          <cell r="B201" t="str">
            <v>供应商名称</v>
          </cell>
          <cell r="C201" t="str">
            <v>模块</v>
          </cell>
          <cell r="D201" t="str">
            <v>供货状态</v>
          </cell>
          <cell r="E201" t="str">
            <v>类别</v>
          </cell>
          <cell r="F201" t="str">
            <v>资金类别区分</v>
          </cell>
          <cell r="G201" t="str">
            <v>2024年1-4月</v>
          </cell>
          <cell r="J201" t="str">
            <v>1月</v>
          </cell>
          <cell r="O201" t="str">
            <v>2月</v>
          </cell>
          <cell r="R201" t="str">
            <v>3月</v>
          </cell>
          <cell r="S201" t="str">
            <v>4月</v>
          </cell>
          <cell r="U201" t="str">
            <v>2024年1-4月</v>
          </cell>
        </row>
        <row r="202">
          <cell r="G202" t="str">
            <v>按半年平均数应付</v>
          </cell>
          <cell r="H202" t="str">
            <v>付款原则比例</v>
          </cell>
          <cell r="I202" t="str">
            <v>按原则应付</v>
          </cell>
          <cell r="J202" t="str">
            <v>1.24支付</v>
          </cell>
          <cell r="K202" t="str">
            <v>1.29支付</v>
          </cell>
          <cell r="L202" t="str">
            <v>1.31支付</v>
          </cell>
          <cell r="M202" t="str">
            <v>2.1支付</v>
          </cell>
          <cell r="N202" t="str">
            <v>2.6支付</v>
          </cell>
          <cell r="O202" t="str">
            <v>2.21支付</v>
          </cell>
          <cell r="P202" t="str">
            <v>2.29支付</v>
          </cell>
          <cell r="Q202" t="str">
            <v>3.1支付</v>
          </cell>
          <cell r="R202" t="str">
            <v>3.14支付</v>
          </cell>
          <cell r="S202" t="str">
            <v>4.27支付</v>
          </cell>
          <cell r="T202" t="str">
            <v>5.23前支付</v>
          </cell>
          <cell r="U202" t="str">
            <v>合计支付</v>
          </cell>
          <cell r="V202" t="str">
            <v>支付比例</v>
          </cell>
        </row>
        <row r="203">
          <cell r="A203" t="str">
            <v>S513014</v>
          </cell>
          <cell r="B203" t="str">
            <v>邓景亮</v>
          </cell>
          <cell r="C203" t="str">
            <v>金属件/座椅/后视镜</v>
          </cell>
          <cell r="D203" t="str">
            <v>运输</v>
          </cell>
          <cell r="E203" t="str">
            <v>销售</v>
          </cell>
          <cell r="F203" t="str">
            <v>销售类</v>
          </cell>
          <cell r="G203">
            <v>1297826.5266666701</v>
          </cell>
          <cell r="H203">
            <v>1</v>
          </cell>
          <cell r="I203">
            <v>1297826.5266666701</v>
          </cell>
          <cell r="U203">
            <v>0</v>
          </cell>
          <cell r="V203">
            <v>0</v>
          </cell>
        </row>
        <row r="204">
          <cell r="A204" t="str">
            <v>S413107</v>
          </cell>
          <cell r="B204" t="str">
            <v>黄骅市赵福增运输队</v>
          </cell>
          <cell r="C204" t="str">
            <v>金属件/座椅/后视镜</v>
          </cell>
          <cell r="D204" t="str">
            <v>运输</v>
          </cell>
          <cell r="E204" t="str">
            <v>销售</v>
          </cell>
          <cell r="F204" t="str">
            <v>销售类</v>
          </cell>
          <cell r="G204">
            <v>895312.64800000004</v>
          </cell>
          <cell r="H204">
            <v>1</v>
          </cell>
          <cell r="I204">
            <v>895312.64800000004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200000</v>
          </cell>
          <cell r="S204">
            <v>350000</v>
          </cell>
          <cell r="U204">
            <v>550000</v>
          </cell>
          <cell r="V204">
            <v>0.61431054417540198</v>
          </cell>
        </row>
        <row r="205">
          <cell r="A205" t="str">
            <v>S537016</v>
          </cell>
          <cell r="B205" t="str">
            <v>山东新联大物流股份有限公司</v>
          </cell>
          <cell r="C205" t="str">
            <v>座椅</v>
          </cell>
          <cell r="D205" t="str">
            <v>销售（三方库）</v>
          </cell>
          <cell r="E205" t="str">
            <v>销售</v>
          </cell>
          <cell r="F205" t="str">
            <v>销售类</v>
          </cell>
          <cell r="G205">
            <v>0</v>
          </cell>
          <cell r="H205">
            <v>0.8</v>
          </cell>
          <cell r="I205">
            <v>0</v>
          </cell>
          <cell r="U205">
            <v>0</v>
          </cell>
          <cell r="V205" t="str">
            <v>100%</v>
          </cell>
        </row>
        <row r="206">
          <cell r="A206" t="str">
            <v>S513081</v>
          </cell>
          <cell r="B206" t="str">
            <v>石家庄跨越物流有限公司</v>
          </cell>
          <cell r="C206" t="str">
            <v>金属件/座椅/后视镜</v>
          </cell>
          <cell r="D206" t="str">
            <v>销售（运输）</v>
          </cell>
          <cell r="E206" t="str">
            <v>销售</v>
          </cell>
          <cell r="F206" t="str">
            <v>销售类</v>
          </cell>
          <cell r="G206">
            <v>0</v>
          </cell>
          <cell r="H206">
            <v>0.8</v>
          </cell>
          <cell r="I206">
            <v>0</v>
          </cell>
          <cell r="U206">
            <v>0</v>
          </cell>
          <cell r="V206" t="str">
            <v>100%</v>
          </cell>
        </row>
        <row r="207">
          <cell r="A207" t="str">
            <v>S537029</v>
          </cell>
          <cell r="B207" t="str">
            <v>青岛华瑞利工贸有限公司</v>
          </cell>
          <cell r="C207" t="str">
            <v>座椅</v>
          </cell>
          <cell r="D207" t="str">
            <v>销售（三方库）</v>
          </cell>
          <cell r="E207" t="str">
            <v>销售</v>
          </cell>
          <cell r="F207" t="str">
            <v>销售类</v>
          </cell>
          <cell r="G207">
            <v>37186.226666666698</v>
          </cell>
          <cell r="H207">
            <v>0.8</v>
          </cell>
          <cell r="I207">
            <v>29748.9813333333</v>
          </cell>
          <cell r="U207">
            <v>0</v>
          </cell>
          <cell r="V207">
            <v>0</v>
          </cell>
        </row>
        <row r="208">
          <cell r="A208" t="str">
            <v>S543006</v>
          </cell>
          <cell r="B208" t="str">
            <v>北京普田物流有限公司长沙分公司</v>
          </cell>
          <cell r="C208" t="str">
            <v>座椅</v>
          </cell>
          <cell r="D208" t="str">
            <v>销售（已支付）</v>
          </cell>
          <cell r="E208" t="str">
            <v>销售</v>
          </cell>
          <cell r="F208" t="str">
            <v>销售类</v>
          </cell>
          <cell r="G208">
            <v>0</v>
          </cell>
          <cell r="H208">
            <v>0.8</v>
          </cell>
          <cell r="I208">
            <v>0</v>
          </cell>
          <cell r="U208">
            <v>0</v>
          </cell>
          <cell r="V208" t="str">
            <v>100%</v>
          </cell>
        </row>
        <row r="209">
          <cell r="A209" t="str">
            <v>S537004</v>
          </cell>
          <cell r="B209" t="str">
            <v>诸城市仁德物流有限公司</v>
          </cell>
          <cell r="C209" t="str">
            <v>座椅</v>
          </cell>
          <cell r="D209" t="str">
            <v>销售（三方库）</v>
          </cell>
          <cell r="E209" t="str">
            <v>销售</v>
          </cell>
          <cell r="F209" t="str">
            <v>销售类</v>
          </cell>
          <cell r="G209">
            <v>0</v>
          </cell>
          <cell r="H209">
            <v>0.8</v>
          </cell>
          <cell r="I209">
            <v>0</v>
          </cell>
          <cell r="U209">
            <v>0</v>
          </cell>
          <cell r="V209" t="str">
            <v>100%</v>
          </cell>
        </row>
        <row r="210">
          <cell r="G210">
            <v>2230325.4013333302</v>
          </cell>
          <cell r="I210">
            <v>2222888.156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200000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350000</v>
          </cell>
          <cell r="T210">
            <v>0</v>
          </cell>
          <cell r="U210">
            <v>550000</v>
          </cell>
          <cell r="V210">
            <v>0.61431054417540198</v>
          </cell>
        </row>
        <row r="213">
          <cell r="A213" t="str">
            <v>固定资产</v>
          </cell>
        </row>
        <row r="214">
          <cell r="A214" t="str">
            <v>供应商代码</v>
          </cell>
          <cell r="B214" t="str">
            <v>供应商名称</v>
          </cell>
          <cell r="C214" t="str">
            <v>模块</v>
          </cell>
          <cell r="D214" t="str">
            <v>供货状态</v>
          </cell>
          <cell r="E214" t="str">
            <v>类别</v>
          </cell>
          <cell r="F214" t="str">
            <v>资金类别区分</v>
          </cell>
          <cell r="G214" t="str">
            <v>2024年1-4月</v>
          </cell>
          <cell r="J214" t="str">
            <v>1月</v>
          </cell>
          <cell r="O214" t="str">
            <v>2月</v>
          </cell>
          <cell r="R214" t="str">
            <v>3月</v>
          </cell>
          <cell r="S214" t="str">
            <v>4月</v>
          </cell>
          <cell r="U214" t="str">
            <v>2024年1-4月</v>
          </cell>
        </row>
        <row r="215">
          <cell r="G215" t="str">
            <v>按半年平均数应付</v>
          </cell>
          <cell r="H215" t="str">
            <v>付款原则比例</v>
          </cell>
          <cell r="I215" t="str">
            <v>按原则应付</v>
          </cell>
          <cell r="J215" t="str">
            <v>1.24支付</v>
          </cell>
          <cell r="K215" t="str">
            <v>1.29支付</v>
          </cell>
          <cell r="L215" t="str">
            <v>1.31支付</v>
          </cell>
          <cell r="M215" t="str">
            <v>2.1支付</v>
          </cell>
          <cell r="N215" t="str">
            <v>2.6支付</v>
          </cell>
          <cell r="O215" t="str">
            <v>2.21支付</v>
          </cell>
          <cell r="P215" t="str">
            <v>2.29支付</v>
          </cell>
          <cell r="Q215" t="str">
            <v>3.1支付</v>
          </cell>
          <cell r="R215" t="str">
            <v>3.14支付</v>
          </cell>
          <cell r="S215" t="str">
            <v>4.27支付</v>
          </cell>
          <cell r="T215" t="str">
            <v>5.23前支付</v>
          </cell>
          <cell r="U215" t="str">
            <v>合计支付</v>
          </cell>
          <cell r="V215" t="str">
            <v>支付比例</v>
          </cell>
        </row>
        <row r="216">
          <cell r="A216" t="str">
            <v>S411021</v>
          </cell>
          <cell r="B216" t="str">
            <v>北京鹏宇兴业精密模具制造有限公司</v>
          </cell>
          <cell r="C216" t="str">
            <v>座椅/金属件/后视镜</v>
          </cell>
          <cell r="D216" t="str">
            <v>固定资产-老账</v>
          </cell>
          <cell r="E216" t="str">
            <v>固定资产</v>
          </cell>
          <cell r="F216" t="str">
            <v>固定资产类</v>
          </cell>
          <cell r="G216">
            <v>21578.661333333301</v>
          </cell>
          <cell r="H216">
            <v>1</v>
          </cell>
          <cell r="I216">
            <v>21578.661333333301</v>
          </cell>
          <cell r="U216">
            <v>0</v>
          </cell>
          <cell r="V216">
            <v>0</v>
          </cell>
        </row>
        <row r="217">
          <cell r="A217" t="str">
            <v>S513148</v>
          </cell>
          <cell r="B217" t="str">
            <v>泊头市新峰模具有限公司</v>
          </cell>
          <cell r="C217" t="str">
            <v>金属件</v>
          </cell>
          <cell r="D217" t="str">
            <v>固定资产</v>
          </cell>
          <cell r="E217" t="str">
            <v>固定资产</v>
          </cell>
          <cell r="F217" t="str">
            <v>固定资产类</v>
          </cell>
          <cell r="G217">
            <v>0</v>
          </cell>
          <cell r="H217">
            <v>1</v>
          </cell>
          <cell r="I217">
            <v>0</v>
          </cell>
          <cell r="U217">
            <v>0</v>
          </cell>
          <cell r="V217" t="str">
            <v>100%</v>
          </cell>
        </row>
        <row r="218">
          <cell r="A218" t="str">
            <v>S412005</v>
          </cell>
          <cell r="B218" t="str">
            <v>天津市国际铁工焊接装备有限公司</v>
          </cell>
          <cell r="C218" t="str">
            <v>金属件</v>
          </cell>
          <cell r="D218" t="str">
            <v>固定资产-老账</v>
          </cell>
          <cell r="E218" t="str">
            <v>固定资产</v>
          </cell>
          <cell r="F218" t="str">
            <v>固定资产类</v>
          </cell>
          <cell r="G218">
            <v>0</v>
          </cell>
          <cell r="H218">
            <v>1</v>
          </cell>
          <cell r="I218">
            <v>0</v>
          </cell>
          <cell r="U218">
            <v>0</v>
          </cell>
          <cell r="V218" t="str">
            <v>100%</v>
          </cell>
        </row>
        <row r="219">
          <cell r="A219" t="str">
            <v>S512012</v>
          </cell>
          <cell r="B219" t="str">
            <v>天津市科特迪科技发展有限公司</v>
          </cell>
          <cell r="C219" t="str">
            <v>金属件</v>
          </cell>
          <cell r="D219" t="str">
            <v>固定资产</v>
          </cell>
          <cell r="E219" t="str">
            <v>固定资产</v>
          </cell>
          <cell r="F219" t="str">
            <v>固定资产类</v>
          </cell>
          <cell r="G219">
            <v>6000</v>
          </cell>
          <cell r="H219">
            <v>1</v>
          </cell>
          <cell r="I219">
            <v>6000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U219">
            <v>0</v>
          </cell>
          <cell r="V219">
            <v>0</v>
          </cell>
        </row>
        <row r="220">
          <cell r="A220" t="str">
            <v>S513149</v>
          </cell>
          <cell r="B220" t="str">
            <v>黄骅市旭鑫模具制造有限公司</v>
          </cell>
          <cell r="C220" t="str">
            <v>金属件</v>
          </cell>
          <cell r="D220" t="str">
            <v>固定资产</v>
          </cell>
          <cell r="E220" t="str">
            <v>固定资产</v>
          </cell>
          <cell r="F220" t="str">
            <v>固定资产类</v>
          </cell>
          <cell r="G220">
            <v>41280</v>
          </cell>
          <cell r="H220">
            <v>1</v>
          </cell>
          <cell r="I220">
            <v>41280</v>
          </cell>
          <cell r="U220">
            <v>0</v>
          </cell>
          <cell r="V220">
            <v>0</v>
          </cell>
        </row>
        <row r="221">
          <cell r="A221" t="str">
            <v>S411013</v>
          </cell>
          <cell r="B221" t="str">
            <v>北京瑞隆祥模具有限公司</v>
          </cell>
          <cell r="C221" t="str">
            <v>金属件/座椅/后视镜</v>
          </cell>
          <cell r="D221" t="str">
            <v>正常供货</v>
          </cell>
          <cell r="E221" t="str">
            <v>固定资产</v>
          </cell>
          <cell r="F221" t="str">
            <v>固定资产类</v>
          </cell>
          <cell r="G221">
            <v>200372.968333333</v>
          </cell>
          <cell r="H221">
            <v>1</v>
          </cell>
          <cell r="I221">
            <v>200372.968333333</v>
          </cell>
          <cell r="U221">
            <v>0</v>
          </cell>
          <cell r="V221">
            <v>0</v>
          </cell>
        </row>
        <row r="222">
          <cell r="A222" t="str">
            <v>S413136</v>
          </cell>
          <cell r="B222" t="str">
            <v>黄骅市鼎祥五金制品有限公司</v>
          </cell>
          <cell r="C222" t="str">
            <v>金属件/座椅</v>
          </cell>
          <cell r="D222" t="str">
            <v>固定资产-老账</v>
          </cell>
          <cell r="E222" t="str">
            <v>固定资产</v>
          </cell>
          <cell r="F222" t="str">
            <v>固定资产类</v>
          </cell>
          <cell r="G222">
            <v>0</v>
          </cell>
          <cell r="H222">
            <v>1</v>
          </cell>
          <cell r="I222">
            <v>0</v>
          </cell>
          <cell r="U222">
            <v>0</v>
          </cell>
          <cell r="V222" t="str">
            <v>100%</v>
          </cell>
        </row>
        <row r="223">
          <cell r="A223" t="str">
            <v>S512004</v>
          </cell>
          <cell r="B223" t="str">
            <v>天津优普达特科技有限公司</v>
          </cell>
          <cell r="C223" t="str">
            <v>金属件/座椅/后视镜</v>
          </cell>
          <cell r="D223" t="str">
            <v>固定资产-老账</v>
          </cell>
          <cell r="E223" t="str">
            <v>固定资产</v>
          </cell>
          <cell r="F223" t="str">
            <v>固定资产类</v>
          </cell>
          <cell r="G223">
            <v>10446.666666666701</v>
          </cell>
          <cell r="H223">
            <v>1</v>
          </cell>
          <cell r="I223">
            <v>10446.666666666701</v>
          </cell>
          <cell r="U223">
            <v>0</v>
          </cell>
          <cell r="V223">
            <v>0</v>
          </cell>
        </row>
        <row r="224">
          <cell r="A224" t="str">
            <v>S432017</v>
          </cell>
          <cell r="B224" t="str">
            <v>苏州市荣威模具有限公司</v>
          </cell>
          <cell r="C224" t="str">
            <v>金属件</v>
          </cell>
          <cell r="D224" t="str">
            <v>固定资产</v>
          </cell>
          <cell r="E224" t="str">
            <v>固定资产</v>
          </cell>
          <cell r="F224" t="str">
            <v>固定资产类</v>
          </cell>
          <cell r="G224">
            <v>1108113.33333333</v>
          </cell>
          <cell r="H224">
            <v>1</v>
          </cell>
          <cell r="I224">
            <v>1108113.33333333</v>
          </cell>
          <cell r="N224">
            <v>60000</v>
          </cell>
          <cell r="U224">
            <v>60000</v>
          </cell>
          <cell r="V224">
            <v>5.41460861404068E-2</v>
          </cell>
        </row>
        <row r="225">
          <cell r="A225" t="str">
            <v>S444003</v>
          </cell>
          <cell r="B225" t="str">
            <v>广州熙锐自动化设备有限公司</v>
          </cell>
          <cell r="C225" t="str">
            <v>金属件</v>
          </cell>
          <cell r="E225" t="str">
            <v>固定资产</v>
          </cell>
          <cell r="F225" t="str">
            <v>固定资产类</v>
          </cell>
          <cell r="G225">
            <v>0</v>
          </cell>
          <cell r="H225">
            <v>1</v>
          </cell>
          <cell r="I225">
            <v>0</v>
          </cell>
          <cell r="U225">
            <v>0</v>
          </cell>
          <cell r="V225" t="str">
            <v>100%</v>
          </cell>
        </row>
        <row r="226">
          <cell r="A226" t="str">
            <v>S412004</v>
          </cell>
          <cell r="B226" t="str">
            <v>天津市朗力机械设备有限公司</v>
          </cell>
          <cell r="C226" t="str">
            <v>金属件</v>
          </cell>
          <cell r="E226" t="str">
            <v>固定资产</v>
          </cell>
          <cell r="F226" t="str">
            <v>固定资产类</v>
          </cell>
          <cell r="G226">
            <v>0</v>
          </cell>
          <cell r="H226">
            <v>1</v>
          </cell>
          <cell r="I226">
            <v>0</v>
          </cell>
          <cell r="S226">
            <v>20000</v>
          </cell>
          <cell r="U226">
            <v>20000</v>
          </cell>
          <cell r="V226" t="str">
            <v>100%</v>
          </cell>
        </row>
        <row r="227">
          <cell r="A227" t="str">
            <v>S432018</v>
          </cell>
          <cell r="B227" t="str">
            <v>苏州安嘉自动化设备有限公司</v>
          </cell>
          <cell r="C227" t="str">
            <v>金属件</v>
          </cell>
          <cell r="E227" t="str">
            <v>固定资产</v>
          </cell>
          <cell r="F227" t="str">
            <v>固定资产类</v>
          </cell>
          <cell r="G227">
            <v>0</v>
          </cell>
          <cell r="H227">
            <v>1</v>
          </cell>
          <cell r="I227">
            <v>0</v>
          </cell>
          <cell r="U227">
            <v>0</v>
          </cell>
          <cell r="V227" t="str">
            <v>100%</v>
          </cell>
        </row>
        <row r="228">
          <cell r="A228" t="str">
            <v>S434007</v>
          </cell>
          <cell r="B228" t="str">
            <v>滁州岳众汽车零部件有限公司</v>
          </cell>
          <cell r="C228" t="str">
            <v>金属件</v>
          </cell>
          <cell r="E228" t="str">
            <v>固定资产</v>
          </cell>
          <cell r="F228" t="str">
            <v>固定资产类</v>
          </cell>
          <cell r="G228">
            <v>0</v>
          </cell>
          <cell r="H228">
            <v>1</v>
          </cell>
          <cell r="I228">
            <v>0</v>
          </cell>
          <cell r="U228">
            <v>0</v>
          </cell>
          <cell r="V228" t="str">
            <v>100%</v>
          </cell>
        </row>
        <row r="229">
          <cell r="A229" t="str">
            <v>S513152</v>
          </cell>
          <cell r="B229" t="str">
            <v>黄骅市源宏模具厂</v>
          </cell>
          <cell r="C229" t="str">
            <v>金属件</v>
          </cell>
          <cell r="D229" t="str">
            <v>固定资产</v>
          </cell>
          <cell r="E229" t="str">
            <v>固定资产</v>
          </cell>
          <cell r="F229" t="str">
            <v>固定资产类</v>
          </cell>
          <cell r="G229">
            <v>0</v>
          </cell>
          <cell r="H229">
            <v>1</v>
          </cell>
          <cell r="I229">
            <v>0</v>
          </cell>
          <cell r="U229">
            <v>0</v>
          </cell>
          <cell r="V229" t="str">
            <v>100%</v>
          </cell>
        </row>
        <row r="230">
          <cell r="A230" t="str">
            <v>S431040</v>
          </cell>
          <cell r="B230" t="str">
            <v>上海通实机器人制造有限公司</v>
          </cell>
          <cell r="C230" t="str">
            <v>金属件</v>
          </cell>
          <cell r="D230" t="str">
            <v>固定资产</v>
          </cell>
          <cell r="E230" t="str">
            <v>固定资产</v>
          </cell>
          <cell r="F230" t="str">
            <v>固定资产类</v>
          </cell>
          <cell r="G230">
            <v>0</v>
          </cell>
          <cell r="H230">
            <v>1</v>
          </cell>
          <cell r="I230">
            <v>0</v>
          </cell>
          <cell r="U230">
            <v>0</v>
          </cell>
          <cell r="V230" t="str">
            <v>100%</v>
          </cell>
        </row>
        <row r="231">
          <cell r="A231" t="str">
            <v>S423001</v>
          </cell>
          <cell r="B231" t="str">
            <v>哈尔滨三迪工控工程有限公司</v>
          </cell>
          <cell r="C231" t="str">
            <v>座椅</v>
          </cell>
          <cell r="D231" t="str">
            <v>固定资产-老账</v>
          </cell>
          <cell r="E231" t="str">
            <v>固定资产</v>
          </cell>
          <cell r="F231" t="str">
            <v>固定资产类</v>
          </cell>
          <cell r="G231">
            <v>0</v>
          </cell>
          <cell r="H231">
            <v>1</v>
          </cell>
          <cell r="I231">
            <v>0</v>
          </cell>
          <cell r="U231">
            <v>0</v>
          </cell>
          <cell r="V231" t="str">
            <v>100%</v>
          </cell>
        </row>
        <row r="232">
          <cell r="A232" t="str">
            <v>S432006</v>
          </cell>
          <cell r="B232" t="str">
            <v>江阴长青工艺品有限公司</v>
          </cell>
          <cell r="C232" t="str">
            <v>座椅</v>
          </cell>
          <cell r="D232" t="str">
            <v>固定资产-老账</v>
          </cell>
          <cell r="E232" t="str">
            <v>固定资产</v>
          </cell>
          <cell r="F232" t="str">
            <v>固定资产类</v>
          </cell>
          <cell r="G232">
            <v>85833.333333333299</v>
          </cell>
          <cell r="H232">
            <v>1</v>
          </cell>
          <cell r="I232">
            <v>85833.333333333299</v>
          </cell>
          <cell r="U232">
            <v>0</v>
          </cell>
          <cell r="V232">
            <v>0</v>
          </cell>
        </row>
        <row r="233">
          <cell r="A233" t="str">
            <v>S535001</v>
          </cell>
          <cell r="B233" t="str">
            <v>厦门市三友和机械有限公司</v>
          </cell>
          <cell r="C233" t="str">
            <v>座椅</v>
          </cell>
          <cell r="D233" t="str">
            <v>固定资产-老账</v>
          </cell>
          <cell r="E233" t="str">
            <v>固定资产</v>
          </cell>
          <cell r="F233" t="str">
            <v>固定资产类</v>
          </cell>
          <cell r="G233">
            <v>0</v>
          </cell>
          <cell r="H233">
            <v>1</v>
          </cell>
          <cell r="I233">
            <v>0</v>
          </cell>
          <cell r="S233">
            <v>20000</v>
          </cell>
          <cell r="U233">
            <v>20000</v>
          </cell>
          <cell r="V233" t="str">
            <v>100%</v>
          </cell>
        </row>
        <row r="234">
          <cell r="A234" t="str">
            <v>S432007</v>
          </cell>
          <cell r="B234" t="str">
            <v>江阴市信佳科贸有限公司</v>
          </cell>
          <cell r="C234" t="str">
            <v>座椅</v>
          </cell>
          <cell r="D234" t="str">
            <v>诉讼-7月底付清货款</v>
          </cell>
          <cell r="E234" t="str">
            <v>固定资产</v>
          </cell>
          <cell r="F234" t="str">
            <v>固定资产类</v>
          </cell>
          <cell r="G234">
            <v>0</v>
          </cell>
          <cell r="H234">
            <v>1</v>
          </cell>
          <cell r="I234">
            <v>0</v>
          </cell>
          <cell r="U234">
            <v>0</v>
          </cell>
          <cell r="V234" t="str">
            <v>100%</v>
          </cell>
        </row>
        <row r="235">
          <cell r="A235" t="str">
            <v>S431017</v>
          </cell>
          <cell r="B235" t="str">
            <v>上海典亚模具有限公司</v>
          </cell>
          <cell r="C235" t="str">
            <v>座椅</v>
          </cell>
          <cell r="D235" t="str">
            <v>老账</v>
          </cell>
          <cell r="E235" t="str">
            <v>固定资产</v>
          </cell>
          <cell r="F235" t="str">
            <v>固定资产类</v>
          </cell>
          <cell r="G235">
            <v>17600</v>
          </cell>
          <cell r="H235">
            <v>1</v>
          </cell>
          <cell r="I235">
            <v>17600</v>
          </cell>
          <cell r="U235">
            <v>0</v>
          </cell>
          <cell r="V235">
            <v>0</v>
          </cell>
        </row>
        <row r="236">
          <cell r="A236" t="str">
            <v>S431007</v>
          </cell>
          <cell r="B236" t="str">
            <v>上海庆利机械设备有限公司</v>
          </cell>
          <cell r="C236" t="str">
            <v>座椅</v>
          </cell>
          <cell r="D236" t="str">
            <v>固定资产-老账</v>
          </cell>
          <cell r="E236" t="str">
            <v>固定资产</v>
          </cell>
          <cell r="F236" t="str">
            <v>固定资产类</v>
          </cell>
          <cell r="G236">
            <v>0</v>
          </cell>
          <cell r="H236">
            <v>1</v>
          </cell>
          <cell r="I236">
            <v>0</v>
          </cell>
          <cell r="U236">
            <v>0</v>
          </cell>
          <cell r="V236" t="str">
            <v>100%</v>
          </cell>
        </row>
        <row r="237">
          <cell r="A237" t="str">
            <v>S412027</v>
          </cell>
          <cell r="B237" t="str">
            <v>天津信嘉机械设备租赁有限公司</v>
          </cell>
          <cell r="C237" t="str">
            <v>座椅/后视镜</v>
          </cell>
          <cell r="D237" t="str">
            <v>叉车租赁</v>
          </cell>
          <cell r="E237" t="str">
            <v>固定资产</v>
          </cell>
          <cell r="F237" t="str">
            <v>固定资产类</v>
          </cell>
          <cell r="G237">
            <v>13680</v>
          </cell>
          <cell r="H237">
            <v>1</v>
          </cell>
          <cell r="I237">
            <v>13680</v>
          </cell>
          <cell r="U237">
            <v>0</v>
          </cell>
          <cell r="V237">
            <v>0</v>
          </cell>
        </row>
        <row r="238">
          <cell r="A238" t="str">
            <v>S513019</v>
          </cell>
          <cell r="B238" t="str">
            <v>沧州其源盛环保设备有限公司</v>
          </cell>
          <cell r="C238" t="str">
            <v>座椅</v>
          </cell>
          <cell r="D238" t="str">
            <v>固定资产-老账</v>
          </cell>
          <cell r="E238" t="str">
            <v>固定资产</v>
          </cell>
          <cell r="F238" t="str">
            <v>固定资产类</v>
          </cell>
          <cell r="G238">
            <v>0</v>
          </cell>
          <cell r="H238">
            <v>1</v>
          </cell>
          <cell r="I238">
            <v>0</v>
          </cell>
          <cell r="U238">
            <v>0</v>
          </cell>
          <cell r="V238" t="str">
            <v>100%</v>
          </cell>
        </row>
        <row r="239">
          <cell r="G239">
            <v>1504904.963</v>
          </cell>
          <cell r="I239">
            <v>1504904.963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60000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40000</v>
          </cell>
          <cell r="T239">
            <v>0</v>
          </cell>
          <cell r="U239">
            <v>100000</v>
          </cell>
          <cell r="V239">
            <v>5.41460861404068E-2</v>
          </cell>
        </row>
        <row r="244">
          <cell r="A244" t="str">
            <v>老账</v>
          </cell>
        </row>
        <row r="245">
          <cell r="A245" t="str">
            <v>供应商代码</v>
          </cell>
          <cell r="B245" t="str">
            <v>供应商名称</v>
          </cell>
          <cell r="C245" t="str">
            <v>模块</v>
          </cell>
          <cell r="D245" t="str">
            <v>供货状态</v>
          </cell>
          <cell r="E245" t="str">
            <v>类别</v>
          </cell>
          <cell r="F245" t="str">
            <v>资金类别区分</v>
          </cell>
          <cell r="G245" t="str">
            <v>2024年1-4月</v>
          </cell>
          <cell r="J245" t="str">
            <v>1月</v>
          </cell>
          <cell r="O245" t="str">
            <v>2月</v>
          </cell>
          <cell r="R245" t="str">
            <v>3月</v>
          </cell>
          <cell r="S245" t="str">
            <v>4月</v>
          </cell>
          <cell r="U245" t="str">
            <v>2024年1-4月</v>
          </cell>
        </row>
        <row r="246">
          <cell r="G246" t="str">
            <v>按半年平均数应付</v>
          </cell>
          <cell r="H246" t="str">
            <v>付款原则比例</v>
          </cell>
          <cell r="I246" t="str">
            <v>按原则应付</v>
          </cell>
          <cell r="J246" t="str">
            <v>1.24支付</v>
          </cell>
          <cell r="K246" t="str">
            <v>1.29支付</v>
          </cell>
          <cell r="L246" t="str">
            <v>1.31支付</v>
          </cell>
          <cell r="M246" t="str">
            <v>2.1支付</v>
          </cell>
          <cell r="N246" t="str">
            <v>2.6支付</v>
          </cell>
          <cell r="O246" t="str">
            <v>2.21支付</v>
          </cell>
          <cell r="P246" t="str">
            <v>2.29支付</v>
          </cell>
          <cell r="Q246" t="str">
            <v>3.1支付</v>
          </cell>
          <cell r="R246" t="str">
            <v>3.14支付</v>
          </cell>
          <cell r="S246" t="str">
            <v>4.27支付</v>
          </cell>
          <cell r="T246" t="str">
            <v>5.23前支付</v>
          </cell>
          <cell r="U246" t="str">
            <v>合计支付</v>
          </cell>
          <cell r="V246" t="str">
            <v>支付比例</v>
          </cell>
        </row>
        <row r="247">
          <cell r="A247" t="str">
            <v>S412015</v>
          </cell>
          <cell r="B247" t="str">
            <v>天津亚铁科技有限公司</v>
          </cell>
          <cell r="C247" t="str">
            <v>金属件</v>
          </cell>
          <cell r="D247" t="str">
            <v>老账</v>
          </cell>
          <cell r="E247" t="str">
            <v>原材料</v>
          </cell>
          <cell r="F247" t="str">
            <v>老账类</v>
          </cell>
          <cell r="G247">
            <v>0</v>
          </cell>
          <cell r="H247">
            <v>0.8</v>
          </cell>
          <cell r="I247">
            <v>0</v>
          </cell>
          <cell r="S247">
            <v>30000</v>
          </cell>
          <cell r="U247">
            <v>30000</v>
          </cell>
          <cell r="V247" t="str">
            <v>100%</v>
          </cell>
        </row>
        <row r="248">
          <cell r="A248" t="str">
            <v>S413049</v>
          </cell>
          <cell r="B248" t="str">
            <v>黄骅市天丰汽车配件有限公司</v>
          </cell>
          <cell r="C248" t="str">
            <v>金属件</v>
          </cell>
          <cell r="D248" t="str">
            <v>涉诉</v>
          </cell>
          <cell r="E248" t="str">
            <v>零部件</v>
          </cell>
          <cell r="F248" t="str">
            <v>老账类</v>
          </cell>
          <cell r="G248">
            <v>115055.864</v>
          </cell>
          <cell r="H248">
            <v>0.8</v>
          </cell>
          <cell r="I248">
            <v>92044.691200000001</v>
          </cell>
          <cell r="U248">
            <v>0</v>
          </cell>
          <cell r="V248">
            <v>0</v>
          </cell>
        </row>
        <row r="249">
          <cell r="A249" t="str">
            <v>S413090</v>
          </cell>
          <cell r="B249" t="str">
            <v>黄骅市津华汽车部件有限公司</v>
          </cell>
          <cell r="C249" t="str">
            <v>金属件/座椅</v>
          </cell>
          <cell r="D249" t="str">
            <v>更名创合</v>
          </cell>
          <cell r="E249" t="str">
            <v>零部件</v>
          </cell>
          <cell r="F249" t="str">
            <v>老账类</v>
          </cell>
          <cell r="G249">
            <v>0</v>
          </cell>
          <cell r="H249">
            <v>0.8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U249">
            <v>0</v>
          </cell>
          <cell r="V249" t="str">
            <v>100%</v>
          </cell>
        </row>
        <row r="250">
          <cell r="A250" t="str">
            <v>S513016</v>
          </cell>
          <cell r="B250" t="str">
            <v>黄骅市辉煌建筑队</v>
          </cell>
          <cell r="C250" t="str">
            <v>金属件/座椅/后视镜</v>
          </cell>
          <cell r="D250" t="str">
            <v>基建维修-老账</v>
          </cell>
          <cell r="E250" t="str">
            <v>临采</v>
          </cell>
          <cell r="F250" t="str">
            <v>老账类</v>
          </cell>
          <cell r="G250">
            <v>51764.800000000003</v>
          </cell>
          <cell r="H250">
            <v>1</v>
          </cell>
          <cell r="I250">
            <v>51764.800000000003</v>
          </cell>
          <cell r="S250">
            <v>30000</v>
          </cell>
          <cell r="U250">
            <v>30000</v>
          </cell>
          <cell r="V250">
            <v>0.57954440082836201</v>
          </cell>
        </row>
        <row r="251">
          <cell r="A251" t="str">
            <v>S413027</v>
          </cell>
          <cell r="B251" t="str">
            <v>沧州裕金达汽车部件有限公司</v>
          </cell>
          <cell r="C251" t="str">
            <v>金属件</v>
          </cell>
          <cell r="D251" t="str">
            <v>老账</v>
          </cell>
          <cell r="E251" t="str">
            <v>零部件</v>
          </cell>
          <cell r="F251" t="str">
            <v>老账类</v>
          </cell>
          <cell r="G251">
            <v>0</v>
          </cell>
          <cell r="H251">
            <v>0.8</v>
          </cell>
          <cell r="I251">
            <v>0</v>
          </cell>
          <cell r="U251">
            <v>0</v>
          </cell>
          <cell r="V251" t="str">
            <v>100%</v>
          </cell>
        </row>
        <row r="252">
          <cell r="A252" t="str">
            <v>S411024</v>
          </cell>
          <cell r="B252" t="str">
            <v>北京德实汽车饰件有限公司</v>
          </cell>
          <cell r="C252" t="str">
            <v>金属件/座椅</v>
          </cell>
          <cell r="D252" t="str">
            <v>老账</v>
          </cell>
          <cell r="E252" t="str">
            <v>零部件</v>
          </cell>
          <cell r="F252" t="str">
            <v>老账类</v>
          </cell>
          <cell r="G252">
            <v>0</v>
          </cell>
          <cell r="H252">
            <v>0.8</v>
          </cell>
          <cell r="I252">
            <v>0</v>
          </cell>
          <cell r="U252">
            <v>0</v>
          </cell>
          <cell r="V252" t="str">
            <v>100%</v>
          </cell>
        </row>
        <row r="253">
          <cell r="A253" t="str">
            <v>S413030</v>
          </cell>
          <cell r="B253" t="str">
            <v>黄骅市盛荣汽车零部件有限公司</v>
          </cell>
          <cell r="C253" t="str">
            <v>金属件</v>
          </cell>
          <cell r="D253" t="str">
            <v>老账</v>
          </cell>
          <cell r="E253" t="str">
            <v>零部件</v>
          </cell>
          <cell r="F253" t="str">
            <v>老账类</v>
          </cell>
          <cell r="G253">
            <v>1570.72</v>
          </cell>
          <cell r="H253">
            <v>1</v>
          </cell>
          <cell r="I253">
            <v>1570.72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10000</v>
          </cell>
          <cell r="U253">
            <v>10000</v>
          </cell>
          <cell r="V253">
            <v>6.3665070795558698</v>
          </cell>
        </row>
        <row r="254">
          <cell r="A254" t="str">
            <v>S413096</v>
          </cell>
          <cell r="B254" t="str">
            <v>河北联庆五金制品有限公司</v>
          </cell>
          <cell r="C254" t="str">
            <v>金属件</v>
          </cell>
          <cell r="D254" t="str">
            <v>老账</v>
          </cell>
          <cell r="E254" t="str">
            <v>零部件</v>
          </cell>
          <cell r="F254" t="str">
            <v>老账类</v>
          </cell>
          <cell r="G254">
            <v>0</v>
          </cell>
          <cell r="H254">
            <v>1</v>
          </cell>
          <cell r="I254">
            <v>0</v>
          </cell>
          <cell r="U254">
            <v>0</v>
          </cell>
          <cell r="V254" t="str">
            <v>100%</v>
          </cell>
        </row>
        <row r="255">
          <cell r="A255" t="str">
            <v>S412006</v>
          </cell>
          <cell r="B255" t="str">
            <v>天津市天龙得冷成型部品有限公司</v>
          </cell>
          <cell r="C255" t="str">
            <v>座椅/金属件</v>
          </cell>
          <cell r="D255" t="str">
            <v>老账</v>
          </cell>
          <cell r="E255" t="str">
            <v>零部件</v>
          </cell>
          <cell r="F255" t="str">
            <v>老账类</v>
          </cell>
          <cell r="G255">
            <v>3154.5866666666702</v>
          </cell>
          <cell r="H255">
            <v>1</v>
          </cell>
          <cell r="I255">
            <v>3154.5866666666702</v>
          </cell>
          <cell r="U255">
            <v>0</v>
          </cell>
          <cell r="V255">
            <v>0</v>
          </cell>
        </row>
        <row r="256">
          <cell r="A256" t="str">
            <v>S413040</v>
          </cell>
          <cell r="B256" t="str">
            <v>河北辰丰制管有限公司</v>
          </cell>
          <cell r="C256" t="str">
            <v>金属件</v>
          </cell>
          <cell r="D256" t="str">
            <v>老账</v>
          </cell>
          <cell r="E256" t="str">
            <v>原材料</v>
          </cell>
          <cell r="F256" t="str">
            <v>老账类</v>
          </cell>
          <cell r="G256">
            <v>0</v>
          </cell>
          <cell r="H256">
            <v>0.8</v>
          </cell>
          <cell r="I256">
            <v>0</v>
          </cell>
          <cell r="U256">
            <v>0</v>
          </cell>
          <cell r="V256" t="str">
            <v>100%</v>
          </cell>
        </row>
        <row r="257">
          <cell r="A257" t="str">
            <v>S433023</v>
          </cell>
          <cell r="B257" t="str">
            <v>浙江万里安全器材制造有限公司</v>
          </cell>
          <cell r="C257" t="str">
            <v>座椅</v>
          </cell>
          <cell r="D257" t="str">
            <v>老账</v>
          </cell>
          <cell r="E257" t="str">
            <v>零部件</v>
          </cell>
          <cell r="F257" t="str">
            <v>老账类</v>
          </cell>
          <cell r="G257">
            <v>90594.661333333293</v>
          </cell>
          <cell r="H257">
            <v>0.8</v>
          </cell>
          <cell r="I257">
            <v>72475.729066666696</v>
          </cell>
          <cell r="U257">
            <v>0</v>
          </cell>
          <cell r="V257">
            <v>0</v>
          </cell>
        </row>
        <row r="258">
          <cell r="A258" t="str">
            <v>S421003</v>
          </cell>
          <cell r="B258" t="str">
            <v>辽宁德威纤维制品有限公司</v>
          </cell>
          <cell r="C258" t="str">
            <v>座椅</v>
          </cell>
          <cell r="D258" t="str">
            <v>老账</v>
          </cell>
          <cell r="E258" t="str">
            <v>零部件</v>
          </cell>
          <cell r="F258" t="str">
            <v>老账类</v>
          </cell>
          <cell r="G258">
            <v>0</v>
          </cell>
          <cell r="H258">
            <v>0.8</v>
          </cell>
          <cell r="I258">
            <v>0</v>
          </cell>
          <cell r="U258">
            <v>0</v>
          </cell>
          <cell r="V258" t="str">
            <v>100%</v>
          </cell>
        </row>
        <row r="259">
          <cell r="A259" t="str">
            <v>S432012</v>
          </cell>
          <cell r="B259" t="str">
            <v>常州市武进创新模具注塑有限公司</v>
          </cell>
          <cell r="C259" t="str">
            <v>座椅</v>
          </cell>
          <cell r="D259" t="str">
            <v>老账</v>
          </cell>
          <cell r="E259" t="str">
            <v>零部件</v>
          </cell>
          <cell r="F259" t="str">
            <v>老账类</v>
          </cell>
          <cell r="G259">
            <v>0</v>
          </cell>
          <cell r="H259">
            <v>0.8</v>
          </cell>
          <cell r="I259">
            <v>0</v>
          </cell>
          <cell r="U259">
            <v>0</v>
          </cell>
          <cell r="V259" t="str">
            <v>100%</v>
          </cell>
        </row>
        <row r="260">
          <cell r="A260" t="str">
            <v>S437022</v>
          </cell>
          <cell r="B260" t="str">
            <v>德州志鹏海绵制品有限公司</v>
          </cell>
          <cell r="C260" t="str">
            <v>座椅</v>
          </cell>
          <cell r="D260" t="str">
            <v>老账</v>
          </cell>
          <cell r="E260" t="str">
            <v>零部件</v>
          </cell>
          <cell r="F260" t="str">
            <v>老账类</v>
          </cell>
          <cell r="G260">
            <v>0</v>
          </cell>
          <cell r="H260">
            <v>0.8</v>
          </cell>
          <cell r="I260">
            <v>0</v>
          </cell>
          <cell r="U260">
            <v>0</v>
          </cell>
          <cell r="V260" t="str">
            <v>100%</v>
          </cell>
        </row>
        <row r="261">
          <cell r="A261" t="str">
            <v>S412029</v>
          </cell>
          <cell r="B261" t="str">
            <v>天津金庄新材料科技有限公司</v>
          </cell>
          <cell r="C261" t="str">
            <v>座椅</v>
          </cell>
          <cell r="D261" t="str">
            <v>老账</v>
          </cell>
          <cell r="E261" t="str">
            <v>零部件</v>
          </cell>
          <cell r="F261" t="str">
            <v>老账类</v>
          </cell>
          <cell r="G261">
            <v>0</v>
          </cell>
          <cell r="H261">
            <v>0.8</v>
          </cell>
          <cell r="I261">
            <v>0</v>
          </cell>
          <cell r="U261">
            <v>0</v>
          </cell>
          <cell r="V261" t="str">
            <v>100%</v>
          </cell>
        </row>
        <row r="262">
          <cell r="A262" t="str">
            <v>S413003</v>
          </cell>
          <cell r="B262" t="str">
            <v>秦皇岛卓泰包装制品制造有限公司</v>
          </cell>
          <cell r="C262" t="str">
            <v>座椅</v>
          </cell>
          <cell r="D262" t="str">
            <v>老账</v>
          </cell>
          <cell r="E262" t="str">
            <v>零部件</v>
          </cell>
          <cell r="F262" t="str">
            <v>老账类</v>
          </cell>
          <cell r="G262">
            <v>0</v>
          </cell>
          <cell r="H262">
            <v>0.8</v>
          </cell>
          <cell r="I262">
            <v>0</v>
          </cell>
          <cell r="U262">
            <v>0</v>
          </cell>
          <cell r="V262" t="str">
            <v>100%</v>
          </cell>
        </row>
        <row r="263">
          <cell r="A263" t="str">
            <v>S412021</v>
          </cell>
          <cell r="B263" t="str">
            <v>天津市宝驰汽车部件有限公司</v>
          </cell>
          <cell r="C263" t="str">
            <v>座椅</v>
          </cell>
          <cell r="D263" t="str">
            <v>老账</v>
          </cell>
          <cell r="E263" t="str">
            <v>零部件</v>
          </cell>
          <cell r="F263" t="str">
            <v>老账类</v>
          </cell>
          <cell r="G263">
            <v>0</v>
          </cell>
          <cell r="H263">
            <v>0.8</v>
          </cell>
          <cell r="I263">
            <v>0</v>
          </cell>
          <cell r="U263">
            <v>0</v>
          </cell>
          <cell r="V263" t="str">
            <v>100%</v>
          </cell>
        </row>
        <row r="264">
          <cell r="A264" t="str">
            <v>S413144</v>
          </cell>
          <cell r="B264" t="str">
            <v>黄骅市隆润汽车配件有限公司</v>
          </cell>
          <cell r="C264" t="str">
            <v>座椅/后视镜</v>
          </cell>
          <cell r="D264" t="str">
            <v>老账</v>
          </cell>
          <cell r="E264" t="str">
            <v>零部件</v>
          </cell>
          <cell r="F264" t="str">
            <v>老账类</v>
          </cell>
          <cell r="G264">
            <v>0</v>
          </cell>
          <cell r="H264">
            <v>0.8</v>
          </cell>
          <cell r="I264">
            <v>0</v>
          </cell>
          <cell r="U264">
            <v>0</v>
          </cell>
          <cell r="V264" t="str">
            <v>100%</v>
          </cell>
        </row>
        <row r="265">
          <cell r="A265" t="str">
            <v>S443001</v>
          </cell>
          <cell r="B265" t="str">
            <v>衡阳县标准件厂株洲销售处</v>
          </cell>
          <cell r="C265" t="str">
            <v>座椅</v>
          </cell>
          <cell r="D265" t="str">
            <v>老账</v>
          </cell>
          <cell r="E265" t="str">
            <v>零部件</v>
          </cell>
          <cell r="F265" t="str">
            <v>老账类</v>
          </cell>
          <cell r="G265">
            <v>0</v>
          </cell>
          <cell r="H265">
            <v>0.8</v>
          </cell>
          <cell r="I265">
            <v>0</v>
          </cell>
          <cell r="U265">
            <v>0</v>
          </cell>
          <cell r="V265" t="str">
            <v>100%</v>
          </cell>
        </row>
        <row r="266">
          <cell r="A266" t="str">
            <v>S433012</v>
          </cell>
          <cell r="B266" t="str">
            <v>浙江全盛无纺制品有限公司</v>
          </cell>
          <cell r="C266" t="str">
            <v>座椅</v>
          </cell>
          <cell r="D266" t="str">
            <v>老账</v>
          </cell>
          <cell r="E266" t="str">
            <v>零部件</v>
          </cell>
          <cell r="F266" t="str">
            <v>老账类</v>
          </cell>
          <cell r="G266">
            <v>0</v>
          </cell>
          <cell r="H266">
            <v>0.8</v>
          </cell>
          <cell r="I266">
            <v>0</v>
          </cell>
          <cell r="U266">
            <v>0</v>
          </cell>
          <cell r="V266" t="str">
            <v>100%</v>
          </cell>
        </row>
        <row r="267">
          <cell r="A267" t="str">
            <v>S413093</v>
          </cell>
          <cell r="B267" t="str">
            <v>黄骅市兴田弹簧有限公司</v>
          </cell>
          <cell r="C267" t="str">
            <v>座椅</v>
          </cell>
          <cell r="D267" t="str">
            <v>清户（顶酒）</v>
          </cell>
          <cell r="E267" t="str">
            <v>零部件</v>
          </cell>
          <cell r="F267" t="str">
            <v>老账类</v>
          </cell>
          <cell r="G267">
            <v>0</v>
          </cell>
          <cell r="H267">
            <v>0.8</v>
          </cell>
          <cell r="I267">
            <v>0</v>
          </cell>
          <cell r="U267">
            <v>0</v>
          </cell>
          <cell r="V267" t="str">
            <v>100%</v>
          </cell>
        </row>
        <row r="268">
          <cell r="A268" t="str">
            <v>S432024</v>
          </cell>
          <cell r="B268" t="str">
            <v>江阴市达安汽车零部件有限公司</v>
          </cell>
          <cell r="C268" t="str">
            <v>座椅</v>
          </cell>
          <cell r="D268" t="str">
            <v>老账</v>
          </cell>
          <cell r="E268" t="str">
            <v>零部件</v>
          </cell>
          <cell r="F268" t="str">
            <v>老账类</v>
          </cell>
          <cell r="G268">
            <v>0</v>
          </cell>
          <cell r="H268">
            <v>0.8</v>
          </cell>
          <cell r="I268">
            <v>0</v>
          </cell>
          <cell r="U268">
            <v>0</v>
          </cell>
          <cell r="V268" t="str">
            <v>100%</v>
          </cell>
        </row>
        <row r="269">
          <cell r="A269" t="str">
            <v>S413094</v>
          </cell>
          <cell r="B269" t="str">
            <v>霸州市宏海塑料制品有限公司</v>
          </cell>
          <cell r="C269" t="str">
            <v>座椅</v>
          </cell>
          <cell r="D269" t="str">
            <v>老账</v>
          </cell>
          <cell r="E269" t="str">
            <v>零部件</v>
          </cell>
          <cell r="F269" t="str">
            <v>老账类</v>
          </cell>
          <cell r="G269">
            <v>0</v>
          </cell>
          <cell r="H269">
            <v>0.8</v>
          </cell>
          <cell r="I269">
            <v>0</v>
          </cell>
          <cell r="U269">
            <v>0</v>
          </cell>
          <cell r="V269" t="str">
            <v>100%</v>
          </cell>
        </row>
        <row r="270">
          <cell r="A270" t="str">
            <v>S413159</v>
          </cell>
          <cell r="B270" t="str">
            <v>沧州志鹏聚氨酯制品有限公司</v>
          </cell>
          <cell r="C270" t="str">
            <v>座椅</v>
          </cell>
          <cell r="D270" t="str">
            <v>老账</v>
          </cell>
          <cell r="E270" t="str">
            <v>零部件</v>
          </cell>
          <cell r="F270" t="str">
            <v>老账类</v>
          </cell>
          <cell r="G270">
            <v>0</v>
          </cell>
          <cell r="H270">
            <v>0.8</v>
          </cell>
          <cell r="I270">
            <v>0</v>
          </cell>
          <cell r="U270">
            <v>0</v>
          </cell>
          <cell r="V270" t="str">
            <v>100%</v>
          </cell>
        </row>
        <row r="271">
          <cell r="A271" t="str">
            <v>S413008</v>
          </cell>
          <cell r="B271" t="str">
            <v>高碑店市晨奥汽车部件有限公司</v>
          </cell>
          <cell r="C271" t="str">
            <v>座椅</v>
          </cell>
          <cell r="D271" t="str">
            <v>老账</v>
          </cell>
          <cell r="E271" t="str">
            <v>零部件</v>
          </cell>
          <cell r="F271" t="str">
            <v>老账类</v>
          </cell>
          <cell r="G271">
            <v>0</v>
          </cell>
          <cell r="H271">
            <v>0.8</v>
          </cell>
          <cell r="I271">
            <v>0</v>
          </cell>
          <cell r="U271">
            <v>0</v>
          </cell>
          <cell r="V271" t="str">
            <v>100%</v>
          </cell>
        </row>
        <row r="272">
          <cell r="A272" t="str">
            <v>S431011</v>
          </cell>
          <cell r="B272" t="str">
            <v>杜倍汽车技术(上海)有限公司</v>
          </cell>
          <cell r="C272" t="str">
            <v>座椅</v>
          </cell>
          <cell r="D272" t="str">
            <v>老账</v>
          </cell>
          <cell r="E272" t="str">
            <v>零部件</v>
          </cell>
          <cell r="F272" t="str">
            <v>老账类</v>
          </cell>
          <cell r="G272">
            <v>0</v>
          </cell>
          <cell r="H272">
            <v>0.8</v>
          </cell>
          <cell r="I272">
            <v>0</v>
          </cell>
          <cell r="U272">
            <v>0</v>
          </cell>
          <cell r="V272" t="str">
            <v>100%</v>
          </cell>
        </row>
        <row r="273">
          <cell r="A273" t="str">
            <v>S437011</v>
          </cell>
          <cell r="B273" t="str">
            <v>诸城市黄海剑杆织布厂</v>
          </cell>
          <cell r="C273" t="str">
            <v>座椅</v>
          </cell>
          <cell r="D273" t="str">
            <v>老账</v>
          </cell>
          <cell r="E273" t="str">
            <v>零部件</v>
          </cell>
          <cell r="F273" t="str">
            <v>老账类</v>
          </cell>
          <cell r="G273">
            <v>0</v>
          </cell>
          <cell r="H273">
            <v>0.8</v>
          </cell>
          <cell r="I273">
            <v>0</v>
          </cell>
          <cell r="U273">
            <v>0</v>
          </cell>
          <cell r="V273" t="str">
            <v>100%</v>
          </cell>
        </row>
        <row r="274">
          <cell r="A274" t="str">
            <v>S411012</v>
          </cell>
          <cell r="B274" t="str">
            <v>北京旺博林包装材料有限公司</v>
          </cell>
          <cell r="C274" t="str">
            <v>座椅</v>
          </cell>
          <cell r="D274" t="str">
            <v>老账</v>
          </cell>
          <cell r="E274" t="str">
            <v>零部件</v>
          </cell>
          <cell r="F274" t="str">
            <v>老账类</v>
          </cell>
          <cell r="G274">
            <v>0</v>
          </cell>
          <cell r="H274">
            <v>0.8</v>
          </cell>
          <cell r="I274">
            <v>0</v>
          </cell>
          <cell r="U274">
            <v>0</v>
          </cell>
          <cell r="V274" t="str">
            <v>100%</v>
          </cell>
        </row>
        <row r="275">
          <cell r="A275" t="str">
            <v>S413059</v>
          </cell>
          <cell r="B275" t="str">
            <v>黄骅市荣邦汽车部件有限公司</v>
          </cell>
          <cell r="C275" t="str">
            <v>座椅</v>
          </cell>
          <cell r="D275" t="str">
            <v>老账</v>
          </cell>
          <cell r="E275" t="str">
            <v>零部件</v>
          </cell>
          <cell r="F275" t="str">
            <v>老账类</v>
          </cell>
          <cell r="G275">
            <v>0</v>
          </cell>
          <cell r="H275">
            <v>0.8</v>
          </cell>
          <cell r="I275">
            <v>0</v>
          </cell>
          <cell r="U275">
            <v>0</v>
          </cell>
          <cell r="V275" t="str">
            <v>100%</v>
          </cell>
        </row>
        <row r="276">
          <cell r="A276" t="str">
            <v>S437034</v>
          </cell>
          <cell r="B276" t="str">
            <v>潍坊振晟汽车零部件有限公司</v>
          </cell>
          <cell r="C276" t="str">
            <v>座椅</v>
          </cell>
          <cell r="D276" t="str">
            <v>老账</v>
          </cell>
          <cell r="E276" t="str">
            <v>零部件</v>
          </cell>
          <cell r="F276" t="str">
            <v>老账类</v>
          </cell>
          <cell r="G276">
            <v>37469.644</v>
          </cell>
          <cell r="H276">
            <v>0.8</v>
          </cell>
          <cell r="I276">
            <v>29975.715199999999</v>
          </cell>
          <cell r="N276">
            <v>10000</v>
          </cell>
          <cell r="S276">
            <v>10000</v>
          </cell>
          <cell r="U276">
            <v>20000</v>
          </cell>
          <cell r="V276">
            <v>0.667206766095776</v>
          </cell>
        </row>
        <row r="277">
          <cell r="A277" t="str">
            <v>S413154</v>
          </cell>
          <cell r="B277" t="str">
            <v>文安县众盛塑料制品厂</v>
          </cell>
          <cell r="C277" t="str">
            <v>座椅</v>
          </cell>
          <cell r="D277" t="str">
            <v>老账</v>
          </cell>
          <cell r="E277" t="str">
            <v>零部件</v>
          </cell>
          <cell r="F277" t="str">
            <v>老账类</v>
          </cell>
          <cell r="G277">
            <v>0</v>
          </cell>
          <cell r="H277">
            <v>0.8</v>
          </cell>
          <cell r="I277">
            <v>0</v>
          </cell>
          <cell r="U277">
            <v>0</v>
          </cell>
          <cell r="V277" t="str">
            <v>100%</v>
          </cell>
        </row>
        <row r="278">
          <cell r="A278" t="str">
            <v>S437024</v>
          </cell>
          <cell r="B278" t="str">
            <v>佳化化学（滨州）有限公司</v>
          </cell>
          <cell r="C278" t="str">
            <v>座椅</v>
          </cell>
          <cell r="D278" t="str">
            <v>老账</v>
          </cell>
          <cell r="E278" t="str">
            <v>原材料</v>
          </cell>
          <cell r="F278" t="str">
            <v>老账类</v>
          </cell>
          <cell r="G278">
            <v>0</v>
          </cell>
          <cell r="H278">
            <v>1</v>
          </cell>
          <cell r="I278">
            <v>0</v>
          </cell>
          <cell r="U278">
            <v>0</v>
          </cell>
          <cell r="V278" t="str">
            <v>100%</v>
          </cell>
        </row>
        <row r="279">
          <cell r="A279" t="str">
            <v>S442003</v>
          </cell>
          <cell r="B279" t="str">
            <v>襄阳杰创化工新材料有限公司</v>
          </cell>
          <cell r="C279" t="str">
            <v>座椅</v>
          </cell>
          <cell r="D279" t="str">
            <v>老账</v>
          </cell>
          <cell r="E279" t="str">
            <v>原材料</v>
          </cell>
          <cell r="F279" t="str">
            <v>老账类</v>
          </cell>
          <cell r="G279">
            <v>0</v>
          </cell>
          <cell r="H279">
            <v>1</v>
          </cell>
          <cell r="I279">
            <v>0</v>
          </cell>
          <cell r="U279">
            <v>0</v>
          </cell>
          <cell r="V279" t="str">
            <v>100%</v>
          </cell>
        </row>
        <row r="280">
          <cell r="A280" t="str">
            <v>S413063</v>
          </cell>
          <cell r="B280" t="str">
            <v>黄骅市洁霸汽车零部件制造有限公司</v>
          </cell>
          <cell r="C280" t="str">
            <v>金属件/座椅</v>
          </cell>
          <cell r="D280" t="str">
            <v>老账</v>
          </cell>
          <cell r="E280" t="str">
            <v>零部件</v>
          </cell>
          <cell r="F280" t="str">
            <v>老账类</v>
          </cell>
          <cell r="G280">
            <v>0</v>
          </cell>
          <cell r="H280">
            <v>0.8</v>
          </cell>
          <cell r="I280">
            <v>0</v>
          </cell>
          <cell r="U280">
            <v>0</v>
          </cell>
          <cell r="V280" t="str">
            <v>100%</v>
          </cell>
        </row>
        <row r="281">
          <cell r="A281" t="str">
            <v>S413069</v>
          </cell>
          <cell r="B281" t="str">
            <v>黄骅市峰霞科技有限公司</v>
          </cell>
          <cell r="C281" t="str">
            <v>金属件</v>
          </cell>
          <cell r="D281" t="str">
            <v>老账</v>
          </cell>
          <cell r="E281" t="str">
            <v>零部件</v>
          </cell>
          <cell r="F281" t="str">
            <v>老账类</v>
          </cell>
          <cell r="G281">
            <v>0</v>
          </cell>
          <cell r="H281">
            <v>0.8</v>
          </cell>
          <cell r="I281">
            <v>0</v>
          </cell>
          <cell r="U281">
            <v>0</v>
          </cell>
          <cell r="V281" t="str">
            <v>100%</v>
          </cell>
        </row>
        <row r="282">
          <cell r="A282" t="str">
            <v>S413087</v>
          </cell>
          <cell r="B282" t="str">
            <v>东光县汽车减震器厂</v>
          </cell>
          <cell r="C282" t="str">
            <v>金属件</v>
          </cell>
          <cell r="D282" t="str">
            <v>老账</v>
          </cell>
          <cell r="E282" t="str">
            <v>零部件</v>
          </cell>
          <cell r="F282" t="str">
            <v>老账类</v>
          </cell>
          <cell r="G282">
            <v>0</v>
          </cell>
          <cell r="H282">
            <v>1</v>
          </cell>
          <cell r="I282">
            <v>0</v>
          </cell>
          <cell r="U282">
            <v>0</v>
          </cell>
          <cell r="V282" t="str">
            <v>100%</v>
          </cell>
        </row>
        <row r="283">
          <cell r="A283" t="str">
            <v>S413133</v>
          </cell>
          <cell r="B283" t="str">
            <v>深州市晶立泰机械配件有限公司</v>
          </cell>
          <cell r="C283" t="str">
            <v>金属件/座椅/后视镜</v>
          </cell>
          <cell r="D283" t="str">
            <v>老账</v>
          </cell>
          <cell r="E283" t="str">
            <v>零部件</v>
          </cell>
          <cell r="F283" t="str">
            <v>老账类</v>
          </cell>
          <cell r="G283">
            <v>0</v>
          </cell>
          <cell r="H283">
            <v>0.8</v>
          </cell>
          <cell r="I283">
            <v>0</v>
          </cell>
          <cell r="U283">
            <v>0</v>
          </cell>
          <cell r="V283" t="str">
            <v>100%</v>
          </cell>
        </row>
        <row r="284">
          <cell r="A284" t="str">
            <v>S433007</v>
          </cell>
          <cell r="B284" t="str">
            <v>瑞安市精艺标准件有限公司</v>
          </cell>
          <cell r="C284" t="str">
            <v>金属件/座椅</v>
          </cell>
          <cell r="D284" t="str">
            <v>老账</v>
          </cell>
          <cell r="E284" t="str">
            <v>零部件</v>
          </cell>
          <cell r="F284" t="str">
            <v>老账类</v>
          </cell>
          <cell r="G284">
            <v>3123.616</v>
          </cell>
          <cell r="H284">
            <v>0.8</v>
          </cell>
          <cell r="I284">
            <v>2498.8928000000001</v>
          </cell>
          <cell r="U284">
            <v>0</v>
          </cell>
          <cell r="V284">
            <v>0</v>
          </cell>
        </row>
        <row r="285">
          <cell r="A285" t="str">
            <v>S413028</v>
          </cell>
          <cell r="B285" t="str">
            <v>泊头市鑫洪金属制品有限公司</v>
          </cell>
          <cell r="C285" t="str">
            <v>金属件/后视镜</v>
          </cell>
          <cell r="D285" t="str">
            <v>老账</v>
          </cell>
          <cell r="E285" t="str">
            <v>零部件</v>
          </cell>
          <cell r="F285" t="str">
            <v>老账类</v>
          </cell>
          <cell r="G285">
            <v>11687.369333333299</v>
          </cell>
          <cell r="H285">
            <v>0.8</v>
          </cell>
          <cell r="I285">
            <v>9349.8954666666705</v>
          </cell>
          <cell r="U285">
            <v>0</v>
          </cell>
          <cell r="V285">
            <v>0</v>
          </cell>
        </row>
        <row r="286">
          <cell r="A286" t="str">
            <v>S413060</v>
          </cell>
          <cell r="B286" t="str">
            <v>黄骅市正祥车辆部件有限公司</v>
          </cell>
          <cell r="C286" t="str">
            <v>金属件</v>
          </cell>
          <cell r="D286" t="str">
            <v>老账</v>
          </cell>
          <cell r="E286" t="str">
            <v>零部件</v>
          </cell>
          <cell r="F286" t="str">
            <v>老账类</v>
          </cell>
          <cell r="G286">
            <v>196011.51999999999</v>
          </cell>
          <cell r="H286">
            <v>0.8</v>
          </cell>
          <cell r="I286">
            <v>156809.21599999999</v>
          </cell>
          <cell r="U286">
            <v>0</v>
          </cell>
          <cell r="V286">
            <v>0</v>
          </cell>
        </row>
        <row r="287">
          <cell r="A287" t="str">
            <v>S413038</v>
          </cell>
          <cell r="B287" t="str">
            <v>黄骅市万昌五金制品有限公司</v>
          </cell>
          <cell r="C287" t="str">
            <v>金属件</v>
          </cell>
          <cell r="D287" t="str">
            <v>老账</v>
          </cell>
          <cell r="E287" t="str">
            <v>零部件</v>
          </cell>
          <cell r="F287" t="str">
            <v>老账类</v>
          </cell>
          <cell r="G287">
            <v>0</v>
          </cell>
          <cell r="H287">
            <v>0.8</v>
          </cell>
          <cell r="I287">
            <v>0</v>
          </cell>
          <cell r="U287">
            <v>0</v>
          </cell>
          <cell r="V287" t="str">
            <v>100%</v>
          </cell>
        </row>
        <row r="288">
          <cell r="A288" t="str">
            <v>S413072</v>
          </cell>
          <cell r="B288" t="str">
            <v>黄骅市润晨五金制品有限公司</v>
          </cell>
          <cell r="C288" t="str">
            <v>金属件</v>
          </cell>
          <cell r="D288" t="str">
            <v>老账</v>
          </cell>
          <cell r="E288" t="str">
            <v>零部件</v>
          </cell>
          <cell r="F288" t="str">
            <v>老账类</v>
          </cell>
          <cell r="G288">
            <v>11240.2106666667</v>
          </cell>
          <cell r="H288">
            <v>0.8</v>
          </cell>
          <cell r="I288">
            <v>8992.1685333333407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20000</v>
          </cell>
          <cell r="S288">
            <v>10000</v>
          </cell>
          <cell r="U288">
            <v>30000</v>
          </cell>
          <cell r="V288">
            <v>3.33623640268664</v>
          </cell>
        </row>
        <row r="289">
          <cell r="A289" t="str">
            <v>S432019</v>
          </cell>
          <cell r="B289" t="str">
            <v>苏州苏宁标准件有限公司</v>
          </cell>
          <cell r="C289" t="str">
            <v>金属件/座椅/后视镜</v>
          </cell>
          <cell r="D289" t="str">
            <v>老账</v>
          </cell>
          <cell r="E289" t="str">
            <v>零部件</v>
          </cell>
          <cell r="F289" t="str">
            <v>老账类</v>
          </cell>
          <cell r="G289">
            <v>0</v>
          </cell>
          <cell r="H289">
            <v>1</v>
          </cell>
          <cell r="I289">
            <v>0</v>
          </cell>
          <cell r="U289">
            <v>0</v>
          </cell>
          <cell r="V289" t="str">
            <v>100%</v>
          </cell>
        </row>
        <row r="290">
          <cell r="A290" t="str">
            <v>S434003</v>
          </cell>
          <cell r="B290" t="str">
            <v>芜湖市卓人汽车配件有限责任公司</v>
          </cell>
          <cell r="C290" t="str">
            <v>座椅/后视镜</v>
          </cell>
          <cell r="D290" t="str">
            <v>老账</v>
          </cell>
          <cell r="E290" t="str">
            <v>零部件</v>
          </cell>
          <cell r="F290" t="str">
            <v>老账类</v>
          </cell>
          <cell r="G290">
            <v>11271.456</v>
          </cell>
          <cell r="H290">
            <v>0.8</v>
          </cell>
          <cell r="I290">
            <v>9017.1648000000005</v>
          </cell>
          <cell r="U290">
            <v>0</v>
          </cell>
          <cell r="V290">
            <v>0</v>
          </cell>
        </row>
        <row r="291">
          <cell r="A291" t="str">
            <v>S413005</v>
          </cell>
          <cell r="B291" t="str">
            <v>保定市京苑汽车装饰配件厂</v>
          </cell>
          <cell r="C291" t="str">
            <v>座椅</v>
          </cell>
          <cell r="D291" t="str">
            <v>老账</v>
          </cell>
          <cell r="E291" t="str">
            <v>零部件</v>
          </cell>
          <cell r="F291" t="str">
            <v>老账类</v>
          </cell>
          <cell r="G291">
            <v>0</v>
          </cell>
          <cell r="H291">
            <v>0.8</v>
          </cell>
          <cell r="I291">
            <v>0</v>
          </cell>
          <cell r="U291">
            <v>0</v>
          </cell>
          <cell r="V291" t="str">
            <v>100%</v>
          </cell>
        </row>
        <row r="292">
          <cell r="A292" t="str">
            <v>S437033</v>
          </cell>
          <cell r="B292" t="str">
            <v>日照联成工程机械有限公司</v>
          </cell>
          <cell r="C292" t="str">
            <v>座椅</v>
          </cell>
          <cell r="D292" t="str">
            <v>正常供货</v>
          </cell>
          <cell r="E292" t="str">
            <v>零部件</v>
          </cell>
          <cell r="F292" t="str">
            <v>老账类</v>
          </cell>
          <cell r="G292">
            <v>0</v>
          </cell>
          <cell r="H292">
            <v>0.8</v>
          </cell>
          <cell r="I292">
            <v>0</v>
          </cell>
          <cell r="N292">
            <v>100000</v>
          </cell>
          <cell r="U292">
            <v>100000</v>
          </cell>
          <cell r="V292" t="str">
            <v>100%</v>
          </cell>
        </row>
        <row r="293">
          <cell r="A293" t="str">
            <v>S411003</v>
          </cell>
          <cell r="B293" t="str">
            <v>北京市京宁通海经贸有限公司</v>
          </cell>
          <cell r="C293" t="str">
            <v>座椅</v>
          </cell>
          <cell r="D293" t="str">
            <v>老账</v>
          </cell>
          <cell r="E293" t="str">
            <v>零部件</v>
          </cell>
          <cell r="F293" t="str">
            <v>老账类</v>
          </cell>
          <cell r="G293">
            <v>0</v>
          </cell>
          <cell r="H293">
            <v>0.8</v>
          </cell>
          <cell r="I293">
            <v>0</v>
          </cell>
          <cell r="Q293">
            <v>5520</v>
          </cell>
          <cell r="U293">
            <v>5520</v>
          </cell>
          <cell r="V293" t="str">
            <v>100%</v>
          </cell>
        </row>
        <row r="294">
          <cell r="A294" t="str">
            <v>S413202</v>
          </cell>
          <cell r="B294" t="str">
            <v>黄骅市荣昌祥纸制品有限公司</v>
          </cell>
          <cell r="C294" t="str">
            <v>座椅</v>
          </cell>
          <cell r="D294" t="str">
            <v>老账</v>
          </cell>
          <cell r="E294" t="str">
            <v>零部件</v>
          </cell>
          <cell r="F294" t="str">
            <v>老账类</v>
          </cell>
          <cell r="G294">
            <v>32854.973333333299</v>
          </cell>
          <cell r="H294">
            <v>1</v>
          </cell>
          <cell r="I294">
            <v>32854.973333333299</v>
          </cell>
          <cell r="N294">
            <v>40000</v>
          </cell>
          <cell r="U294">
            <v>40000</v>
          </cell>
          <cell r="V294">
            <v>1.21747169276858</v>
          </cell>
        </row>
        <row r="295">
          <cell r="A295" t="str">
            <v>S437010</v>
          </cell>
          <cell r="B295" t="str">
            <v>昌乐天齐色织布有限公司</v>
          </cell>
          <cell r="C295" t="str">
            <v>座椅</v>
          </cell>
          <cell r="D295" t="str">
            <v>老账</v>
          </cell>
          <cell r="E295" t="str">
            <v>零部件</v>
          </cell>
          <cell r="F295" t="str">
            <v>老账类</v>
          </cell>
          <cell r="G295">
            <v>5536</v>
          </cell>
          <cell r="H295">
            <v>0.8</v>
          </cell>
          <cell r="I295">
            <v>4428.8</v>
          </cell>
          <cell r="U295">
            <v>0</v>
          </cell>
          <cell r="V295">
            <v>0</v>
          </cell>
        </row>
        <row r="296">
          <cell r="A296" t="str">
            <v>S412010</v>
          </cell>
          <cell r="B296" t="str">
            <v>天津欧尔派斯环保科技发展有限公司</v>
          </cell>
          <cell r="C296" t="str">
            <v>金属件</v>
          </cell>
          <cell r="D296" t="str">
            <v>老账</v>
          </cell>
          <cell r="E296" t="str">
            <v>原材料</v>
          </cell>
          <cell r="F296" t="str">
            <v>老账类</v>
          </cell>
          <cell r="G296">
            <v>0</v>
          </cell>
          <cell r="H296">
            <v>0.8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U296">
            <v>0</v>
          </cell>
          <cell r="V296" t="str">
            <v>100%</v>
          </cell>
        </row>
        <row r="297">
          <cell r="A297" t="str">
            <v>S437035</v>
          </cell>
          <cell r="B297" t="str">
            <v>诸城市弘和源商贸有限公司</v>
          </cell>
          <cell r="C297" t="str">
            <v>座椅</v>
          </cell>
          <cell r="D297" t="str">
            <v>老账</v>
          </cell>
          <cell r="E297" t="str">
            <v>零部件</v>
          </cell>
          <cell r="F297" t="str">
            <v>老账类</v>
          </cell>
          <cell r="G297">
            <v>0.24533333333333299</v>
          </cell>
          <cell r="H297">
            <v>0.8</v>
          </cell>
          <cell r="I297">
            <v>0.19626666666666701</v>
          </cell>
          <cell r="U297">
            <v>0</v>
          </cell>
          <cell r="V297">
            <v>0</v>
          </cell>
        </row>
        <row r="298">
          <cell r="G298">
            <v>571335.66666666698</v>
          </cell>
          <cell r="I298">
            <v>474937.54933333298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180000</v>
          </cell>
          <cell r="O298">
            <v>0</v>
          </cell>
          <cell r="P298">
            <v>0</v>
          </cell>
          <cell r="Q298">
            <v>5520</v>
          </cell>
          <cell r="R298">
            <v>0</v>
          </cell>
          <cell r="S298">
            <v>80000</v>
          </cell>
          <cell r="T298">
            <v>0</v>
          </cell>
          <cell r="U298">
            <v>265520</v>
          </cell>
          <cell r="V298">
            <v>12.166966341935201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.22批量付款"/>
      <sheetName val="Sheet1"/>
      <sheetName val="Sheet1 (2)"/>
      <sheetName val="5.21"/>
      <sheetName val="5.23"/>
      <sheetName val="5.30"/>
      <sheetName val="5.30 (2)"/>
      <sheetName val="Sheet2"/>
      <sheetName val="5月1日后支付"/>
      <sheetName val="4.3批量付款 -涉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C4" t="str">
            <v>S435001</v>
          </cell>
          <cell r="D4" t="str">
            <v>厦门凯平化工有限公司</v>
          </cell>
          <cell r="E4" t="str">
            <v>极高</v>
          </cell>
          <cell r="F4" t="str">
            <v>座椅</v>
          </cell>
          <cell r="G4" t="str">
            <v>原材料</v>
          </cell>
          <cell r="H4">
            <v>365200.8</v>
          </cell>
          <cell r="I4">
            <v>1</v>
          </cell>
          <cell r="J4">
            <v>365200.8</v>
          </cell>
          <cell r="K4">
            <v>300000</v>
          </cell>
          <cell r="L4">
            <v>65200.800000000003</v>
          </cell>
          <cell r="M4">
            <v>1046641.15</v>
          </cell>
          <cell r="N4">
            <v>152645.42666666699</v>
          </cell>
          <cell r="O4">
            <v>152645.42666666699</v>
          </cell>
          <cell r="P4">
            <v>217846.226666667</v>
          </cell>
          <cell r="Q4">
            <v>200000</v>
          </cell>
          <cell r="R4">
            <v>200000</v>
          </cell>
          <cell r="S4">
            <v>0.91807878915445396</v>
          </cell>
          <cell r="T4">
            <v>1.03220389527259E-2</v>
          </cell>
          <cell r="U4">
            <v>118703.447956348</v>
          </cell>
          <cell r="V4">
            <v>180000</v>
          </cell>
        </row>
        <row r="5">
          <cell r="C5" t="str">
            <v>S421002</v>
          </cell>
          <cell r="D5" t="str">
            <v>大连浩煜新材料科技有限公司</v>
          </cell>
          <cell r="E5" t="str">
            <v>中高</v>
          </cell>
          <cell r="F5" t="str">
            <v>座椅</v>
          </cell>
          <cell r="G5" t="str">
            <v>原材料</v>
          </cell>
          <cell r="H5">
            <v>1637873.2133333299</v>
          </cell>
          <cell r="I5">
            <v>1</v>
          </cell>
          <cell r="J5">
            <v>1637873.2133333299</v>
          </cell>
          <cell r="K5">
            <v>1520000</v>
          </cell>
          <cell r="L5">
            <v>117873.213333333</v>
          </cell>
          <cell r="M5">
            <v>2810209.82</v>
          </cell>
          <cell r="N5">
            <v>773768.30333333299</v>
          </cell>
          <cell r="O5">
            <v>773768.30333333299</v>
          </cell>
          <cell r="P5">
            <v>891641.51666666695</v>
          </cell>
          <cell r="Q5">
            <v>500000</v>
          </cell>
          <cell r="R5">
            <v>500000</v>
          </cell>
          <cell r="S5">
            <v>0.56076348022601197</v>
          </cell>
          <cell r="T5">
            <v>2.58050973818147E-2</v>
          </cell>
          <cell r="U5">
            <v>296758.61989086901</v>
          </cell>
          <cell r="V5">
            <v>400000</v>
          </cell>
        </row>
        <row r="6">
          <cell r="C6" t="str">
            <v>S412042</v>
          </cell>
          <cell r="D6" t="str">
            <v>天津锦程新材料科技有限公司</v>
          </cell>
          <cell r="E6" t="str">
            <v>极高</v>
          </cell>
          <cell r="F6" t="str">
            <v>座椅</v>
          </cell>
          <cell r="G6" t="str">
            <v>原材料</v>
          </cell>
          <cell r="M6">
            <v>13953.24</v>
          </cell>
          <cell r="P6">
            <v>13953.24</v>
          </cell>
          <cell r="Q6">
            <v>13953.24</v>
          </cell>
          <cell r="R6">
            <v>13953.24</v>
          </cell>
          <cell r="S6">
            <v>1</v>
          </cell>
          <cell r="T6">
            <v>7.2012943398366499E-4</v>
          </cell>
          <cell r="U6">
            <v>8281.4884908121494</v>
          </cell>
          <cell r="V6">
            <v>13953.24</v>
          </cell>
        </row>
        <row r="7">
          <cell r="C7" t="str">
            <v>S412003</v>
          </cell>
          <cell r="D7" t="str">
            <v>天津市远丰化工产品贸易有限公司</v>
          </cell>
          <cell r="E7" t="str">
            <v>中高</v>
          </cell>
          <cell r="F7" t="str">
            <v>座椅</v>
          </cell>
          <cell r="G7" t="str">
            <v>原材料</v>
          </cell>
          <cell r="H7">
            <v>14057.5083333333</v>
          </cell>
          <cell r="I7">
            <v>1</v>
          </cell>
          <cell r="J7">
            <v>14057.5083333333</v>
          </cell>
          <cell r="K7">
            <v>500000</v>
          </cell>
          <cell r="L7">
            <v>-485942.49166666699</v>
          </cell>
          <cell r="M7">
            <v>1118177.05</v>
          </cell>
          <cell r="N7">
            <v>186362.84166666699</v>
          </cell>
          <cell r="O7">
            <v>186362.84166666699</v>
          </cell>
          <cell r="P7">
            <v>-299579.65000000002</v>
          </cell>
          <cell r="Q7">
            <v>600000</v>
          </cell>
          <cell r="R7">
            <v>600000</v>
          </cell>
          <cell r="S7">
            <v>-2.0028062653788399</v>
          </cell>
          <cell r="T7">
            <v>3.0966116858177701E-2</v>
          </cell>
          <cell r="U7">
            <v>356110.34386904299</v>
          </cell>
          <cell r="V7">
            <v>500000</v>
          </cell>
        </row>
        <row r="8">
          <cell r="C8" t="str">
            <v>S413065</v>
          </cell>
          <cell r="D8" t="str">
            <v>河北锦泽丰泰国际贸易有限公司</v>
          </cell>
          <cell r="E8" t="str">
            <v>极高</v>
          </cell>
          <cell r="F8" t="str">
            <v>座椅</v>
          </cell>
          <cell r="G8" t="str">
            <v>原材料</v>
          </cell>
          <cell r="H8">
            <v>87330.416666666701</v>
          </cell>
          <cell r="I8">
            <v>1</v>
          </cell>
          <cell r="J8">
            <v>87330.416666666701</v>
          </cell>
          <cell r="K8">
            <v>2240000</v>
          </cell>
          <cell r="L8">
            <v>-2152669.5833333302</v>
          </cell>
          <cell r="M8">
            <v>523982.5</v>
          </cell>
          <cell r="N8">
            <v>87330.416666666701</v>
          </cell>
          <cell r="O8">
            <v>87330.416666666701</v>
          </cell>
          <cell r="P8">
            <v>-2065339.16666667</v>
          </cell>
          <cell r="Q8">
            <v>500000</v>
          </cell>
          <cell r="R8">
            <v>500000</v>
          </cell>
          <cell r="S8">
            <v>-0.24209098828400699</v>
          </cell>
          <cell r="T8">
            <v>2.58050973818147E-2</v>
          </cell>
          <cell r="U8">
            <v>296758.61989086901</v>
          </cell>
          <cell r="V8">
            <v>400000</v>
          </cell>
        </row>
        <row r="9">
          <cell r="C9" t="str">
            <v>S413042</v>
          </cell>
          <cell r="D9" t="str">
            <v>黄骅市祯祥金属制品有限责任公司</v>
          </cell>
          <cell r="E9" t="str">
            <v>极高</v>
          </cell>
          <cell r="F9" t="str">
            <v>座椅</v>
          </cell>
          <cell r="G9" t="str">
            <v>原材料</v>
          </cell>
          <cell r="H9">
            <v>4162.2733333333299</v>
          </cell>
          <cell r="I9">
            <v>1</v>
          </cell>
          <cell r="J9">
            <v>4162.2733333333299</v>
          </cell>
          <cell r="K9">
            <v>900000</v>
          </cell>
          <cell r="L9">
            <v>-895837.72666666703</v>
          </cell>
          <cell r="M9">
            <v>391746.47</v>
          </cell>
          <cell r="N9">
            <v>65291.078333333302</v>
          </cell>
          <cell r="O9">
            <v>65291.078333333302</v>
          </cell>
          <cell r="P9">
            <v>-830546.64833333297</v>
          </cell>
          <cell r="Q9">
            <v>300000</v>
          </cell>
          <cell r="R9">
            <v>300000</v>
          </cell>
          <cell r="S9">
            <v>-0.36120788712110702</v>
          </cell>
          <cell r="T9">
            <v>1.54830584290888E-2</v>
          </cell>
          <cell r="U9">
            <v>178055.17193452199</v>
          </cell>
          <cell r="V9">
            <v>250000</v>
          </cell>
        </row>
        <row r="10">
          <cell r="C10" t="str">
            <v>S512030</v>
          </cell>
          <cell r="D10" t="str">
            <v>天津德润达金属材料销售有限公司</v>
          </cell>
          <cell r="E10" t="str">
            <v>中高</v>
          </cell>
          <cell r="F10" t="str">
            <v>金属件</v>
          </cell>
          <cell r="G10" t="str">
            <v>原材料</v>
          </cell>
          <cell r="H10">
            <v>112726.566666667</v>
          </cell>
          <cell r="I10">
            <v>1</v>
          </cell>
          <cell r="J10">
            <v>112726.566666667</v>
          </cell>
          <cell r="K10">
            <v>750000</v>
          </cell>
          <cell r="L10">
            <v>-637273.433333333</v>
          </cell>
          <cell r="M10">
            <v>757565.08</v>
          </cell>
          <cell r="N10">
            <v>126260.846666667</v>
          </cell>
          <cell r="O10">
            <v>126260.846666667</v>
          </cell>
          <cell r="P10">
            <v>-511012.58666666702</v>
          </cell>
          <cell r="Q10">
            <v>200000</v>
          </cell>
          <cell r="R10">
            <v>200000</v>
          </cell>
          <cell r="S10">
            <v>-0.39137979223682001</v>
          </cell>
          <cell r="T10">
            <v>1.03220389527259E-2</v>
          </cell>
          <cell r="U10">
            <v>118703.447956348</v>
          </cell>
        </row>
        <row r="11">
          <cell r="C11" t="str">
            <v>S432005</v>
          </cell>
          <cell r="D11" t="str">
            <v>佛吉亚（无锡）座椅部件有限公司</v>
          </cell>
          <cell r="E11" t="str">
            <v>中高</v>
          </cell>
          <cell r="F11" t="str">
            <v>金属件</v>
          </cell>
          <cell r="G11" t="str">
            <v>零部件</v>
          </cell>
          <cell r="H11">
            <v>283862.81599999999</v>
          </cell>
          <cell r="I11">
            <v>0.8</v>
          </cell>
          <cell r="J11">
            <v>227090.25279999999</v>
          </cell>
          <cell r="K11">
            <v>0</v>
          </cell>
          <cell r="L11">
            <v>227090.25279999999</v>
          </cell>
          <cell r="M11">
            <v>360107.62</v>
          </cell>
          <cell r="N11">
            <v>412186.20333333302</v>
          </cell>
          <cell r="O11">
            <v>329748.96266666701</v>
          </cell>
          <cell r="P11">
            <v>556839.21546666697</v>
          </cell>
          <cell r="Q11">
            <v>360000</v>
          </cell>
          <cell r="R11">
            <v>360000</v>
          </cell>
          <cell r="S11">
            <v>0.64650619065738202</v>
          </cell>
          <cell r="T11">
            <v>1.8579670114906601E-2</v>
          </cell>
          <cell r="U11">
            <v>213666.206321426</v>
          </cell>
          <cell r="V11">
            <v>180000</v>
          </cell>
        </row>
        <row r="12">
          <cell r="C12" t="str">
            <v>S431024</v>
          </cell>
          <cell r="D12" t="str">
            <v>上海霏济科技有限公司</v>
          </cell>
          <cell r="E12" t="str">
            <v>极高</v>
          </cell>
          <cell r="F12" t="str">
            <v>金属件</v>
          </cell>
          <cell r="G12" t="str">
            <v>原材料</v>
          </cell>
          <cell r="H12">
            <v>48850.3066666667</v>
          </cell>
          <cell r="I12">
            <v>0.8</v>
          </cell>
          <cell r="J12">
            <v>39080.245333333303</v>
          </cell>
          <cell r="K12">
            <v>0</v>
          </cell>
          <cell r="L12">
            <v>39080.245333333303</v>
          </cell>
          <cell r="M12">
            <v>308957.65000000002</v>
          </cell>
          <cell r="N12">
            <v>51492.941666666702</v>
          </cell>
          <cell r="O12">
            <v>41194.353333333303</v>
          </cell>
          <cell r="P12">
            <v>80274.598666666701</v>
          </cell>
          <cell r="Q12">
            <v>200000</v>
          </cell>
          <cell r="R12">
            <v>200000</v>
          </cell>
          <cell r="S12">
            <v>2.4914481457637998</v>
          </cell>
          <cell r="T12">
            <v>1.03220389527259E-2</v>
          </cell>
          <cell r="U12">
            <v>118703.447956348</v>
          </cell>
          <cell r="V12">
            <v>200000</v>
          </cell>
        </row>
        <row r="13">
          <cell r="C13" t="str">
            <v>S413029</v>
          </cell>
          <cell r="D13" t="str">
            <v>黄骅市成卓汽车部件厂</v>
          </cell>
          <cell r="E13" t="str">
            <v>中高</v>
          </cell>
          <cell r="F13" t="str">
            <v>金属件</v>
          </cell>
          <cell r="G13" t="str">
            <v>零部件</v>
          </cell>
          <cell r="H13">
            <v>2001392.28533333</v>
          </cell>
          <cell r="I13">
            <v>1</v>
          </cell>
          <cell r="J13">
            <v>2001392.28533333</v>
          </cell>
          <cell r="K13">
            <v>1330000</v>
          </cell>
          <cell r="L13">
            <v>671392.28533333295</v>
          </cell>
          <cell r="M13">
            <v>7417638.9299999997</v>
          </cell>
          <cell r="N13">
            <v>740588.21666666702</v>
          </cell>
          <cell r="O13">
            <v>740588.21666666702</v>
          </cell>
          <cell r="P13">
            <v>1411980.5020000001</v>
          </cell>
          <cell r="Q13">
            <v>500000</v>
          </cell>
          <cell r="R13">
            <v>500000</v>
          </cell>
          <cell r="S13">
            <v>0.354112538588015</v>
          </cell>
          <cell r="T13">
            <v>2.58050973818147E-2</v>
          </cell>
          <cell r="U13">
            <v>296758.61989086901</v>
          </cell>
          <cell r="V13">
            <v>300000</v>
          </cell>
        </row>
        <row r="14">
          <cell r="C14" t="str">
            <v>S413052</v>
          </cell>
          <cell r="D14" t="str">
            <v>黄骅市鑫昌五金制品厂</v>
          </cell>
          <cell r="E14" t="str">
            <v>中高</v>
          </cell>
          <cell r="F14" t="str">
            <v>金属件</v>
          </cell>
          <cell r="G14" t="str">
            <v>零部件</v>
          </cell>
          <cell r="H14">
            <v>2032519.34</v>
          </cell>
          <cell r="I14">
            <v>1</v>
          </cell>
          <cell r="J14">
            <v>2032519.34</v>
          </cell>
          <cell r="K14">
            <v>1390000</v>
          </cell>
          <cell r="L14">
            <v>642519.34</v>
          </cell>
          <cell r="M14">
            <v>9260929.5500000007</v>
          </cell>
          <cell r="N14">
            <v>758751.76666666695</v>
          </cell>
          <cell r="O14">
            <v>758751.76666666695</v>
          </cell>
          <cell r="P14">
            <v>1401271.1066666699</v>
          </cell>
          <cell r="Q14">
            <v>500000</v>
          </cell>
          <cell r="R14">
            <v>500000</v>
          </cell>
          <cell r="S14">
            <v>0.35681888937922701</v>
          </cell>
          <cell r="T14">
            <v>2.58050973818147E-2</v>
          </cell>
          <cell r="U14">
            <v>296758.61989086901</v>
          </cell>
          <cell r="V14">
            <v>300000</v>
          </cell>
        </row>
        <row r="15">
          <cell r="C15" t="str">
            <v>S413022</v>
          </cell>
          <cell r="D15" t="str">
            <v>海兴中盛弹簧有限公司</v>
          </cell>
          <cell r="E15" t="str">
            <v>中高</v>
          </cell>
          <cell r="F15" t="str">
            <v>金属件/座椅/金属件</v>
          </cell>
          <cell r="G15" t="str">
            <v>零部件</v>
          </cell>
          <cell r="H15">
            <v>1815941.8959999999</v>
          </cell>
          <cell r="I15">
            <v>0.8</v>
          </cell>
          <cell r="J15">
            <v>1452753.5168000001</v>
          </cell>
          <cell r="K15">
            <v>800000</v>
          </cell>
          <cell r="L15">
            <v>652753.51679999998</v>
          </cell>
          <cell r="M15">
            <v>6928650.6200000001</v>
          </cell>
          <cell r="N15">
            <v>513637.47666666697</v>
          </cell>
          <cell r="O15">
            <v>410909.98133333301</v>
          </cell>
          <cell r="P15">
            <v>1063663.4981333299</v>
          </cell>
          <cell r="Q15">
            <v>350000</v>
          </cell>
          <cell r="R15">
            <v>350000</v>
          </cell>
          <cell r="S15">
            <v>0.329051434607119</v>
          </cell>
          <cell r="T15">
            <v>1.80635681672703E-2</v>
          </cell>
          <cell r="U15">
            <v>207731.03392360901</v>
          </cell>
          <cell r="V15">
            <v>20000</v>
          </cell>
        </row>
        <row r="16">
          <cell r="C16" t="str">
            <v>S413022</v>
          </cell>
          <cell r="D16" t="str">
            <v>海兴中盛弹簧有限公司</v>
          </cell>
          <cell r="E16" t="str">
            <v>中高</v>
          </cell>
          <cell r="F16" t="str">
            <v>金属件/座椅/金属件</v>
          </cell>
          <cell r="G16" t="str">
            <v>零部件</v>
          </cell>
          <cell r="H16">
            <v>1815941.8959999999</v>
          </cell>
          <cell r="I16">
            <v>0.8</v>
          </cell>
          <cell r="J16">
            <v>1452753.5168000001</v>
          </cell>
          <cell r="K16">
            <v>800000</v>
          </cell>
          <cell r="L16">
            <v>652753.51679999998</v>
          </cell>
          <cell r="M16">
            <v>6928650.6200000001</v>
          </cell>
          <cell r="N16">
            <v>513637.47666666697</v>
          </cell>
          <cell r="O16">
            <v>410909.98133333301</v>
          </cell>
          <cell r="P16">
            <v>1063663.4981333299</v>
          </cell>
          <cell r="Q16">
            <v>350000</v>
          </cell>
          <cell r="R16">
            <v>350000</v>
          </cell>
          <cell r="S16">
            <v>0.329051434607119</v>
          </cell>
          <cell r="T16">
            <v>1.80635681672703E-2</v>
          </cell>
          <cell r="U16">
            <v>207731.03392360901</v>
          </cell>
          <cell r="V16">
            <v>200000</v>
          </cell>
        </row>
        <row r="17">
          <cell r="C17" t="str">
            <v>S413044</v>
          </cell>
          <cell r="D17" t="str">
            <v>黄骅市长生汽车灯镜有限公司</v>
          </cell>
          <cell r="E17" t="str">
            <v>中高</v>
          </cell>
          <cell r="F17" t="str">
            <v>金属件/座椅</v>
          </cell>
          <cell r="G17" t="str">
            <v>零部件</v>
          </cell>
          <cell r="H17">
            <v>1935311.1546666699</v>
          </cell>
          <cell r="I17">
            <v>0.8</v>
          </cell>
          <cell r="J17">
            <v>1548248.9237333301</v>
          </cell>
          <cell r="K17">
            <v>510000</v>
          </cell>
          <cell r="L17">
            <v>1038248.92373333</v>
          </cell>
          <cell r="M17">
            <v>12809295.779999999</v>
          </cell>
          <cell r="N17">
            <v>594815.32833333302</v>
          </cell>
          <cell r="O17">
            <v>475852.262666667</v>
          </cell>
          <cell r="P17">
            <v>1514101.1864</v>
          </cell>
          <cell r="Q17">
            <v>550000</v>
          </cell>
          <cell r="R17">
            <v>550000</v>
          </cell>
          <cell r="S17">
            <v>0.36325181232286502</v>
          </cell>
          <cell r="T17">
            <v>2.8385607119996201E-2</v>
          </cell>
          <cell r="U17">
            <v>326434.48187995597</v>
          </cell>
          <cell r="V17">
            <v>300000</v>
          </cell>
        </row>
        <row r="18">
          <cell r="C18" t="str">
            <v>S413108</v>
          </cell>
          <cell r="D18" t="str">
            <v>黄骅市泰行汽车配件有限公司</v>
          </cell>
          <cell r="E18" t="str">
            <v>中高</v>
          </cell>
          <cell r="F18" t="str">
            <v>座椅</v>
          </cell>
          <cell r="G18" t="str">
            <v>零部件</v>
          </cell>
          <cell r="H18">
            <v>815762.12</v>
          </cell>
          <cell r="I18">
            <v>0.8</v>
          </cell>
          <cell r="J18">
            <v>652609.696</v>
          </cell>
          <cell r="K18">
            <v>350000</v>
          </cell>
          <cell r="L18">
            <v>302609.696</v>
          </cell>
          <cell r="M18">
            <v>4427323.54</v>
          </cell>
          <cell r="N18">
            <v>207341.816666667</v>
          </cell>
          <cell r="O18">
            <v>165873.45333333299</v>
          </cell>
          <cell r="P18">
            <v>468483.14933333301</v>
          </cell>
          <cell r="Q18">
            <v>170000</v>
          </cell>
          <cell r="R18">
            <v>170000</v>
          </cell>
          <cell r="S18">
            <v>0.36287324366290502</v>
          </cell>
          <cell r="T18">
            <v>8.7737331098170102E-3</v>
          </cell>
          <cell r="U18">
            <v>100897.93076289599</v>
          </cell>
          <cell r="V18">
            <v>100000</v>
          </cell>
        </row>
        <row r="19">
          <cell r="C19" t="str">
            <v>S413070</v>
          </cell>
          <cell r="D19" t="str">
            <v>黄骅市创合五金制品有限公司</v>
          </cell>
          <cell r="E19" t="str">
            <v>中高</v>
          </cell>
          <cell r="F19" t="str">
            <v>金属件/座椅</v>
          </cell>
          <cell r="G19" t="str">
            <v>零部件</v>
          </cell>
          <cell r="H19">
            <v>1192043.59333333</v>
          </cell>
          <cell r="I19">
            <v>0.8</v>
          </cell>
          <cell r="J19">
            <v>953634.87466666696</v>
          </cell>
          <cell r="K19">
            <v>700000</v>
          </cell>
          <cell r="L19">
            <v>253634.87466666699</v>
          </cell>
          <cell r="M19">
            <v>2259727.06</v>
          </cell>
          <cell r="N19">
            <v>364431.48333333299</v>
          </cell>
          <cell r="O19">
            <v>291545.186666667</v>
          </cell>
          <cell r="P19">
            <v>545180.06133333303</v>
          </cell>
          <cell r="Q19">
            <v>190000</v>
          </cell>
          <cell r="R19">
            <v>190000</v>
          </cell>
          <cell r="S19">
            <v>0.348508710196264</v>
          </cell>
          <cell r="T19">
            <v>9.8059370050895892E-3</v>
          </cell>
          <cell r="U19">
            <v>112768.27555853</v>
          </cell>
          <cell r="V19">
            <v>110000</v>
          </cell>
        </row>
        <row r="20">
          <cell r="C20" t="str">
            <v>S413055</v>
          </cell>
          <cell r="D20" t="str">
            <v>黄骅市广亿汽车部件有限公司</v>
          </cell>
          <cell r="E20" t="str">
            <v>中高</v>
          </cell>
          <cell r="F20" t="str">
            <v>金属件</v>
          </cell>
          <cell r="G20" t="str">
            <v>零部件</v>
          </cell>
          <cell r="H20">
            <v>444541.76533333299</v>
          </cell>
          <cell r="I20">
            <v>0.8</v>
          </cell>
          <cell r="J20">
            <v>355633.412266667</v>
          </cell>
          <cell r="K20">
            <v>270000</v>
          </cell>
          <cell r="L20">
            <v>85633.412266666695</v>
          </cell>
          <cell r="M20">
            <v>2189892.64</v>
          </cell>
          <cell r="N20">
            <v>138663.45499999999</v>
          </cell>
          <cell r="O20">
            <v>110930.764</v>
          </cell>
          <cell r="P20">
            <v>196564.176266667</v>
          </cell>
          <cell r="Q20">
            <v>70000</v>
          </cell>
          <cell r="R20">
            <v>70000</v>
          </cell>
          <cell r="S20">
            <v>0.35611778976976599</v>
          </cell>
          <cell r="T20">
            <v>3.6127136334540601E-3</v>
          </cell>
          <cell r="U20">
            <v>41546.206784721697</v>
          </cell>
          <cell r="V20">
            <v>40000</v>
          </cell>
        </row>
        <row r="21">
          <cell r="C21" t="str">
            <v>S413033</v>
          </cell>
          <cell r="D21" t="str">
            <v>黄骅市再兴汽车配件有限公司</v>
          </cell>
          <cell r="E21" t="str">
            <v>中高</v>
          </cell>
          <cell r="F21" t="str">
            <v>金属件</v>
          </cell>
          <cell r="G21" t="str">
            <v>零部件</v>
          </cell>
          <cell r="H21">
            <v>461680.78533333301</v>
          </cell>
          <cell r="I21">
            <v>0.8</v>
          </cell>
          <cell r="J21">
            <v>369344.62826666702</v>
          </cell>
          <cell r="K21">
            <v>270000</v>
          </cell>
          <cell r="L21">
            <v>99344.628266666696</v>
          </cell>
          <cell r="M21">
            <v>2096938.34</v>
          </cell>
          <cell r="N21">
            <v>153253.92499999999</v>
          </cell>
          <cell r="O21">
            <v>122603.14</v>
          </cell>
          <cell r="P21">
            <v>221947.768266667</v>
          </cell>
          <cell r="Q21">
            <v>80000</v>
          </cell>
          <cell r="R21">
            <v>80000</v>
          </cell>
          <cell r="S21">
            <v>0.360445165206082</v>
          </cell>
          <cell r="T21">
            <v>4.1288155810903599E-3</v>
          </cell>
          <cell r="U21">
            <v>47481.379182539102</v>
          </cell>
          <cell r="V21">
            <v>45000</v>
          </cell>
        </row>
        <row r="22">
          <cell r="C22" t="str">
            <v>S413168</v>
          </cell>
          <cell r="D22" t="str">
            <v>黄骅市旗锐塑料制品有限公司</v>
          </cell>
          <cell r="E22" t="str">
            <v>中高</v>
          </cell>
          <cell r="F22" t="str">
            <v>座椅</v>
          </cell>
          <cell r="G22" t="str">
            <v>零部件</v>
          </cell>
          <cell r="H22">
            <v>57194.6</v>
          </cell>
          <cell r="I22">
            <v>0.8</v>
          </cell>
          <cell r="J22">
            <v>45755.68</v>
          </cell>
          <cell r="K22">
            <v>20000</v>
          </cell>
          <cell r="L22">
            <v>25755.68</v>
          </cell>
          <cell r="M22">
            <v>145079.75</v>
          </cell>
          <cell r="N22">
            <v>43371.333333333299</v>
          </cell>
          <cell r="O22">
            <v>34697.066666666702</v>
          </cell>
          <cell r="P22">
            <v>60452.746666666702</v>
          </cell>
          <cell r="Q22">
            <v>22000</v>
          </cell>
          <cell r="R22">
            <v>22000</v>
          </cell>
          <cell r="S22">
            <v>0.36392060267016302</v>
          </cell>
          <cell r="T22">
            <v>1.13542428479985E-3</v>
          </cell>
          <cell r="U22">
            <v>13057.3792751983</v>
          </cell>
          <cell r="V22">
            <v>15000</v>
          </cell>
        </row>
        <row r="23">
          <cell r="C23" t="str">
            <v>S413064</v>
          </cell>
          <cell r="D23" t="str">
            <v>黄骅市恒伟五金制品有限公司</v>
          </cell>
          <cell r="E23" t="str">
            <v>中高</v>
          </cell>
          <cell r="F23" t="str">
            <v>座椅</v>
          </cell>
          <cell r="G23" t="str">
            <v>零部件</v>
          </cell>
          <cell r="H23">
            <v>559699.65333333297</v>
          </cell>
          <cell r="I23">
            <v>0.8</v>
          </cell>
          <cell r="J23">
            <v>447759.72266666702</v>
          </cell>
          <cell r="K23">
            <v>30000</v>
          </cell>
          <cell r="L23">
            <v>417759.72266666702</v>
          </cell>
          <cell r="M23">
            <v>1718854.47</v>
          </cell>
          <cell r="N23">
            <v>125422.328333333</v>
          </cell>
          <cell r="O23">
            <v>100337.862666667</v>
          </cell>
          <cell r="P23">
            <v>518097.585333333</v>
          </cell>
          <cell r="Q23">
            <v>80000</v>
          </cell>
          <cell r="R23">
            <v>80000</v>
          </cell>
          <cell r="S23">
            <v>0.15441106514428099</v>
          </cell>
          <cell r="T23">
            <v>4.1288155810903599E-3</v>
          </cell>
          <cell r="U23">
            <v>47481.379182539102</v>
          </cell>
        </row>
        <row r="24">
          <cell r="C24" t="str">
            <v>S413035</v>
          </cell>
          <cell r="D24" t="str">
            <v>黄骅市建昌塑料制品有限公司</v>
          </cell>
          <cell r="E24" t="str">
            <v>中高</v>
          </cell>
          <cell r="F24" t="str">
            <v>金属件</v>
          </cell>
          <cell r="G24" t="str">
            <v>零部件</v>
          </cell>
          <cell r="H24">
            <v>344639.516</v>
          </cell>
          <cell r="I24">
            <v>0.8</v>
          </cell>
          <cell r="J24">
            <v>275711.6128</v>
          </cell>
          <cell r="K24">
            <v>190000</v>
          </cell>
          <cell r="L24">
            <v>85711.612800000104</v>
          </cell>
          <cell r="M24">
            <v>2747472.29</v>
          </cell>
          <cell r="N24">
            <v>116348.83</v>
          </cell>
          <cell r="O24">
            <v>93079.063999999998</v>
          </cell>
          <cell r="P24">
            <v>178790.67679999999</v>
          </cell>
          <cell r="Q24">
            <v>100000</v>
          </cell>
          <cell r="R24">
            <v>100000</v>
          </cell>
          <cell r="S24">
            <v>0.55931328070234099</v>
          </cell>
          <cell r="T24">
            <v>5.1610194763629397E-3</v>
          </cell>
          <cell r="U24">
            <v>59351.723978173897</v>
          </cell>
          <cell r="V24">
            <v>100000</v>
          </cell>
        </row>
        <row r="25">
          <cell r="C25" t="str">
            <v>S413084</v>
          </cell>
          <cell r="D25" t="str">
            <v>黄骅市常郭镇街西纸箱厂</v>
          </cell>
          <cell r="E25" t="str">
            <v>中高</v>
          </cell>
          <cell r="F25" t="str">
            <v>金属件/座椅/后视镜</v>
          </cell>
          <cell r="G25" t="str">
            <v>零部件</v>
          </cell>
          <cell r="H25">
            <v>121606.070666667</v>
          </cell>
          <cell r="I25">
            <v>0.8</v>
          </cell>
          <cell r="J25">
            <v>97284.856533333295</v>
          </cell>
          <cell r="K25">
            <v>40000</v>
          </cell>
          <cell r="L25">
            <v>57284.856533333303</v>
          </cell>
          <cell r="M25">
            <v>1566156.53</v>
          </cell>
          <cell r="N25">
            <v>45150.235000000001</v>
          </cell>
          <cell r="O25">
            <v>36120.188000000002</v>
          </cell>
          <cell r="P25">
            <v>93405.044533333305</v>
          </cell>
          <cell r="Q25">
            <v>30000</v>
          </cell>
          <cell r="R25">
            <v>30000</v>
          </cell>
          <cell r="S25">
            <v>0.32118179644241701</v>
          </cell>
          <cell r="T25">
            <v>1.5483058429088801E-3</v>
          </cell>
          <cell r="U25">
            <v>17805.5171934522</v>
          </cell>
          <cell r="V25">
            <v>15000</v>
          </cell>
        </row>
        <row r="26">
          <cell r="C26" t="str">
            <v>S413073</v>
          </cell>
          <cell r="D26" t="str">
            <v>黄骅市兴岳金属制品有限公司</v>
          </cell>
          <cell r="E26" t="str">
            <v>中高</v>
          </cell>
          <cell r="F26" t="str">
            <v>金属件</v>
          </cell>
          <cell r="G26" t="str">
            <v>零部件</v>
          </cell>
          <cell r="H26">
            <v>276831.98800000001</v>
          </cell>
          <cell r="I26">
            <v>0.8</v>
          </cell>
          <cell r="J26">
            <v>221465.59039999999</v>
          </cell>
          <cell r="K26">
            <v>110000</v>
          </cell>
          <cell r="L26">
            <v>111465.5904</v>
          </cell>
          <cell r="M26">
            <v>590578.23</v>
          </cell>
          <cell r="N26">
            <v>103784.88</v>
          </cell>
          <cell r="O26">
            <v>83027.903999999995</v>
          </cell>
          <cell r="P26">
            <v>194493.4944</v>
          </cell>
          <cell r="Q26">
            <v>70000</v>
          </cell>
          <cell r="R26">
            <v>70000</v>
          </cell>
          <cell r="S26">
            <v>0.35990921041315799</v>
          </cell>
          <cell r="T26">
            <v>3.6127136334540601E-3</v>
          </cell>
          <cell r="U26">
            <v>41546.206784721697</v>
          </cell>
          <cell r="V26">
            <v>20000</v>
          </cell>
        </row>
        <row r="27">
          <cell r="C27" t="str">
            <v>S413047</v>
          </cell>
          <cell r="D27" t="str">
            <v>黄骅市正大纺织机械配件厂</v>
          </cell>
          <cell r="E27" t="str">
            <v>中高</v>
          </cell>
          <cell r="F27" t="str">
            <v>金属件</v>
          </cell>
          <cell r="G27" t="str">
            <v>零部件</v>
          </cell>
          <cell r="H27">
            <v>530885.304</v>
          </cell>
          <cell r="I27">
            <v>0.8</v>
          </cell>
          <cell r="J27">
            <v>424708.24320000003</v>
          </cell>
          <cell r="K27">
            <v>70000</v>
          </cell>
          <cell r="L27">
            <v>354708.24320000003</v>
          </cell>
          <cell r="M27">
            <v>1855793.4</v>
          </cell>
          <cell r="N27">
            <v>60125.968333333301</v>
          </cell>
          <cell r="O27">
            <v>48100.774666666701</v>
          </cell>
          <cell r="P27">
            <v>402809.01786666701</v>
          </cell>
          <cell r="Q27">
            <v>60000</v>
          </cell>
          <cell r="R27">
            <v>60000</v>
          </cell>
          <cell r="S27">
            <v>0.14895396413359499</v>
          </cell>
          <cell r="T27">
            <v>3.0966116858177702E-3</v>
          </cell>
          <cell r="U27">
            <v>35611.034386904299</v>
          </cell>
          <cell r="V27">
            <v>30000</v>
          </cell>
        </row>
        <row r="28">
          <cell r="C28" t="str">
            <v>S413078</v>
          </cell>
          <cell r="D28" t="str">
            <v>文安县德实汽车配件有限公司</v>
          </cell>
          <cell r="E28" t="str">
            <v>极高</v>
          </cell>
          <cell r="F28" t="str">
            <v>金属件/座椅</v>
          </cell>
          <cell r="G28" t="str">
            <v>零部件</v>
          </cell>
          <cell r="H28">
            <v>1124762.9693333299</v>
          </cell>
          <cell r="I28">
            <v>0.8</v>
          </cell>
          <cell r="J28">
            <v>899810.375466667</v>
          </cell>
          <cell r="K28">
            <v>600000</v>
          </cell>
          <cell r="L28">
            <v>299810.375466667</v>
          </cell>
          <cell r="M28">
            <v>2763365.91</v>
          </cell>
          <cell r="N28">
            <v>345202.09333333297</v>
          </cell>
          <cell r="O28">
            <v>276161.67466666701</v>
          </cell>
          <cell r="P28">
            <v>575972.05013333296</v>
          </cell>
          <cell r="Q28">
            <v>300000</v>
          </cell>
          <cell r="R28">
            <v>300000</v>
          </cell>
          <cell r="S28">
            <v>0.52085860751498603</v>
          </cell>
          <cell r="T28">
            <v>1.54830584290888E-2</v>
          </cell>
          <cell r="U28">
            <v>178055.17193452199</v>
          </cell>
          <cell r="V28">
            <v>300000</v>
          </cell>
        </row>
        <row r="29">
          <cell r="C29" t="str">
            <v>S413045</v>
          </cell>
          <cell r="D29" t="str">
            <v>黄骅市鑫祺汽车配件有限公司</v>
          </cell>
          <cell r="E29" t="str">
            <v>中高</v>
          </cell>
          <cell r="F29" t="str">
            <v>金属件/座椅</v>
          </cell>
          <cell r="G29" t="str">
            <v>零部件</v>
          </cell>
          <cell r="H29">
            <v>269543.96000000002</v>
          </cell>
          <cell r="I29">
            <v>0.8</v>
          </cell>
          <cell r="J29">
            <v>215635.16800000001</v>
          </cell>
          <cell r="K29">
            <v>130000</v>
          </cell>
          <cell r="L29">
            <v>85635.168000000005</v>
          </cell>
          <cell r="M29">
            <v>1786303.39</v>
          </cell>
          <cell r="N29">
            <v>90099.955000000002</v>
          </cell>
          <cell r="O29">
            <v>72079.964000000007</v>
          </cell>
          <cell r="P29">
            <v>157715.13200000001</v>
          </cell>
          <cell r="Q29">
            <v>60000</v>
          </cell>
          <cell r="R29">
            <v>60000</v>
          </cell>
          <cell r="S29">
            <v>0.38043274122866</v>
          </cell>
          <cell r="T29">
            <v>3.0966116858177702E-3</v>
          </cell>
          <cell r="U29">
            <v>35611.034386904299</v>
          </cell>
          <cell r="V29">
            <v>40000</v>
          </cell>
        </row>
        <row r="30">
          <cell r="C30" t="str">
            <v>S413066</v>
          </cell>
          <cell r="D30" t="str">
            <v>河北新强力机械制造有限公司</v>
          </cell>
          <cell r="E30" t="str">
            <v>中高</v>
          </cell>
          <cell r="F30" t="str">
            <v>金属件</v>
          </cell>
          <cell r="G30" t="str">
            <v>零部件</v>
          </cell>
          <cell r="H30">
            <v>204383.98</v>
          </cell>
          <cell r="I30">
            <v>0.8</v>
          </cell>
          <cell r="J30">
            <v>163507.18400000001</v>
          </cell>
          <cell r="K30">
            <v>140000</v>
          </cell>
          <cell r="L30">
            <v>23507.184000000001</v>
          </cell>
          <cell r="M30">
            <v>1078234.1000000001</v>
          </cell>
          <cell r="N30">
            <v>82380.246666666702</v>
          </cell>
          <cell r="O30">
            <v>65904.197333333301</v>
          </cell>
          <cell r="P30">
            <v>89411.381333333295</v>
          </cell>
          <cell r="Q30">
            <v>30000</v>
          </cell>
          <cell r="R30">
            <v>30000</v>
          </cell>
          <cell r="S30">
            <v>0.33552775443830102</v>
          </cell>
          <cell r="T30">
            <v>1.5483058429088801E-3</v>
          </cell>
          <cell r="U30">
            <v>17805.5171934522</v>
          </cell>
          <cell r="V30">
            <v>20000</v>
          </cell>
        </row>
        <row r="31">
          <cell r="C31" t="str">
            <v>S413039</v>
          </cell>
          <cell r="D31" t="str">
            <v>黄骅市佳祥五金制品有限公司</v>
          </cell>
          <cell r="E31" t="str">
            <v>中高</v>
          </cell>
          <cell r="F31" t="str">
            <v>金属件/后视镜</v>
          </cell>
          <cell r="G31" t="str">
            <v>零部件</v>
          </cell>
          <cell r="H31">
            <v>45425.5133333333</v>
          </cell>
          <cell r="I31">
            <v>0.8</v>
          </cell>
          <cell r="J31">
            <v>36340.410666666699</v>
          </cell>
          <cell r="K31">
            <v>30000</v>
          </cell>
          <cell r="L31">
            <v>6340.4106666666703</v>
          </cell>
          <cell r="M31">
            <v>135347.68</v>
          </cell>
          <cell r="N31">
            <v>14652.426666666701</v>
          </cell>
          <cell r="O31">
            <v>11721.9413333333</v>
          </cell>
          <cell r="P31">
            <v>18062.351999999999</v>
          </cell>
          <cell r="Q31">
            <v>10000</v>
          </cell>
          <cell r="R31">
            <v>10000</v>
          </cell>
          <cell r="S31">
            <v>0.55363775437440199</v>
          </cell>
          <cell r="T31">
            <v>5.1610194763629402E-4</v>
          </cell>
          <cell r="U31">
            <v>5935.1723978173904</v>
          </cell>
          <cell r="V31">
            <v>10000</v>
          </cell>
        </row>
        <row r="32">
          <cell r="C32" t="str">
            <v>S413034</v>
          </cell>
          <cell r="D32" t="str">
            <v>黄骅市汇铭汽车部件有限公司</v>
          </cell>
          <cell r="E32" t="str">
            <v>中高</v>
          </cell>
          <cell r="F32" t="str">
            <v>座椅</v>
          </cell>
          <cell r="G32" t="str">
            <v>零部件</v>
          </cell>
          <cell r="H32">
            <v>560616.22933333297</v>
          </cell>
          <cell r="I32">
            <v>0.8</v>
          </cell>
          <cell r="J32">
            <v>448492.98346666701</v>
          </cell>
          <cell r="K32">
            <v>250000</v>
          </cell>
          <cell r="L32">
            <v>198492.98346666701</v>
          </cell>
          <cell r="M32">
            <v>2367700.7400000002</v>
          </cell>
          <cell r="N32">
            <v>78182.490000000005</v>
          </cell>
          <cell r="O32">
            <v>62545.991999999998</v>
          </cell>
          <cell r="P32">
            <v>261038.97546666701</v>
          </cell>
          <cell r="Q32">
            <v>100000</v>
          </cell>
          <cell r="R32">
            <v>100000</v>
          </cell>
          <cell r="S32">
            <v>0.38308455594122398</v>
          </cell>
          <cell r="T32">
            <v>5.1610194763629397E-3</v>
          </cell>
          <cell r="U32">
            <v>59351.723978173897</v>
          </cell>
          <cell r="V32">
            <v>60000</v>
          </cell>
        </row>
        <row r="33">
          <cell r="C33" t="str">
            <v>S413037</v>
          </cell>
          <cell r="D33" t="str">
            <v>黄骅市雍丰塑料制品有限公司</v>
          </cell>
          <cell r="E33" t="str">
            <v>中高</v>
          </cell>
          <cell r="F33" t="str">
            <v>座椅</v>
          </cell>
          <cell r="G33" t="str">
            <v>零部件</v>
          </cell>
          <cell r="H33">
            <v>293072.56266666699</v>
          </cell>
          <cell r="I33">
            <v>0.8</v>
          </cell>
          <cell r="J33">
            <v>234458.05013333299</v>
          </cell>
          <cell r="K33">
            <v>170000</v>
          </cell>
          <cell r="L33">
            <v>64458.050133333403</v>
          </cell>
          <cell r="M33">
            <v>2697239.61</v>
          </cell>
          <cell r="N33">
            <v>100028.823333333</v>
          </cell>
          <cell r="O33">
            <v>80023.058666666693</v>
          </cell>
          <cell r="P33">
            <v>144481.10879999999</v>
          </cell>
          <cell r="Q33">
            <v>50000</v>
          </cell>
          <cell r="R33">
            <v>50000</v>
          </cell>
          <cell r="S33">
            <v>0.34606600416676703</v>
          </cell>
          <cell r="T33">
            <v>2.5805097381814699E-3</v>
          </cell>
          <cell r="U33">
            <v>29675.861989086901</v>
          </cell>
          <cell r="V33">
            <v>30000</v>
          </cell>
        </row>
        <row r="34">
          <cell r="C34" t="str">
            <v>S413031</v>
          </cell>
          <cell r="D34" t="str">
            <v>黄骅市致远摩托车配件有限公司</v>
          </cell>
          <cell r="E34" t="str">
            <v>中高</v>
          </cell>
          <cell r="F34" t="str">
            <v>座椅</v>
          </cell>
          <cell r="G34" t="str">
            <v>零部件</v>
          </cell>
          <cell r="H34">
            <v>40725.781333333303</v>
          </cell>
          <cell r="I34">
            <v>0.8</v>
          </cell>
          <cell r="J34">
            <v>32580.6250666667</v>
          </cell>
          <cell r="K34">
            <v>26022</v>
          </cell>
          <cell r="L34">
            <v>6558.6250666666701</v>
          </cell>
          <cell r="M34">
            <v>148912.54</v>
          </cell>
          <cell r="N34">
            <v>13231.766666666699</v>
          </cell>
          <cell r="O34">
            <v>10585.413333333299</v>
          </cell>
          <cell r="P34">
            <v>17144.038400000001</v>
          </cell>
          <cell r="Q34">
            <v>10000</v>
          </cell>
          <cell r="R34">
            <v>10000</v>
          </cell>
          <cell r="S34">
            <v>0.58329314054732895</v>
          </cell>
          <cell r="T34">
            <v>5.1610194763629402E-4</v>
          </cell>
          <cell r="U34">
            <v>5935.1723978173904</v>
          </cell>
          <cell r="V34">
            <v>0</v>
          </cell>
        </row>
        <row r="35">
          <cell r="C35" t="str">
            <v>S431010</v>
          </cell>
          <cell r="D35" t="str">
            <v>上海绽奇汽车部件有限公司</v>
          </cell>
          <cell r="E35" t="str">
            <v>中高</v>
          </cell>
          <cell r="F35" t="str">
            <v>座椅</v>
          </cell>
          <cell r="G35" t="str">
            <v>零部件</v>
          </cell>
          <cell r="H35">
            <v>295645.69199999998</v>
          </cell>
          <cell r="I35">
            <v>0.8</v>
          </cell>
          <cell r="J35">
            <v>236516.55360000001</v>
          </cell>
          <cell r="K35">
            <v>160000</v>
          </cell>
          <cell r="L35">
            <v>76516.553599999999</v>
          </cell>
          <cell r="M35">
            <v>652726.79</v>
          </cell>
          <cell r="N35">
            <v>101896.593333333</v>
          </cell>
          <cell r="O35">
            <v>81517.274666666694</v>
          </cell>
          <cell r="P35">
            <v>158033.828266667</v>
          </cell>
          <cell r="Q35">
            <v>80000</v>
          </cell>
          <cell r="R35">
            <v>80000</v>
          </cell>
          <cell r="S35">
            <v>0.50622073057046901</v>
          </cell>
          <cell r="T35">
            <v>4.1288155810903599E-3</v>
          </cell>
          <cell r="U35">
            <v>47481.379182539102</v>
          </cell>
          <cell r="V35">
            <v>50000</v>
          </cell>
        </row>
        <row r="36">
          <cell r="C36" t="str">
            <v>S437060</v>
          </cell>
          <cell r="D36" t="str">
            <v>日照联成汽车部件有限公司</v>
          </cell>
          <cell r="E36" t="str">
            <v>座椅</v>
          </cell>
          <cell r="F36" t="str">
            <v>座椅</v>
          </cell>
          <cell r="G36" t="str">
            <v>零部件</v>
          </cell>
          <cell r="H36">
            <v>386428.44799999997</v>
          </cell>
          <cell r="I36">
            <v>0.8</v>
          </cell>
          <cell r="J36">
            <v>309142.75839999999</v>
          </cell>
          <cell r="K36">
            <v>100000</v>
          </cell>
          <cell r="L36">
            <v>209142.75839999999</v>
          </cell>
          <cell r="M36">
            <v>1001718.64</v>
          </cell>
          <cell r="N36">
            <v>201260.95333333299</v>
          </cell>
          <cell r="O36">
            <v>161008.762666667</v>
          </cell>
          <cell r="P36">
            <v>370151.52106666699</v>
          </cell>
          <cell r="Q36">
            <v>150000</v>
          </cell>
          <cell r="R36">
            <v>150000</v>
          </cell>
          <cell r="S36">
            <v>0.405239453204851</v>
          </cell>
          <cell r="T36">
            <v>7.74152921454442E-3</v>
          </cell>
          <cell r="U36">
            <v>89027.585967260806</v>
          </cell>
          <cell r="V36">
            <v>120000</v>
          </cell>
        </row>
        <row r="37">
          <cell r="C37" t="str">
            <v>S413067</v>
          </cell>
          <cell r="D37" t="str">
            <v>沧州庆方汽车部件有限公司</v>
          </cell>
          <cell r="E37" t="str">
            <v>中高</v>
          </cell>
          <cell r="F37" t="str">
            <v>座椅</v>
          </cell>
          <cell r="G37" t="str">
            <v>零部件</v>
          </cell>
          <cell r="H37">
            <v>90405.618666666705</v>
          </cell>
          <cell r="I37">
            <v>0.8</v>
          </cell>
          <cell r="J37">
            <v>72324.494933333306</v>
          </cell>
          <cell r="K37">
            <v>30000</v>
          </cell>
          <cell r="L37">
            <v>42324.494933333299</v>
          </cell>
          <cell r="M37">
            <v>215718.75</v>
          </cell>
          <cell r="N37">
            <v>28867.323333333301</v>
          </cell>
          <cell r="O37">
            <v>23093.8586666667</v>
          </cell>
          <cell r="P37">
            <v>65418.353600000002</v>
          </cell>
          <cell r="Q37">
            <v>50000</v>
          </cell>
          <cell r="R37">
            <v>50000</v>
          </cell>
          <cell r="S37">
            <v>0.76431150049609298</v>
          </cell>
          <cell r="T37">
            <v>2.5805097381814699E-3</v>
          </cell>
          <cell r="U37">
            <v>29675.861989086901</v>
          </cell>
          <cell r="V37">
            <v>30000</v>
          </cell>
        </row>
        <row r="38">
          <cell r="C38" t="str">
            <v>S413021</v>
          </cell>
          <cell r="D38" t="str">
            <v>河北锐翰汽车零部件有限公司</v>
          </cell>
          <cell r="E38" t="str">
            <v>中高</v>
          </cell>
          <cell r="F38" t="str">
            <v>金属件</v>
          </cell>
          <cell r="G38" t="str">
            <v>零部件</v>
          </cell>
          <cell r="H38">
            <v>115846.789333333</v>
          </cell>
          <cell r="I38">
            <v>0.8</v>
          </cell>
          <cell r="J38">
            <v>92677.431466666705</v>
          </cell>
          <cell r="K38">
            <v>60000</v>
          </cell>
          <cell r="L38">
            <v>32677.431466666701</v>
          </cell>
          <cell r="M38">
            <v>582605.46</v>
          </cell>
          <cell r="N38">
            <v>34919.938333333303</v>
          </cell>
          <cell r="O38">
            <v>27935.9506666667</v>
          </cell>
          <cell r="P38">
            <v>60613.382133333303</v>
          </cell>
          <cell r="Q38">
            <v>25000</v>
          </cell>
          <cell r="R38">
            <v>25000</v>
          </cell>
          <cell r="S38">
            <v>0.41245017387425498</v>
          </cell>
          <cell r="T38">
            <v>1.2902548690907399E-3</v>
          </cell>
          <cell r="U38">
            <v>14837.9309945435</v>
          </cell>
          <cell r="V38">
            <v>20000</v>
          </cell>
        </row>
        <row r="39">
          <cell r="C39" t="str">
            <v>S433009</v>
          </cell>
          <cell r="D39" t="str">
            <v>浙江路得坦摩汽车部件股份有限公司</v>
          </cell>
          <cell r="E39" t="str">
            <v>中高</v>
          </cell>
          <cell r="F39" t="str">
            <v>金属件</v>
          </cell>
          <cell r="G39" t="str">
            <v>零部件</v>
          </cell>
          <cell r="H39">
            <v>1092399.2826666699</v>
          </cell>
          <cell r="I39">
            <v>0.8</v>
          </cell>
          <cell r="J39">
            <v>873919.42613333301</v>
          </cell>
          <cell r="K39">
            <v>1600000</v>
          </cell>
          <cell r="L39">
            <v>-726080.57386666699</v>
          </cell>
          <cell r="M39">
            <v>2575230.16</v>
          </cell>
          <cell r="N39">
            <v>597902.23333333305</v>
          </cell>
          <cell r="O39">
            <v>478321.78666666697</v>
          </cell>
          <cell r="P39">
            <v>-247758.78719999999</v>
          </cell>
          <cell r="Q39">
            <v>300000</v>
          </cell>
          <cell r="R39">
            <v>300000</v>
          </cell>
          <cell r="S39">
            <v>-1.2108551361200699</v>
          </cell>
          <cell r="T39">
            <v>1.54830584290888E-2</v>
          </cell>
          <cell r="U39">
            <v>178055.17193452199</v>
          </cell>
          <cell r="V39">
            <v>500000</v>
          </cell>
        </row>
        <row r="40">
          <cell r="C40" t="str">
            <v>S413077</v>
          </cell>
          <cell r="D40" t="str">
            <v>文安县万达汽车配件制造有限公司</v>
          </cell>
          <cell r="E40" t="str">
            <v>中高</v>
          </cell>
          <cell r="F40" t="str">
            <v>金属件</v>
          </cell>
          <cell r="G40" t="str">
            <v>零部件</v>
          </cell>
          <cell r="H40">
            <v>559631.16533333296</v>
          </cell>
          <cell r="I40">
            <v>0.8</v>
          </cell>
          <cell r="J40">
            <v>447704.93226666702</v>
          </cell>
          <cell r="K40">
            <v>180000</v>
          </cell>
          <cell r="L40">
            <v>267704.93226666702</v>
          </cell>
          <cell r="M40">
            <v>1329193.6599999999</v>
          </cell>
          <cell r="N40">
            <v>209691.406666667</v>
          </cell>
          <cell r="O40">
            <v>167753.12533333301</v>
          </cell>
          <cell r="P40">
            <v>435458.0576</v>
          </cell>
          <cell r="Q40">
            <v>300000</v>
          </cell>
          <cell r="R40">
            <v>300000</v>
          </cell>
          <cell r="S40">
            <v>0.68892972529531604</v>
          </cell>
          <cell r="T40">
            <v>1.54830584290888E-2</v>
          </cell>
          <cell r="U40">
            <v>178055.17193452199</v>
          </cell>
          <cell r="V40">
            <v>300000</v>
          </cell>
        </row>
        <row r="41">
          <cell r="C41" t="str">
            <v>S432009</v>
          </cell>
          <cell r="D41" t="str">
            <v>江苏力乐汽车部件股份有限公司</v>
          </cell>
          <cell r="E41" t="str">
            <v>高</v>
          </cell>
          <cell r="F41" t="str">
            <v>金属件/座椅</v>
          </cell>
          <cell r="G41" t="str">
            <v>零部件</v>
          </cell>
          <cell r="H41">
            <v>2003392.5866666699</v>
          </cell>
          <cell r="I41">
            <v>0.8</v>
          </cell>
          <cell r="J41">
            <v>1602714.06933333</v>
          </cell>
          <cell r="K41">
            <v>300000</v>
          </cell>
          <cell r="L41">
            <v>1302714.06933333</v>
          </cell>
          <cell r="M41">
            <v>4727082.66</v>
          </cell>
          <cell r="N41">
            <v>1121102.13666667</v>
          </cell>
          <cell r="O41">
            <v>896881.70933333295</v>
          </cell>
          <cell r="P41">
            <v>2199595.77866667</v>
          </cell>
          <cell r="Q41">
            <v>1300000</v>
          </cell>
          <cell r="R41">
            <v>1300000</v>
          </cell>
          <cell r="S41">
            <v>0.59101768270714905</v>
          </cell>
          <cell r="T41">
            <v>6.7093253192718305E-2</v>
          </cell>
          <cell r="U41">
            <v>771572.41171626002</v>
          </cell>
          <cell r="V41">
            <v>300000</v>
          </cell>
        </row>
        <row r="42">
          <cell r="C42" t="str">
            <v>S432002</v>
          </cell>
          <cell r="D42" t="str">
            <v>江苏全盛座舱技术股份有限公司</v>
          </cell>
          <cell r="E42" t="str">
            <v>高</v>
          </cell>
          <cell r="F42" t="str">
            <v>金属件</v>
          </cell>
          <cell r="G42" t="str">
            <v>零部件</v>
          </cell>
          <cell r="H42">
            <v>624800.27500000002</v>
          </cell>
          <cell r="I42">
            <v>0.8</v>
          </cell>
          <cell r="J42">
            <v>499840.22</v>
          </cell>
          <cell r="K42">
            <v>290000</v>
          </cell>
          <cell r="L42">
            <v>209840.22</v>
          </cell>
          <cell r="M42">
            <v>728642.2</v>
          </cell>
          <cell r="N42">
            <v>447506.05333333299</v>
          </cell>
          <cell r="O42">
            <v>358004.84266666701</v>
          </cell>
          <cell r="P42">
            <v>567845.06266666704</v>
          </cell>
          <cell r="Q42">
            <v>350000</v>
          </cell>
          <cell r="R42">
            <v>350000</v>
          </cell>
          <cell r="S42">
            <v>0.61636531337678502</v>
          </cell>
          <cell r="T42">
            <v>1.80635681672703E-2</v>
          </cell>
          <cell r="U42">
            <v>207731.03392360901</v>
          </cell>
          <cell r="V42">
            <v>280000</v>
          </cell>
        </row>
        <row r="43">
          <cell r="C43" t="str">
            <v>S411046</v>
          </cell>
          <cell r="D43" t="str">
            <v>北京宇喆科技有限公司</v>
          </cell>
          <cell r="E43" t="str">
            <v>中高</v>
          </cell>
          <cell r="F43" t="str">
            <v>座椅</v>
          </cell>
          <cell r="G43" t="str">
            <v>零部件</v>
          </cell>
          <cell r="H43">
            <v>79868.784</v>
          </cell>
          <cell r="I43">
            <v>0.8</v>
          </cell>
          <cell r="J43">
            <v>63895.027199999997</v>
          </cell>
          <cell r="K43">
            <v>650000</v>
          </cell>
          <cell r="L43">
            <v>-586104.97279999999</v>
          </cell>
          <cell r="M43">
            <v>237504.17</v>
          </cell>
          <cell r="N43">
            <v>85645.845000000001</v>
          </cell>
          <cell r="O43">
            <v>68516.676000000007</v>
          </cell>
          <cell r="P43">
            <v>-517588.29680000001</v>
          </cell>
          <cell r="Q43">
            <v>230000</v>
          </cell>
          <cell r="R43">
            <v>230000</v>
          </cell>
          <cell r="S43">
            <v>-0.44436862545382</v>
          </cell>
          <cell r="T43">
            <v>1.1870344795634801E-2</v>
          </cell>
          <cell r="U43">
            <v>136508.9651498</v>
          </cell>
          <cell r="V43">
            <v>100000</v>
          </cell>
        </row>
        <row r="44">
          <cell r="C44" t="str">
            <v>S437015</v>
          </cell>
          <cell r="D44" t="str">
            <v>山东金达汽车部件制造股份有限公司</v>
          </cell>
          <cell r="E44" t="str">
            <v>中高</v>
          </cell>
          <cell r="F44" t="str">
            <v>座椅</v>
          </cell>
          <cell r="G44" t="str">
            <v>零部件</v>
          </cell>
          <cell r="H44">
            <v>730346.14399999997</v>
          </cell>
          <cell r="I44">
            <v>0.8</v>
          </cell>
          <cell r="J44">
            <v>584276.91520000005</v>
          </cell>
          <cell r="K44">
            <v>440000</v>
          </cell>
          <cell r="L44">
            <v>144276.91519999999</v>
          </cell>
          <cell r="M44">
            <v>1868241.73</v>
          </cell>
          <cell r="N44">
            <v>474865.69833333301</v>
          </cell>
          <cell r="O44">
            <v>379892.55866666703</v>
          </cell>
          <cell r="P44">
            <v>524169.47386666702</v>
          </cell>
          <cell r="Q44">
            <v>400000</v>
          </cell>
          <cell r="R44">
            <v>400000</v>
          </cell>
          <cell r="S44">
            <v>0.76311197035054401</v>
          </cell>
          <cell r="T44">
            <v>2.0644077905451801E-2</v>
          </cell>
          <cell r="U44">
            <v>237406.89591269501</v>
          </cell>
          <cell r="V44">
            <v>150000</v>
          </cell>
        </row>
        <row r="45">
          <cell r="C45" t="str">
            <v>S443004</v>
          </cell>
          <cell r="D45" t="str">
            <v>湘乡简美新材料科技有限公司</v>
          </cell>
          <cell r="E45" t="str">
            <v>中高</v>
          </cell>
          <cell r="F45" t="str">
            <v>金属件</v>
          </cell>
          <cell r="G45" t="str">
            <v>零部件</v>
          </cell>
          <cell r="H45">
            <v>1328000.55333333</v>
          </cell>
          <cell r="I45">
            <v>0.8</v>
          </cell>
          <cell r="J45">
            <v>1062400.4426666701</v>
          </cell>
          <cell r="K45">
            <v>350000</v>
          </cell>
          <cell r="L45">
            <v>712400.44266666705</v>
          </cell>
          <cell r="M45">
            <v>2892878.93</v>
          </cell>
          <cell r="N45">
            <v>445457.97333333298</v>
          </cell>
          <cell r="O45">
            <v>356366.37866666698</v>
          </cell>
          <cell r="P45">
            <v>1068766.8213333299</v>
          </cell>
          <cell r="Q45">
            <v>300000</v>
          </cell>
          <cell r="R45">
            <v>300000</v>
          </cell>
          <cell r="S45">
            <v>0.28069733641781403</v>
          </cell>
          <cell r="T45">
            <v>1.54830584290888E-2</v>
          </cell>
          <cell r="U45">
            <v>178055.17193452199</v>
          </cell>
          <cell r="V45">
            <v>20000</v>
          </cell>
        </row>
        <row r="46">
          <cell r="C46" t="str">
            <v>S443004</v>
          </cell>
          <cell r="D46" t="str">
            <v>湘乡简美新材料科技有限公司</v>
          </cell>
          <cell r="E46" t="str">
            <v>中高</v>
          </cell>
          <cell r="F46" t="str">
            <v>金属件</v>
          </cell>
          <cell r="G46" t="str">
            <v>零部件</v>
          </cell>
          <cell r="H46">
            <v>1328000.55333333</v>
          </cell>
          <cell r="I46">
            <v>0.8</v>
          </cell>
          <cell r="J46">
            <v>1062400.4426666701</v>
          </cell>
          <cell r="K46">
            <v>350000</v>
          </cell>
          <cell r="L46">
            <v>712400.44266666705</v>
          </cell>
          <cell r="M46">
            <v>2892878.93</v>
          </cell>
          <cell r="N46">
            <v>445457.97333333298</v>
          </cell>
          <cell r="O46">
            <v>356366.37866666698</v>
          </cell>
          <cell r="P46">
            <v>1068766.8213333299</v>
          </cell>
          <cell r="Q46">
            <v>300000</v>
          </cell>
          <cell r="R46">
            <v>300000</v>
          </cell>
          <cell r="S46">
            <v>0.28069733641781403</v>
          </cell>
          <cell r="T46">
            <v>1.54830584290888E-2</v>
          </cell>
          <cell r="U46">
            <v>178055.17193452199</v>
          </cell>
          <cell r="V46">
            <v>180000</v>
          </cell>
        </row>
        <row r="47">
          <cell r="C47" t="str">
            <v>S412020</v>
          </cell>
          <cell r="D47" t="str">
            <v>天津市鹏升汽车部件有限公司</v>
          </cell>
          <cell r="E47" t="str">
            <v>中高</v>
          </cell>
          <cell r="F47" t="str">
            <v>座椅</v>
          </cell>
          <cell r="G47" t="str">
            <v>零部件</v>
          </cell>
          <cell r="H47">
            <v>1233276.2093333299</v>
          </cell>
          <cell r="I47">
            <v>0.8</v>
          </cell>
          <cell r="J47">
            <v>986620.96746666695</v>
          </cell>
          <cell r="K47">
            <v>550000</v>
          </cell>
          <cell r="L47">
            <v>436620.967466667</v>
          </cell>
          <cell r="M47">
            <v>7230577.7300000004</v>
          </cell>
          <cell r="N47">
            <v>327250.98166666698</v>
          </cell>
          <cell r="O47">
            <v>261800.78533333301</v>
          </cell>
          <cell r="P47">
            <v>698421.75280000002</v>
          </cell>
          <cell r="Q47">
            <v>250000</v>
          </cell>
          <cell r="R47">
            <v>250000</v>
          </cell>
          <cell r="S47">
            <v>0.357949904907372</v>
          </cell>
          <cell r="T47">
            <v>1.2902548690907401E-2</v>
          </cell>
          <cell r="U47">
            <v>148379.309945435</v>
          </cell>
          <cell r="V47">
            <v>300000</v>
          </cell>
        </row>
        <row r="48">
          <cell r="C48" t="str">
            <v>S413132</v>
          </cell>
          <cell r="D48" t="str">
            <v>霸州市政锦五金制品有限公司</v>
          </cell>
          <cell r="E48" t="str">
            <v>中高</v>
          </cell>
          <cell r="F48" t="str">
            <v>金属件</v>
          </cell>
          <cell r="G48" t="str">
            <v>零部件</v>
          </cell>
          <cell r="H48">
            <v>567587.25466666697</v>
          </cell>
          <cell r="I48">
            <v>0.8</v>
          </cell>
          <cell r="J48">
            <v>454069.80373333301</v>
          </cell>
          <cell r="K48">
            <v>500000</v>
          </cell>
          <cell r="L48">
            <v>-45930.196266666702</v>
          </cell>
          <cell r="M48">
            <v>1016896.01</v>
          </cell>
          <cell r="N48">
            <v>224742.273333333</v>
          </cell>
          <cell r="O48">
            <v>179793.81866666701</v>
          </cell>
          <cell r="P48">
            <v>133863.62239999999</v>
          </cell>
          <cell r="Q48">
            <v>350000</v>
          </cell>
          <cell r="R48">
            <v>350000</v>
          </cell>
          <cell r="S48">
            <v>2.6146012914110401</v>
          </cell>
          <cell r="T48">
            <v>1.80635681672703E-2</v>
          </cell>
          <cell r="U48">
            <v>207731.03392360901</v>
          </cell>
          <cell r="V48">
            <v>350000</v>
          </cell>
        </row>
        <row r="49">
          <cell r="C49" t="str">
            <v>S422005</v>
          </cell>
          <cell r="D49" t="str">
            <v>吉林省德邦汽车电子有限公司</v>
          </cell>
          <cell r="E49" t="str">
            <v>中高</v>
          </cell>
          <cell r="F49" t="str">
            <v>金属件</v>
          </cell>
          <cell r="G49" t="str">
            <v>零部件</v>
          </cell>
          <cell r="H49">
            <v>860256.92133333301</v>
          </cell>
          <cell r="I49">
            <v>0.8</v>
          </cell>
          <cell r="J49">
            <v>688205.53706666699</v>
          </cell>
          <cell r="K49">
            <v>384000</v>
          </cell>
          <cell r="L49">
            <v>304205.53706666699</v>
          </cell>
          <cell r="M49">
            <v>2886378.84</v>
          </cell>
          <cell r="N49">
            <v>230325.21666666699</v>
          </cell>
          <cell r="O49">
            <v>184260.17333333299</v>
          </cell>
          <cell r="P49">
            <v>488465.71039999998</v>
          </cell>
          <cell r="Q49">
            <v>200000</v>
          </cell>
          <cell r="R49">
            <v>200000</v>
          </cell>
          <cell r="S49">
            <v>0.40944532183481602</v>
          </cell>
          <cell r="T49">
            <v>1.03220389527259E-2</v>
          </cell>
          <cell r="U49">
            <v>118703.447956348</v>
          </cell>
          <cell r="V49">
            <v>100000</v>
          </cell>
        </row>
        <row r="50">
          <cell r="C50" t="str">
            <v>S413178</v>
          </cell>
          <cell r="D50" t="str">
            <v>廊坊市东平汽车零配件有限公司</v>
          </cell>
          <cell r="E50" t="str">
            <v>座椅</v>
          </cell>
          <cell r="F50" t="str">
            <v>座椅</v>
          </cell>
          <cell r="G50" t="str">
            <v>零部件</v>
          </cell>
          <cell r="H50">
            <v>107194.523333333</v>
          </cell>
          <cell r="I50">
            <v>1</v>
          </cell>
          <cell r="J50">
            <v>107194.523333333</v>
          </cell>
          <cell r="K50">
            <v>0</v>
          </cell>
          <cell r="L50">
            <v>107194.523333333</v>
          </cell>
          <cell r="M50">
            <v>768339.52</v>
          </cell>
          <cell r="N50">
            <v>0</v>
          </cell>
          <cell r="O50">
            <v>0</v>
          </cell>
          <cell r="P50">
            <v>107194.523333333</v>
          </cell>
          <cell r="Q50">
            <v>120000</v>
          </cell>
          <cell r="R50">
            <v>120000</v>
          </cell>
          <cell r="S50">
            <v>1.11946017640142</v>
          </cell>
          <cell r="T50">
            <v>6.1932233716355299E-3</v>
          </cell>
          <cell r="U50">
            <v>71222.068773808598</v>
          </cell>
          <cell r="V50">
            <v>120000</v>
          </cell>
        </row>
        <row r="51">
          <cell r="C51" t="str">
            <v>S413125</v>
          </cell>
          <cell r="D51" t="str">
            <v>沧州智凯金属制品有限公司</v>
          </cell>
          <cell r="E51" t="str">
            <v>极高</v>
          </cell>
          <cell r="F51" t="str">
            <v>金属件</v>
          </cell>
          <cell r="G51" t="str">
            <v>零部件</v>
          </cell>
          <cell r="H51">
            <v>387105.94400000002</v>
          </cell>
          <cell r="I51">
            <v>0.8</v>
          </cell>
          <cell r="J51">
            <v>309684.75520000001</v>
          </cell>
          <cell r="K51">
            <v>300000</v>
          </cell>
          <cell r="L51">
            <v>9684.7552000000105</v>
          </cell>
          <cell r="M51">
            <v>806167.36</v>
          </cell>
          <cell r="N51">
            <v>134913.28</v>
          </cell>
          <cell r="O51">
            <v>107930.624</v>
          </cell>
          <cell r="P51">
            <v>117615.3792</v>
          </cell>
          <cell r="Q51">
            <v>250000</v>
          </cell>
          <cell r="R51">
            <v>250000</v>
          </cell>
          <cell r="S51">
            <v>2.12557236732524</v>
          </cell>
          <cell r="T51">
            <v>1.2902548690907401E-2</v>
          </cell>
          <cell r="U51">
            <v>148379.309945435</v>
          </cell>
          <cell r="V51">
            <v>250000</v>
          </cell>
        </row>
        <row r="52">
          <cell r="C52" t="str">
            <v>S433023</v>
          </cell>
          <cell r="D52" t="str">
            <v>浙江万里安全器材制造有限公司</v>
          </cell>
          <cell r="E52" t="str">
            <v>座椅</v>
          </cell>
          <cell r="F52" t="str">
            <v>座椅</v>
          </cell>
          <cell r="G52" t="str">
            <v>零部件</v>
          </cell>
          <cell r="H52">
            <v>90594.661333333293</v>
          </cell>
          <cell r="I52">
            <v>0.8</v>
          </cell>
          <cell r="J52">
            <v>72475.729066666696</v>
          </cell>
          <cell r="K52">
            <v>0</v>
          </cell>
          <cell r="L52">
            <v>72475.729066666696</v>
          </cell>
          <cell r="M52">
            <v>234473.3</v>
          </cell>
          <cell r="N52">
            <v>40341.035000000003</v>
          </cell>
          <cell r="O52">
            <v>32272.828000000001</v>
          </cell>
          <cell r="P52">
            <v>104748.557066667</v>
          </cell>
          <cell r="Q52">
            <v>50000</v>
          </cell>
          <cell r="R52">
            <v>50000</v>
          </cell>
          <cell r="S52">
            <v>0.47733354425281299</v>
          </cell>
          <cell r="T52">
            <v>2.5805097381814699E-3</v>
          </cell>
          <cell r="U52">
            <v>29675.861989086901</v>
          </cell>
          <cell r="V52">
            <v>40000</v>
          </cell>
        </row>
        <row r="53">
          <cell r="C53" t="str">
            <v>S411007</v>
          </cell>
          <cell r="D53" t="str">
            <v>北京浦东三浦标准件有限公司</v>
          </cell>
          <cell r="E53" t="str">
            <v>中高</v>
          </cell>
          <cell r="F53" t="str">
            <v>金属件</v>
          </cell>
          <cell r="G53" t="str">
            <v>零部件</v>
          </cell>
          <cell r="H53">
            <v>370852.93599999999</v>
          </cell>
          <cell r="I53">
            <v>0.8</v>
          </cell>
          <cell r="J53">
            <v>296682.34879999998</v>
          </cell>
          <cell r="K53">
            <v>440000</v>
          </cell>
          <cell r="L53">
            <v>-143317.65119999999</v>
          </cell>
          <cell r="M53">
            <v>2340890.79</v>
          </cell>
          <cell r="N53">
            <v>151038.30499999999</v>
          </cell>
          <cell r="O53">
            <v>120830.644</v>
          </cell>
          <cell r="P53">
            <v>-22487.0072</v>
          </cell>
          <cell r="Q53">
            <v>120000</v>
          </cell>
          <cell r="R53">
            <v>120000</v>
          </cell>
          <cell r="S53">
            <v>-5.3364148876156401</v>
          </cell>
          <cell r="T53">
            <v>6.1932233716355299E-3</v>
          </cell>
          <cell r="U53">
            <v>71222.068773808598</v>
          </cell>
          <cell r="V53">
            <v>70000</v>
          </cell>
        </row>
        <row r="54">
          <cell r="C54" t="str">
            <v>S433019</v>
          </cell>
          <cell r="D54" t="str">
            <v>杭州阳晨聚氨酯制品有限公司</v>
          </cell>
          <cell r="E54" t="str">
            <v>中高</v>
          </cell>
          <cell r="F54" t="str">
            <v>金属件</v>
          </cell>
          <cell r="G54" t="str">
            <v>零部件</v>
          </cell>
          <cell r="H54">
            <v>109369.089333333</v>
          </cell>
          <cell r="I54">
            <v>0.8</v>
          </cell>
          <cell r="J54">
            <v>87495.271466666702</v>
          </cell>
          <cell r="K54">
            <v>0</v>
          </cell>
          <cell r="L54">
            <v>87495.271466666702</v>
          </cell>
          <cell r="M54">
            <v>243822.61</v>
          </cell>
          <cell r="N54">
            <v>37616.826666666697</v>
          </cell>
          <cell r="O54">
            <v>30093.4613333333</v>
          </cell>
          <cell r="P54">
            <v>117588.7328</v>
          </cell>
          <cell r="Q54">
            <v>70000</v>
          </cell>
          <cell r="R54">
            <v>70000</v>
          </cell>
          <cell r="S54">
            <v>0.59529513018104396</v>
          </cell>
          <cell r="T54">
            <v>3.6127136334540601E-3</v>
          </cell>
          <cell r="U54">
            <v>41546.206784721697</v>
          </cell>
          <cell r="V54">
            <v>30000</v>
          </cell>
        </row>
        <row r="55">
          <cell r="C55" t="str">
            <v>S413161</v>
          </cell>
          <cell r="D55" t="str">
            <v>河北利达金属制品集团有限公司</v>
          </cell>
          <cell r="E55" t="str">
            <v>中高</v>
          </cell>
          <cell r="F55" t="str">
            <v>金属件</v>
          </cell>
          <cell r="G55" t="str">
            <v>零部件</v>
          </cell>
          <cell r="H55">
            <v>1923349.5360000001</v>
          </cell>
          <cell r="I55">
            <v>0.8</v>
          </cell>
          <cell r="J55">
            <v>1538679.6288000001</v>
          </cell>
          <cell r="K55">
            <v>600000</v>
          </cell>
          <cell r="L55">
            <v>938679.62879999995</v>
          </cell>
          <cell r="M55">
            <v>3201340.91</v>
          </cell>
          <cell r="N55">
            <v>952490.505</v>
          </cell>
          <cell r="O55">
            <v>761992.40399999998</v>
          </cell>
          <cell r="P55">
            <v>1700672.0327999999</v>
          </cell>
          <cell r="Q55">
            <v>500000</v>
          </cell>
          <cell r="R55">
            <v>500000</v>
          </cell>
          <cell r="S55">
            <v>0.29400142435269899</v>
          </cell>
          <cell r="T55">
            <v>2.58050973818147E-2</v>
          </cell>
          <cell r="U55">
            <v>296758.61989086901</v>
          </cell>
          <cell r="V55">
            <v>500000</v>
          </cell>
        </row>
        <row r="56">
          <cell r="C56" t="str">
            <v>S411048</v>
          </cell>
          <cell r="D56" t="str">
            <v>致冠沧州汽车部件有限公司</v>
          </cell>
          <cell r="E56" t="str">
            <v>中高</v>
          </cell>
          <cell r="F56" t="str">
            <v>金属件</v>
          </cell>
          <cell r="G56" t="str">
            <v>零部件</v>
          </cell>
          <cell r="H56">
            <v>321038.48666666698</v>
          </cell>
          <cell r="I56">
            <v>1</v>
          </cell>
          <cell r="J56">
            <v>321038.48666666698</v>
          </cell>
          <cell r="K56">
            <v>150000</v>
          </cell>
          <cell r="L56">
            <v>171038.48666666701</v>
          </cell>
          <cell r="M56">
            <v>635808.38</v>
          </cell>
          <cell r="N56">
            <v>122101.02</v>
          </cell>
          <cell r="O56">
            <v>122101.02</v>
          </cell>
          <cell r="P56">
            <v>293139.506666667</v>
          </cell>
          <cell r="Q56">
            <v>50000</v>
          </cell>
          <cell r="R56">
            <v>50000</v>
          </cell>
          <cell r="S56">
            <v>0.17056725164259701</v>
          </cell>
          <cell r="T56">
            <v>2.5805097381814699E-3</v>
          </cell>
          <cell r="U56">
            <v>29675.861989086901</v>
          </cell>
          <cell r="V56">
            <v>0</v>
          </cell>
        </row>
        <row r="57">
          <cell r="C57" t="str">
            <v>S432011</v>
          </cell>
          <cell r="D57" t="str">
            <v>旷达汽车饰件系统有限公司</v>
          </cell>
          <cell r="E57" t="str">
            <v>中高</v>
          </cell>
          <cell r="F57" t="str">
            <v>金属件</v>
          </cell>
          <cell r="G57" t="str">
            <v>零部件</v>
          </cell>
          <cell r="H57">
            <v>318695.92666666699</v>
          </cell>
          <cell r="I57">
            <v>0.8</v>
          </cell>
          <cell r="J57">
            <v>254956.74133333299</v>
          </cell>
          <cell r="K57">
            <v>450000</v>
          </cell>
          <cell r="L57">
            <v>-195043.25866666701</v>
          </cell>
          <cell r="M57">
            <v>671484.1</v>
          </cell>
          <cell r="N57">
            <v>143555.96</v>
          </cell>
          <cell r="O57">
            <v>114844.768</v>
          </cell>
          <cell r="P57">
            <v>-80198.490666666607</v>
          </cell>
          <cell r="Q57">
            <v>540000</v>
          </cell>
          <cell r="R57">
            <v>540000</v>
          </cell>
          <cell r="S57">
            <v>-6.73329380030893</v>
          </cell>
          <cell r="T57">
            <v>2.78695051723599E-2</v>
          </cell>
          <cell r="U57">
            <v>320499.30948213901</v>
          </cell>
          <cell r="V57">
            <v>100000</v>
          </cell>
        </row>
        <row r="58">
          <cell r="C58" t="str">
            <v>S437019</v>
          </cell>
          <cell r="D58" t="str">
            <v>日照浩利橡塑有限公司</v>
          </cell>
          <cell r="E58" t="str">
            <v>中高</v>
          </cell>
          <cell r="F58" t="str">
            <v>金属件</v>
          </cell>
          <cell r="G58" t="str">
            <v>零部件</v>
          </cell>
          <cell r="H58">
            <v>571537.52133333299</v>
          </cell>
          <cell r="I58">
            <v>0.8</v>
          </cell>
          <cell r="J58">
            <v>457230.01706666697</v>
          </cell>
          <cell r="K58">
            <v>300000</v>
          </cell>
          <cell r="L58">
            <v>157230.017066667</v>
          </cell>
          <cell r="M58">
            <v>1743173.61</v>
          </cell>
          <cell r="N58">
            <v>309071.26333333302</v>
          </cell>
          <cell r="O58">
            <v>247257.01066666699</v>
          </cell>
          <cell r="P58">
            <v>404487.027733333</v>
          </cell>
          <cell r="Q58">
            <v>240000</v>
          </cell>
          <cell r="R58">
            <v>240000</v>
          </cell>
          <cell r="S58">
            <v>0.59334412118211399</v>
          </cell>
          <cell r="T58">
            <v>1.23864467432711E-2</v>
          </cell>
          <cell r="U58">
            <v>142444.13754761699</v>
          </cell>
          <cell r="V58">
            <v>100000</v>
          </cell>
        </row>
        <row r="59">
          <cell r="C59" t="str">
            <v>S432014</v>
          </cell>
          <cell r="D59" t="str">
            <v>江苏万金汽车零部件制造有限公司</v>
          </cell>
          <cell r="E59" t="str">
            <v>中高</v>
          </cell>
          <cell r="F59" t="str">
            <v>金属件</v>
          </cell>
          <cell r="G59" t="str">
            <v>零部件</v>
          </cell>
          <cell r="H59">
            <v>238860.92133333301</v>
          </cell>
          <cell r="I59">
            <v>1</v>
          </cell>
          <cell r="J59">
            <v>238860.92133333301</v>
          </cell>
          <cell r="K59">
            <v>290000</v>
          </cell>
          <cell r="L59">
            <v>-51139.078666666697</v>
          </cell>
          <cell r="M59">
            <v>1124569.23</v>
          </cell>
          <cell r="N59">
            <v>123439.506666667</v>
          </cell>
          <cell r="O59">
            <v>123439.506666667</v>
          </cell>
          <cell r="P59">
            <v>72300.428</v>
          </cell>
          <cell r="Q59">
            <v>200000</v>
          </cell>
          <cell r="R59">
            <v>200000</v>
          </cell>
          <cell r="S59">
            <v>2.7662353534062101</v>
          </cell>
          <cell r="T59">
            <v>1.03220389527259E-2</v>
          </cell>
          <cell r="U59">
            <v>118703.447956348</v>
          </cell>
          <cell r="V59">
            <v>100000</v>
          </cell>
        </row>
        <row r="60">
          <cell r="C60" t="str">
            <v>S413025</v>
          </cell>
          <cell r="D60" t="str">
            <v>沧州宇诺五金制造有限公司</v>
          </cell>
          <cell r="E60" t="str">
            <v>中高</v>
          </cell>
          <cell r="F60" t="str">
            <v>金属件</v>
          </cell>
          <cell r="G60" t="str">
            <v>零部件</v>
          </cell>
          <cell r="H60">
            <v>462914.212</v>
          </cell>
          <cell r="I60">
            <v>0.8</v>
          </cell>
          <cell r="J60">
            <v>370331.36959999998</v>
          </cell>
          <cell r="K60">
            <v>260000</v>
          </cell>
          <cell r="L60">
            <v>110331.36960000001</v>
          </cell>
          <cell r="M60">
            <v>1202416.78</v>
          </cell>
          <cell r="N60">
            <v>164414.35</v>
          </cell>
          <cell r="O60">
            <v>131531.48000000001</v>
          </cell>
          <cell r="P60">
            <v>241862.84959999999</v>
          </cell>
          <cell r="Q60">
            <v>100000</v>
          </cell>
          <cell r="R60">
            <v>100000</v>
          </cell>
          <cell r="S60">
            <v>0.41345746221622298</v>
          </cell>
          <cell r="T60">
            <v>5.1610194763629397E-3</v>
          </cell>
          <cell r="U60">
            <v>59351.723978173897</v>
          </cell>
          <cell r="V60">
            <v>50000</v>
          </cell>
        </row>
        <row r="61">
          <cell r="C61" t="str">
            <v>S413130</v>
          </cell>
          <cell r="D61" t="str">
            <v>泊头市捷润五金制品有限公司</v>
          </cell>
          <cell r="E61" t="str">
            <v>极高</v>
          </cell>
          <cell r="F61" t="str">
            <v>金属件</v>
          </cell>
          <cell r="G61" t="str">
            <v>零部件</v>
          </cell>
          <cell r="H61">
            <v>320283.96833333297</v>
          </cell>
          <cell r="I61">
            <v>1</v>
          </cell>
          <cell r="J61">
            <v>320283.96833333297</v>
          </cell>
          <cell r="K61">
            <v>368000</v>
          </cell>
          <cell r="L61">
            <v>-47716.031666666699</v>
          </cell>
          <cell r="M61">
            <v>427618.47</v>
          </cell>
          <cell r="N61">
            <v>127331.605</v>
          </cell>
          <cell r="O61">
            <v>127331.605</v>
          </cell>
          <cell r="P61">
            <v>79615.573333333305</v>
          </cell>
          <cell r="Q61">
            <v>127000</v>
          </cell>
          <cell r="R61">
            <v>127000</v>
          </cell>
          <cell r="S61">
            <v>1.59516530099304</v>
          </cell>
          <cell r="T61">
            <v>6.5544947349809399E-3</v>
          </cell>
          <cell r="U61">
            <v>75376.6894522808</v>
          </cell>
          <cell r="V61">
            <v>127000</v>
          </cell>
        </row>
        <row r="62">
          <cell r="C62" t="str">
            <v>S413175</v>
          </cell>
          <cell r="D62" t="str">
            <v>河北莫特美橡塑科技有限公司</v>
          </cell>
          <cell r="E62" t="str">
            <v>中高</v>
          </cell>
          <cell r="F62" t="str">
            <v>金属件</v>
          </cell>
          <cell r="G62" t="str">
            <v>零部件</v>
          </cell>
          <cell r="H62">
            <v>194703.856</v>
          </cell>
          <cell r="I62">
            <v>0.8</v>
          </cell>
          <cell r="J62">
            <v>155763.08480000001</v>
          </cell>
          <cell r="K62">
            <v>110000</v>
          </cell>
          <cell r="L62">
            <v>45763.084799999997</v>
          </cell>
          <cell r="M62">
            <v>270870.28000000003</v>
          </cell>
          <cell r="N62">
            <v>92267.08</v>
          </cell>
          <cell r="O62">
            <v>73813.664000000004</v>
          </cell>
          <cell r="P62">
            <v>119576.7488</v>
          </cell>
          <cell r="Q62">
            <v>70000</v>
          </cell>
          <cell r="R62">
            <v>70000</v>
          </cell>
          <cell r="S62">
            <v>0.58539808702342</v>
          </cell>
          <cell r="T62">
            <v>3.6127136334540601E-3</v>
          </cell>
          <cell r="U62">
            <v>41546.206784721697</v>
          </cell>
          <cell r="V62">
            <v>40000</v>
          </cell>
        </row>
        <row r="63">
          <cell r="C63" t="str">
            <v>S413204</v>
          </cell>
          <cell r="D63" t="str">
            <v>永清永泰汽车部件有限公司</v>
          </cell>
          <cell r="E63" t="str">
            <v>中高</v>
          </cell>
          <cell r="F63" t="str">
            <v>金属件</v>
          </cell>
          <cell r="G63" t="str">
            <v>零部件</v>
          </cell>
          <cell r="H63">
            <v>18753.243999999999</v>
          </cell>
          <cell r="I63">
            <v>0.8</v>
          </cell>
          <cell r="J63">
            <v>15002.5952</v>
          </cell>
          <cell r="K63">
            <v>81551.240000000005</v>
          </cell>
          <cell r="L63">
            <v>-66548.644799999995</v>
          </cell>
          <cell r="M63">
            <v>992.72000000000799</v>
          </cell>
          <cell r="N63">
            <v>18259.758333333299</v>
          </cell>
          <cell r="O63">
            <v>14607.8066666667</v>
          </cell>
          <cell r="P63">
            <v>-51940.838133333302</v>
          </cell>
          <cell r="Q63">
            <v>14607.8066666667</v>
          </cell>
          <cell r="R63">
            <v>14607.8066666667</v>
          </cell>
          <cell r="S63">
            <v>-0.28123933289578601</v>
          </cell>
          <cell r="T63">
            <v>7.5391174713611102E-4</v>
          </cell>
          <cell r="U63">
            <v>8669.9850920652807</v>
          </cell>
          <cell r="V63">
            <v>10000</v>
          </cell>
        </row>
        <row r="64">
          <cell r="C64" t="str">
            <v>S412022</v>
          </cell>
          <cell r="D64" t="str">
            <v>天津市宝坻区维华五金厂</v>
          </cell>
          <cell r="E64" t="str">
            <v>中高</v>
          </cell>
          <cell r="F64" t="str">
            <v>金属件</v>
          </cell>
          <cell r="G64" t="str">
            <v>零部件</v>
          </cell>
          <cell r="H64">
            <v>40270.080000000002</v>
          </cell>
          <cell r="I64">
            <v>0.8</v>
          </cell>
          <cell r="J64">
            <v>32216.063999999998</v>
          </cell>
          <cell r="K64">
            <v>40000</v>
          </cell>
          <cell r="L64">
            <v>-7783.9359999999997</v>
          </cell>
          <cell r="M64">
            <v>175947.79</v>
          </cell>
          <cell r="N64">
            <v>20360.34</v>
          </cell>
          <cell r="O64">
            <v>16288.272000000001</v>
          </cell>
          <cell r="P64">
            <v>8504.3359999999993</v>
          </cell>
          <cell r="Q64">
            <v>15000</v>
          </cell>
          <cell r="R64">
            <v>15000</v>
          </cell>
          <cell r="S64">
            <v>1.7638061337181401</v>
          </cell>
          <cell r="T64">
            <v>7.74152921454442E-4</v>
          </cell>
          <cell r="U64">
            <v>8902.7585967260802</v>
          </cell>
          <cell r="V64">
            <v>10000</v>
          </cell>
        </row>
        <row r="65">
          <cell r="C65" t="str">
            <v>S413129</v>
          </cell>
          <cell r="D65" t="str">
            <v>文安县恒德汽车座椅制造有限公司</v>
          </cell>
          <cell r="E65" t="str">
            <v>中高</v>
          </cell>
          <cell r="F65" t="str">
            <v>金属件</v>
          </cell>
          <cell r="G65" t="str">
            <v>零部件</v>
          </cell>
          <cell r="H65">
            <v>142043.338666667</v>
          </cell>
          <cell r="I65">
            <v>0.8</v>
          </cell>
          <cell r="J65">
            <v>113634.67093333301</v>
          </cell>
          <cell r="K65">
            <v>199000</v>
          </cell>
          <cell r="L65">
            <v>-85365.329066666702</v>
          </cell>
          <cell r="M65">
            <v>287445.03999999998</v>
          </cell>
          <cell r="N65">
            <v>79188.596666666694</v>
          </cell>
          <cell r="O65">
            <v>63350.877333333301</v>
          </cell>
          <cell r="P65">
            <v>-22014.451733333299</v>
          </cell>
          <cell r="Q65">
            <v>50000</v>
          </cell>
          <cell r="R65">
            <v>50000</v>
          </cell>
          <cell r="S65">
            <v>-2.2712353051378602</v>
          </cell>
          <cell r="T65">
            <v>2.5805097381814699E-3</v>
          </cell>
          <cell r="U65">
            <v>29675.861989086901</v>
          </cell>
          <cell r="V65">
            <v>20000</v>
          </cell>
        </row>
        <row r="66">
          <cell r="C66" t="str">
            <v>S413020</v>
          </cell>
          <cell r="D66" t="str">
            <v>沧州旭兴五金制品有限公司</v>
          </cell>
          <cell r="E66" t="str">
            <v>中高</v>
          </cell>
          <cell r="F66" t="str">
            <v>金属件</v>
          </cell>
          <cell r="G66" t="str">
            <v>零部件</v>
          </cell>
          <cell r="H66">
            <v>136539.137333333</v>
          </cell>
          <cell r="I66">
            <v>0.8</v>
          </cell>
          <cell r="J66">
            <v>109231.309866667</v>
          </cell>
          <cell r="K66">
            <v>90000</v>
          </cell>
          <cell r="L66">
            <v>19231.309866666699</v>
          </cell>
          <cell r="M66">
            <v>283466.93</v>
          </cell>
          <cell r="N66">
            <v>40562.04</v>
          </cell>
          <cell r="O66">
            <v>32449.632000000001</v>
          </cell>
          <cell r="P66">
            <v>51680.941866666697</v>
          </cell>
          <cell r="Q66">
            <v>25000</v>
          </cell>
          <cell r="R66">
            <v>25000</v>
          </cell>
          <cell r="S66">
            <v>0.48373731393089398</v>
          </cell>
          <cell r="T66">
            <v>1.2902548690907399E-3</v>
          </cell>
          <cell r="U66">
            <v>14837.9309945435</v>
          </cell>
          <cell r="V66">
            <v>30000</v>
          </cell>
        </row>
        <row r="67">
          <cell r="C67" t="str">
            <v>S434002</v>
          </cell>
          <cell r="D67" t="str">
            <v>芜湖星火软轴控制索制造有限公司</v>
          </cell>
          <cell r="E67" t="str">
            <v>中高</v>
          </cell>
          <cell r="F67" t="str">
            <v>金属件</v>
          </cell>
          <cell r="G67" t="str">
            <v>零部件</v>
          </cell>
          <cell r="H67">
            <v>58217.1933333333</v>
          </cell>
          <cell r="I67">
            <v>1</v>
          </cell>
          <cell r="J67">
            <v>58217.1933333333</v>
          </cell>
          <cell r="K67">
            <v>30000</v>
          </cell>
          <cell r="L67">
            <v>28217.1933333333</v>
          </cell>
          <cell r="M67">
            <v>322121.33</v>
          </cell>
          <cell r="N67">
            <v>2847.9733333333302</v>
          </cell>
          <cell r="O67">
            <v>2847.9733333333302</v>
          </cell>
          <cell r="P67">
            <v>31065.166666666701</v>
          </cell>
          <cell r="Q67">
            <v>50000</v>
          </cell>
          <cell r="R67">
            <v>50000</v>
          </cell>
          <cell r="S67">
            <v>1.60951977295041</v>
          </cell>
          <cell r="T67">
            <v>2.5805097381814699E-3</v>
          </cell>
          <cell r="U67">
            <v>29675.861989086901</v>
          </cell>
          <cell r="V67">
            <v>30000</v>
          </cell>
        </row>
        <row r="68">
          <cell r="C68" t="str">
            <v>S413156</v>
          </cell>
          <cell r="D68" t="str">
            <v>黄骅市天硕汽车部件有限公司</v>
          </cell>
          <cell r="E68" t="str">
            <v>中高</v>
          </cell>
          <cell r="F68" t="str">
            <v>金属件</v>
          </cell>
          <cell r="G68" t="str">
            <v>零部件</v>
          </cell>
          <cell r="H68">
            <v>21460.8426666667</v>
          </cell>
          <cell r="I68">
            <v>0.8</v>
          </cell>
          <cell r="J68">
            <v>17168.674133333301</v>
          </cell>
          <cell r="K68">
            <v>40000</v>
          </cell>
          <cell r="L68">
            <v>-22831.325866666699</v>
          </cell>
          <cell r="M68">
            <v>40239.08</v>
          </cell>
          <cell r="N68">
            <v>6706.5133333333297</v>
          </cell>
          <cell r="O68">
            <v>5365.2106666666696</v>
          </cell>
          <cell r="P68">
            <v>-17466.1152</v>
          </cell>
          <cell r="Q68">
            <v>10000</v>
          </cell>
          <cell r="R68">
            <v>10000</v>
          </cell>
          <cell r="S68">
            <v>-0.572537160409889</v>
          </cell>
          <cell r="T68">
            <v>5.1610194763629402E-4</v>
          </cell>
          <cell r="U68">
            <v>5935.1723978173904</v>
          </cell>
        </row>
        <row r="69">
          <cell r="C69" t="str">
            <v>S413202</v>
          </cell>
          <cell r="D69" t="str">
            <v>黄骅市荣昌祥纸制品有限公司</v>
          </cell>
          <cell r="E69" t="str">
            <v>高</v>
          </cell>
          <cell r="F69" t="str">
            <v>座椅/后视镜</v>
          </cell>
          <cell r="G69" t="str">
            <v>零部件</v>
          </cell>
          <cell r="H69">
            <v>32854.973333333299</v>
          </cell>
          <cell r="I69">
            <v>1</v>
          </cell>
          <cell r="J69">
            <v>32854.973333333299</v>
          </cell>
          <cell r="K69">
            <v>40000</v>
          </cell>
          <cell r="L69">
            <v>-7145.0266666666603</v>
          </cell>
          <cell r="M69">
            <v>49282.46</v>
          </cell>
          <cell r="N69">
            <v>10565.428333333301</v>
          </cell>
          <cell r="O69">
            <v>10565.428333333301</v>
          </cell>
          <cell r="P69">
            <v>3420.4016666666698</v>
          </cell>
          <cell r="Q69">
            <v>30000</v>
          </cell>
          <cell r="R69">
            <v>30000</v>
          </cell>
          <cell r="S69">
            <v>8.7708997140199401</v>
          </cell>
          <cell r="T69">
            <v>1.5483058429088801E-3</v>
          </cell>
          <cell r="U69">
            <v>17805.5171934522</v>
          </cell>
          <cell r="V69">
            <v>10000</v>
          </cell>
        </row>
        <row r="70">
          <cell r="C70" t="str">
            <v>S412001</v>
          </cell>
          <cell r="D70" t="str">
            <v>天津生隆纤维材料股份有限公司</v>
          </cell>
          <cell r="E70" t="str">
            <v>极高</v>
          </cell>
          <cell r="F70" t="str">
            <v>座椅</v>
          </cell>
          <cell r="G70" t="str">
            <v>零部件</v>
          </cell>
          <cell r="H70">
            <v>595175.436666667</v>
          </cell>
          <cell r="I70">
            <v>1</v>
          </cell>
          <cell r="J70">
            <v>595175.436666667</v>
          </cell>
          <cell r="K70">
            <v>100000</v>
          </cell>
          <cell r="L70">
            <v>495175.436666667</v>
          </cell>
          <cell r="M70">
            <v>1447082.58</v>
          </cell>
          <cell r="N70">
            <v>101084.98833333301</v>
          </cell>
          <cell r="O70">
            <v>101084.98833333301</v>
          </cell>
          <cell r="P70">
            <v>596260.42500000005</v>
          </cell>
          <cell r="Q70">
            <v>100000</v>
          </cell>
          <cell r="R70">
            <v>100000</v>
          </cell>
          <cell r="S70">
            <v>0.16771195237383099</v>
          </cell>
          <cell r="T70">
            <v>5.1610194763629397E-3</v>
          </cell>
          <cell r="U70">
            <v>59351.723978173897</v>
          </cell>
          <cell r="V70">
            <v>100000</v>
          </cell>
        </row>
        <row r="71">
          <cell r="C71" t="str">
            <v>S412012</v>
          </cell>
          <cell r="D71" t="str">
            <v>天津琪安科技有限公司</v>
          </cell>
          <cell r="E71" t="str">
            <v>中高</v>
          </cell>
          <cell r="F71" t="str">
            <v>座椅</v>
          </cell>
          <cell r="G71" t="str">
            <v>零部件</v>
          </cell>
          <cell r="H71">
            <v>191396.32666666701</v>
          </cell>
          <cell r="I71">
            <v>0.8</v>
          </cell>
          <cell r="J71">
            <v>153117.061333333</v>
          </cell>
          <cell r="K71">
            <v>50000</v>
          </cell>
          <cell r="L71">
            <v>103117.061333333</v>
          </cell>
          <cell r="M71">
            <v>1129522.9099999999</v>
          </cell>
          <cell r="N71">
            <v>91156.033333333296</v>
          </cell>
          <cell r="O71">
            <v>72924.826666666704</v>
          </cell>
          <cell r="P71">
            <v>176041.88800000001</v>
          </cell>
          <cell r="Q71">
            <v>100000</v>
          </cell>
          <cell r="R71">
            <v>100000</v>
          </cell>
          <cell r="S71">
            <v>0.56804662308552401</v>
          </cell>
          <cell r="T71">
            <v>5.1610194763629397E-3</v>
          </cell>
          <cell r="U71">
            <v>59351.723978173897</v>
          </cell>
          <cell r="V71">
            <v>50000</v>
          </cell>
        </row>
        <row r="72">
          <cell r="C72" t="str">
            <v>S411036</v>
          </cell>
          <cell r="D72" t="str">
            <v>北京美好生活家居用品有限公司</v>
          </cell>
          <cell r="E72" t="str">
            <v>中高</v>
          </cell>
          <cell r="F72" t="str">
            <v>座椅</v>
          </cell>
          <cell r="G72" t="str">
            <v>零部件</v>
          </cell>
          <cell r="H72">
            <v>919473.56266666704</v>
          </cell>
          <cell r="I72">
            <v>0.8</v>
          </cell>
          <cell r="J72">
            <v>735578.85013333301</v>
          </cell>
          <cell r="K72">
            <v>50000</v>
          </cell>
          <cell r="L72">
            <v>685578.85013333301</v>
          </cell>
          <cell r="M72">
            <v>1637523.15</v>
          </cell>
          <cell r="N72">
            <v>296871.56833333301</v>
          </cell>
          <cell r="O72">
            <v>237497.254666667</v>
          </cell>
          <cell r="P72">
            <v>923076.10479999997</v>
          </cell>
          <cell r="Q72">
            <v>230000</v>
          </cell>
          <cell r="R72">
            <v>230000</v>
          </cell>
          <cell r="S72">
            <v>0.24916688754480701</v>
          </cell>
          <cell r="T72">
            <v>1.1870344795634801E-2</v>
          </cell>
          <cell r="U72">
            <v>136508.9651498</v>
          </cell>
          <cell r="V72">
            <v>70000</v>
          </cell>
        </row>
        <row r="73">
          <cell r="C73" t="str">
            <v>S411005</v>
          </cell>
          <cell r="D73" t="str">
            <v>北京东方华康自动化有限公司</v>
          </cell>
          <cell r="E73" t="str">
            <v>中高</v>
          </cell>
          <cell r="F73" t="str">
            <v>座椅</v>
          </cell>
          <cell r="G73" t="str">
            <v>零部件</v>
          </cell>
          <cell r="H73" t="e">
            <v>#N/A</v>
          </cell>
          <cell r="I73" t="e">
            <v>#N/A</v>
          </cell>
          <cell r="J73" t="e">
            <v>#N/A</v>
          </cell>
          <cell r="K73" t="e">
            <v>#N/A</v>
          </cell>
          <cell r="L73" t="e">
            <v>#N/A</v>
          </cell>
          <cell r="M73">
            <v>5100</v>
          </cell>
          <cell r="N73" t="e">
            <v>#N/A</v>
          </cell>
          <cell r="O73" t="e">
            <v>#N/A</v>
          </cell>
          <cell r="P73">
            <v>5100</v>
          </cell>
          <cell r="Q73">
            <v>5100</v>
          </cell>
          <cell r="R73">
            <v>5100</v>
          </cell>
          <cell r="S73">
            <v>1</v>
          </cell>
          <cell r="T73">
            <v>2.6321199329451002E-4</v>
          </cell>
          <cell r="U73">
            <v>3026.9379228868702</v>
          </cell>
          <cell r="V73">
            <v>5100</v>
          </cell>
        </row>
        <row r="74">
          <cell r="C74" t="str">
            <v>S437034</v>
          </cell>
          <cell r="D74" t="str">
            <v>潍坊振晟汽车零部件有限公司</v>
          </cell>
          <cell r="E74" t="str">
            <v>中高</v>
          </cell>
          <cell r="F74" t="str">
            <v>金属件</v>
          </cell>
          <cell r="G74" t="str">
            <v>零部件</v>
          </cell>
          <cell r="H74">
            <v>37469.644</v>
          </cell>
          <cell r="I74">
            <v>0.8</v>
          </cell>
          <cell r="J74">
            <v>29975.715199999999</v>
          </cell>
          <cell r="K74">
            <v>20000</v>
          </cell>
          <cell r="L74">
            <v>9975.7152000000006</v>
          </cell>
          <cell r="M74">
            <v>106230.66</v>
          </cell>
          <cell r="N74">
            <v>5222.23833333333</v>
          </cell>
          <cell r="O74">
            <v>4177.7906666666704</v>
          </cell>
          <cell r="P74">
            <v>14153.505866666699</v>
          </cell>
          <cell r="Q74">
            <v>20000</v>
          </cell>
          <cell r="R74">
            <v>20000</v>
          </cell>
          <cell r="S74">
            <v>1.41307745150992</v>
          </cell>
          <cell r="T74">
            <v>1.03220389527259E-3</v>
          </cell>
          <cell r="U74">
            <v>11870.344795634801</v>
          </cell>
          <cell r="V74">
            <v>10000</v>
          </cell>
        </row>
        <row r="75">
          <cell r="C75" t="str">
            <v>S413023</v>
          </cell>
          <cell r="D75" t="str">
            <v>南皮县利辉五金接插件厂</v>
          </cell>
          <cell r="E75" t="str">
            <v>中高</v>
          </cell>
          <cell r="F75" t="str">
            <v>金属件</v>
          </cell>
          <cell r="G75" t="str">
            <v>零部件</v>
          </cell>
          <cell r="H75">
            <v>27651.093333333301</v>
          </cell>
          <cell r="I75">
            <v>0.8</v>
          </cell>
          <cell r="J75">
            <v>22120.874666666699</v>
          </cell>
          <cell r="K75">
            <v>17635.189333333299</v>
          </cell>
          <cell r="L75">
            <v>4485.6853333333402</v>
          </cell>
          <cell r="M75">
            <v>40334.49</v>
          </cell>
          <cell r="N75">
            <v>19324.363333333298</v>
          </cell>
          <cell r="O75">
            <v>15459.490666666699</v>
          </cell>
          <cell r="P75">
            <v>19945.175999999999</v>
          </cell>
          <cell r="Q75">
            <v>40000</v>
          </cell>
          <cell r="R75">
            <v>40000</v>
          </cell>
          <cell r="S75">
            <v>2.0054974696638399</v>
          </cell>
          <cell r="T75">
            <v>2.06440779054518E-3</v>
          </cell>
          <cell r="U75">
            <v>23740.6895912695</v>
          </cell>
          <cell r="V75">
            <v>40000</v>
          </cell>
        </row>
        <row r="76">
          <cell r="C76" t="str">
            <v>S432037</v>
          </cell>
          <cell r="D76" t="str">
            <v>苏世博（南京）减振系统有限公司</v>
          </cell>
          <cell r="E76" t="str">
            <v>中高</v>
          </cell>
          <cell r="F76" t="str">
            <v>金属件</v>
          </cell>
          <cell r="G76" t="str">
            <v>零部件</v>
          </cell>
          <cell r="H76">
            <v>298331.86933333299</v>
          </cell>
          <cell r="I76">
            <v>0.8</v>
          </cell>
          <cell r="J76">
            <v>238665.49546666699</v>
          </cell>
          <cell r="K76">
            <v>150000</v>
          </cell>
          <cell r="L76">
            <v>88665.495466666704</v>
          </cell>
          <cell r="M76">
            <v>339822.23</v>
          </cell>
          <cell r="N76">
            <v>291213.05499999999</v>
          </cell>
          <cell r="O76">
            <v>232970.44399999999</v>
          </cell>
          <cell r="P76">
            <v>321635.93946666701</v>
          </cell>
          <cell r="Q76">
            <v>230000</v>
          </cell>
          <cell r="R76">
            <v>230000</v>
          </cell>
          <cell r="S76">
            <v>0.71509421609221802</v>
          </cell>
          <cell r="T76">
            <v>1.1870344795634801E-2</v>
          </cell>
          <cell r="U76">
            <v>136508.9651498</v>
          </cell>
          <cell r="V76">
            <v>100000</v>
          </cell>
        </row>
        <row r="77">
          <cell r="C77" t="str">
            <v>S437016</v>
          </cell>
          <cell r="D77" t="str">
            <v>曲阜陆航座椅辅料有限公司</v>
          </cell>
          <cell r="E77" t="str">
            <v>中高</v>
          </cell>
          <cell r="F77" t="str">
            <v>座椅</v>
          </cell>
          <cell r="G77" t="str">
            <v>零部件</v>
          </cell>
          <cell r="H77">
            <v>45680.138666666702</v>
          </cell>
          <cell r="I77">
            <v>0.8</v>
          </cell>
          <cell r="J77">
            <v>36544.110933333301</v>
          </cell>
          <cell r="K77">
            <v>50000</v>
          </cell>
          <cell r="L77">
            <v>-13455.889066666699</v>
          </cell>
          <cell r="M77">
            <v>135519.07</v>
          </cell>
          <cell r="N77">
            <v>12530.813333333301</v>
          </cell>
          <cell r="O77">
            <v>10024.650666666699</v>
          </cell>
          <cell r="P77">
            <v>-3431.2383999999902</v>
          </cell>
          <cell r="Q77">
            <v>30000</v>
          </cell>
          <cell r="R77">
            <v>30000</v>
          </cell>
          <cell r="S77">
            <v>-8.7431989569713497</v>
          </cell>
          <cell r="T77">
            <v>1.5483058429088801E-3</v>
          </cell>
          <cell r="U77">
            <v>17805.5171934522</v>
          </cell>
          <cell r="V77">
            <v>10000</v>
          </cell>
        </row>
        <row r="78">
          <cell r="C78" t="str">
            <v>S413018</v>
          </cell>
          <cell r="D78" t="str">
            <v>沧州崇文晟源机械制造有限公司</v>
          </cell>
          <cell r="E78" t="str">
            <v>中高</v>
          </cell>
          <cell r="F78" t="str">
            <v>座椅</v>
          </cell>
          <cell r="G78" t="str">
            <v>零部件</v>
          </cell>
          <cell r="H78">
            <v>5464.7986666666702</v>
          </cell>
          <cell r="I78">
            <v>0.8</v>
          </cell>
          <cell r="J78">
            <v>4371.8389333333298</v>
          </cell>
          <cell r="K78">
            <v>0</v>
          </cell>
          <cell r="L78">
            <v>4371.8389333333298</v>
          </cell>
          <cell r="M78">
            <v>10230.41</v>
          </cell>
          <cell r="N78">
            <v>5136.6549999999997</v>
          </cell>
          <cell r="O78">
            <v>4109.3239999999996</v>
          </cell>
          <cell r="P78">
            <v>8481.1629333333294</v>
          </cell>
          <cell r="Q78">
            <v>10000</v>
          </cell>
          <cell r="R78">
            <v>10000</v>
          </cell>
          <cell r="S78">
            <v>1.17908358542402</v>
          </cell>
          <cell r="T78">
            <v>5.1610194763629402E-4</v>
          </cell>
          <cell r="U78">
            <v>5935.1723978173904</v>
          </cell>
          <cell r="V78">
            <v>10000</v>
          </cell>
        </row>
        <row r="79">
          <cell r="C79" t="str">
            <v>S432020</v>
          </cell>
          <cell r="D79" t="str">
            <v>恺博(常熟)座椅机械部件有限公司</v>
          </cell>
          <cell r="E79" t="str">
            <v>中高</v>
          </cell>
          <cell r="F79" t="str">
            <v>座椅</v>
          </cell>
          <cell r="G79" t="str">
            <v>零部件</v>
          </cell>
          <cell r="H79">
            <v>235654.72</v>
          </cell>
          <cell r="I79">
            <v>1</v>
          </cell>
          <cell r="J79">
            <v>235654.72</v>
          </cell>
          <cell r="K79">
            <v>0</v>
          </cell>
          <cell r="L79">
            <v>235654.72</v>
          </cell>
          <cell r="M79">
            <v>1500191.12</v>
          </cell>
          <cell r="N79">
            <v>33664.959999999999</v>
          </cell>
          <cell r="O79">
            <v>33664.959999999999</v>
          </cell>
          <cell r="P79">
            <v>269319.67999999999</v>
          </cell>
          <cell r="Q79">
            <v>800000</v>
          </cell>
          <cell r="R79">
            <v>800000</v>
          </cell>
          <cell r="S79">
            <v>2.9704476108095799</v>
          </cell>
          <cell r="T79">
            <v>4.1288155810903601E-2</v>
          </cell>
          <cell r="U79">
            <v>474813.791825391</v>
          </cell>
          <cell r="V79">
            <v>500000</v>
          </cell>
        </row>
        <row r="80">
          <cell r="C80" t="str">
            <v>S433003</v>
          </cell>
          <cell r="D80" t="str">
            <v>浙江松原汽车安全系统股份有限公司</v>
          </cell>
          <cell r="E80" t="str">
            <v>极高</v>
          </cell>
          <cell r="F80" t="str">
            <v>座椅</v>
          </cell>
          <cell r="G80" t="str">
            <v>零部件</v>
          </cell>
          <cell r="H80">
            <v>946378.48166666704</v>
          </cell>
          <cell r="I80">
            <v>1</v>
          </cell>
          <cell r="J80">
            <v>946378.48166666704</v>
          </cell>
          <cell r="K80">
            <v>0</v>
          </cell>
          <cell r="L80">
            <v>946378.48166666704</v>
          </cell>
          <cell r="M80">
            <v>1458346.22</v>
          </cell>
          <cell r="N80">
            <v>222925.95</v>
          </cell>
          <cell r="O80">
            <v>222925.95</v>
          </cell>
          <cell r="P80">
            <v>1169304.4316666699</v>
          </cell>
          <cell r="Q80">
            <v>500000</v>
          </cell>
          <cell r="R80">
            <v>500000</v>
          </cell>
          <cell r="S80">
            <v>0.427604639526873</v>
          </cell>
          <cell r="T80">
            <v>2.58050973818147E-2</v>
          </cell>
          <cell r="U80">
            <v>296758.61989086901</v>
          </cell>
          <cell r="V80">
            <v>400000</v>
          </cell>
        </row>
        <row r="81">
          <cell r="C81" t="str">
            <v>S413145</v>
          </cell>
          <cell r="D81" t="str">
            <v>霸州市霸州镇鑫创五金塑料厂</v>
          </cell>
          <cell r="E81" t="str">
            <v>中高</v>
          </cell>
          <cell r="F81" t="str">
            <v>座椅</v>
          </cell>
          <cell r="G81" t="str">
            <v>零部件</v>
          </cell>
          <cell r="H81">
            <v>70204.42</v>
          </cell>
          <cell r="I81">
            <v>0.8</v>
          </cell>
          <cell r="J81">
            <v>56163.536</v>
          </cell>
          <cell r="K81">
            <v>0</v>
          </cell>
          <cell r="L81">
            <v>56163.536</v>
          </cell>
          <cell r="M81">
            <v>155223.45000000001</v>
          </cell>
          <cell r="N81">
            <v>26736.4666666667</v>
          </cell>
          <cell r="O81">
            <v>21389.1733333333</v>
          </cell>
          <cell r="P81">
            <v>77552.709333333303</v>
          </cell>
          <cell r="Q81">
            <v>20000</v>
          </cell>
          <cell r="R81">
            <v>20000</v>
          </cell>
          <cell r="S81">
            <v>0.25788912046949802</v>
          </cell>
          <cell r="T81">
            <v>1.03220389527259E-3</v>
          </cell>
          <cell r="U81">
            <v>11870.344795634801</v>
          </cell>
          <cell r="V81">
            <v>0</v>
          </cell>
        </row>
        <row r="82">
          <cell r="C82" t="str">
            <v>S431034</v>
          </cell>
          <cell r="D82" t="str">
            <v>雅柏利（上海）粘扣带有限公司</v>
          </cell>
          <cell r="E82" t="str">
            <v>中高</v>
          </cell>
          <cell r="F82" t="str">
            <v>座椅</v>
          </cell>
          <cell r="G82" t="str">
            <v>零部件</v>
          </cell>
          <cell r="H82" t="e">
            <v>#N/A</v>
          </cell>
          <cell r="I82" t="e">
            <v>#N/A</v>
          </cell>
          <cell r="J82" t="e">
            <v>#N/A</v>
          </cell>
          <cell r="K82" t="e">
            <v>#N/A</v>
          </cell>
          <cell r="L82" t="e">
            <v>#N/A</v>
          </cell>
          <cell r="M82">
            <v>169859</v>
          </cell>
          <cell r="N82" t="e">
            <v>#N/A</v>
          </cell>
          <cell r="O82" t="e">
            <v>#N/A</v>
          </cell>
          <cell r="P82">
            <v>169859</v>
          </cell>
          <cell r="Q82">
            <v>20000</v>
          </cell>
          <cell r="R82">
            <v>20000</v>
          </cell>
          <cell r="S82">
            <v>0.117744717677603</v>
          </cell>
          <cell r="T82">
            <v>1.03220389527259E-3</v>
          </cell>
          <cell r="U82">
            <v>11870.344795634801</v>
          </cell>
          <cell r="V82">
            <v>20000</v>
          </cell>
        </row>
        <row r="83">
          <cell r="C83" t="str">
            <v>S413157</v>
          </cell>
          <cell r="D83" t="str">
            <v>衡水鑫智汽车零部件有限公司</v>
          </cell>
          <cell r="E83" t="str">
            <v>中高</v>
          </cell>
          <cell r="F83" t="str">
            <v>座椅</v>
          </cell>
          <cell r="G83" t="str">
            <v>零部件</v>
          </cell>
          <cell r="H83">
            <v>5148.375</v>
          </cell>
          <cell r="I83">
            <v>1</v>
          </cell>
          <cell r="J83">
            <v>5148.375</v>
          </cell>
          <cell r="M83">
            <v>12530.25</v>
          </cell>
          <cell r="N83">
            <v>2088.375</v>
          </cell>
          <cell r="O83">
            <v>2088.375</v>
          </cell>
          <cell r="P83">
            <v>2088.375</v>
          </cell>
          <cell r="Q83">
            <v>12530.25</v>
          </cell>
          <cell r="R83">
            <v>12530.25</v>
          </cell>
          <cell r="S83">
            <v>6</v>
          </cell>
          <cell r="T83">
            <v>6.4668864293696796E-4</v>
          </cell>
          <cell r="U83">
            <v>7436.9193937751297</v>
          </cell>
          <cell r="V83">
            <v>12530.25</v>
          </cell>
        </row>
        <row r="84">
          <cell r="C84" t="str">
            <v>S437039</v>
          </cell>
          <cell r="D84" t="str">
            <v>山东慧源精细化工有限公司</v>
          </cell>
          <cell r="E84" t="str">
            <v>极高</v>
          </cell>
          <cell r="F84" t="str">
            <v>金属件</v>
          </cell>
          <cell r="G84" t="str">
            <v>零部件</v>
          </cell>
          <cell r="H84">
            <v>2137.96266666667</v>
          </cell>
          <cell r="I84">
            <v>0.8</v>
          </cell>
          <cell r="J84">
            <v>1710.3701333333299</v>
          </cell>
          <cell r="K84">
            <v>0</v>
          </cell>
          <cell r="L84">
            <v>1710.3701333333299</v>
          </cell>
          <cell r="M84">
            <v>41176.660000000003</v>
          </cell>
          <cell r="N84">
            <v>6862.7766666666703</v>
          </cell>
          <cell r="O84">
            <v>5490.2213333333302</v>
          </cell>
          <cell r="P84">
            <v>7200.5914666666704</v>
          </cell>
          <cell r="Q84">
            <v>40000</v>
          </cell>
          <cell r="R84">
            <v>40000</v>
          </cell>
          <cell r="S84">
            <v>5.5550992144423104</v>
          </cell>
          <cell r="T84">
            <v>2.06440779054518E-3</v>
          </cell>
          <cell r="U84">
            <v>23740.6895912695</v>
          </cell>
          <cell r="V84">
            <v>40000</v>
          </cell>
        </row>
        <row r="85">
          <cell r="C85" t="str">
            <v>S431008</v>
          </cell>
          <cell r="D85" t="str">
            <v>上海努辰金属制品有限公司</v>
          </cell>
          <cell r="E85" t="str">
            <v>极高</v>
          </cell>
          <cell r="F85" t="str">
            <v>座椅</v>
          </cell>
          <cell r="G85" t="str">
            <v>零部件</v>
          </cell>
          <cell r="H85">
            <v>306917.924</v>
          </cell>
          <cell r="I85">
            <v>0.8</v>
          </cell>
          <cell r="J85">
            <v>245534.33919999999</v>
          </cell>
          <cell r="K85">
            <v>200000</v>
          </cell>
          <cell r="L85">
            <v>45534.339200000002</v>
          </cell>
          <cell r="M85">
            <v>732193.12</v>
          </cell>
          <cell r="N85">
            <v>187083.593333333</v>
          </cell>
          <cell r="O85">
            <v>149666.87466666699</v>
          </cell>
          <cell r="P85">
            <v>195201.21386666701</v>
          </cell>
          <cell r="Q85">
            <v>200000</v>
          </cell>
          <cell r="R85">
            <v>200000</v>
          </cell>
          <cell r="S85">
            <v>1.0245837924789301</v>
          </cell>
          <cell r="T85">
            <v>1.03220389527259E-2</v>
          </cell>
          <cell r="U85">
            <v>118703.447956348</v>
          </cell>
          <cell r="V85">
            <v>200000</v>
          </cell>
        </row>
        <row r="86">
          <cell r="C86" t="str">
            <v>S413072</v>
          </cell>
          <cell r="D86" t="str">
            <v>黄骅市润晨五金制品有限公司</v>
          </cell>
          <cell r="E86" t="str">
            <v>中高</v>
          </cell>
          <cell r="F86" t="str">
            <v>金属件</v>
          </cell>
          <cell r="G86" t="str">
            <v>零部件</v>
          </cell>
          <cell r="H86">
            <v>11240.2106666667</v>
          </cell>
          <cell r="I86">
            <v>0.8</v>
          </cell>
          <cell r="J86">
            <v>8992.1685333333407</v>
          </cell>
          <cell r="K86">
            <v>30000</v>
          </cell>
          <cell r="L86">
            <v>-21007.831466666699</v>
          </cell>
          <cell r="M86">
            <v>236103.89</v>
          </cell>
          <cell r="N86">
            <v>0</v>
          </cell>
          <cell r="O86">
            <v>0</v>
          </cell>
          <cell r="P86">
            <v>-21007.831466666699</v>
          </cell>
          <cell r="Q86">
            <v>10000</v>
          </cell>
          <cell r="R86">
            <v>10000</v>
          </cell>
          <cell r="S86">
            <v>-0.476012958113602</v>
          </cell>
          <cell r="T86">
            <v>5.1610194763629402E-4</v>
          </cell>
          <cell r="U86">
            <v>5935.1723978173904</v>
          </cell>
          <cell r="V86">
            <v>10000</v>
          </cell>
        </row>
        <row r="87">
          <cell r="C87" t="str">
            <v>S437008</v>
          </cell>
          <cell r="D87" t="str">
            <v>烟台青沪纸业有限公司</v>
          </cell>
          <cell r="E87" t="str">
            <v>中高</v>
          </cell>
          <cell r="F87" t="str">
            <v>座椅</v>
          </cell>
          <cell r="G87" t="str">
            <v>零部件</v>
          </cell>
          <cell r="H87">
            <v>7349.2373333333298</v>
          </cell>
          <cell r="I87">
            <v>0.8</v>
          </cell>
          <cell r="J87">
            <v>5879.3898666666701</v>
          </cell>
          <cell r="K87">
            <v>0</v>
          </cell>
          <cell r="L87">
            <v>5879.3898666666701</v>
          </cell>
          <cell r="M87">
            <v>21121.07</v>
          </cell>
          <cell r="N87">
            <v>3520.1783333333301</v>
          </cell>
          <cell r="O87">
            <v>2816.1426666666698</v>
          </cell>
          <cell r="P87">
            <v>8695.5325333333294</v>
          </cell>
          <cell r="Q87">
            <v>20000</v>
          </cell>
          <cell r="R87">
            <v>20000</v>
          </cell>
          <cell r="S87">
            <v>2.3000316453687302</v>
          </cell>
          <cell r="T87">
            <v>1.03220389527259E-3</v>
          </cell>
          <cell r="U87">
            <v>11870.344795634801</v>
          </cell>
          <cell r="V87">
            <v>10000</v>
          </cell>
        </row>
        <row r="88">
          <cell r="C88" t="str">
            <v>S422002</v>
          </cell>
          <cell r="D88" t="str">
            <v>长春市天利得科技有限公司</v>
          </cell>
          <cell r="E88" t="str">
            <v>座椅</v>
          </cell>
          <cell r="F88" t="str">
            <v>座椅</v>
          </cell>
          <cell r="G88" t="str">
            <v>零部件</v>
          </cell>
          <cell r="H88">
            <v>559513.57466666703</v>
          </cell>
          <cell r="I88">
            <v>0.8</v>
          </cell>
          <cell r="J88">
            <v>447610.859733333</v>
          </cell>
          <cell r="K88">
            <v>320000</v>
          </cell>
          <cell r="L88">
            <v>127610.859733333</v>
          </cell>
          <cell r="M88">
            <v>1284868.54</v>
          </cell>
          <cell r="N88">
            <v>195633.001666667</v>
          </cell>
          <cell r="O88">
            <v>156506.40133333299</v>
          </cell>
          <cell r="P88">
            <v>284117.26106666698</v>
          </cell>
          <cell r="Q88">
            <v>500000</v>
          </cell>
          <cell r="R88">
            <v>500000</v>
          </cell>
          <cell r="S88">
            <v>1.75983675938182</v>
          </cell>
          <cell r="T88">
            <v>2.58050973818147E-2</v>
          </cell>
          <cell r="U88">
            <v>296758.61989086901</v>
          </cell>
          <cell r="V88">
            <v>500000</v>
          </cell>
        </row>
        <row r="89">
          <cell r="C89" t="str">
            <v>S432039</v>
          </cell>
          <cell r="D89" t="str">
            <v>吴江市拓研电子材料有限公司</v>
          </cell>
          <cell r="E89" t="str">
            <v>极高</v>
          </cell>
          <cell r="F89" t="str">
            <v>座椅</v>
          </cell>
          <cell r="G89" t="str">
            <v>零部件</v>
          </cell>
          <cell r="H89">
            <v>1.6666666666666701E-2</v>
          </cell>
          <cell r="I89">
            <v>1</v>
          </cell>
          <cell r="J89">
            <v>1.6666666666666701E-2</v>
          </cell>
          <cell r="K89">
            <v>3060</v>
          </cell>
          <cell r="L89">
            <v>-3059.9833333333299</v>
          </cell>
          <cell r="M89">
            <v>0.1</v>
          </cell>
          <cell r="N89">
            <v>1.6666666666666701E-2</v>
          </cell>
          <cell r="O89">
            <v>1.6666666666666701E-2</v>
          </cell>
          <cell r="P89">
            <v>-3059.9666666666699</v>
          </cell>
          <cell r="Q89">
            <v>884</v>
          </cell>
          <cell r="R89">
            <v>884</v>
          </cell>
          <cell r="S89">
            <v>-0.28889203586095702</v>
          </cell>
          <cell r="T89">
            <v>4.5623412171048397E-5</v>
          </cell>
          <cell r="U89">
            <v>524.66923996705702</v>
          </cell>
          <cell r="V89">
            <v>884</v>
          </cell>
        </row>
        <row r="90">
          <cell r="C90" t="str">
            <v>S461001</v>
          </cell>
          <cell r="D90" t="str">
            <v>西安海容塑料制品有限责任公司</v>
          </cell>
          <cell r="E90" t="str">
            <v>极高</v>
          </cell>
          <cell r="F90" t="str">
            <v>金属件/座椅</v>
          </cell>
          <cell r="G90" t="str">
            <v>零部件</v>
          </cell>
          <cell r="H90">
            <v>0</v>
          </cell>
          <cell r="I90">
            <v>1</v>
          </cell>
          <cell r="J90">
            <v>0</v>
          </cell>
          <cell r="K90">
            <v>17113</v>
          </cell>
          <cell r="L90">
            <v>-17113</v>
          </cell>
          <cell r="M90">
            <v>0</v>
          </cell>
          <cell r="N90">
            <v>0</v>
          </cell>
          <cell r="O90">
            <v>0</v>
          </cell>
          <cell r="P90">
            <v>-17113</v>
          </cell>
          <cell r="Q90">
            <v>5487.23</v>
          </cell>
          <cell r="R90">
            <v>5487.23</v>
          </cell>
          <cell r="S90">
            <v>-0.32064687664348701</v>
          </cell>
          <cell r="T90">
            <v>2.8319700901282998E-4</v>
          </cell>
          <cell r="U90">
            <v>3256.7656036475501</v>
          </cell>
          <cell r="V90">
            <v>5487.23</v>
          </cell>
        </row>
        <row r="91">
          <cell r="C91" t="str">
            <v>S432034</v>
          </cell>
          <cell r="D91" t="str">
            <v>上锐（常州）供应链管理有限公司</v>
          </cell>
          <cell r="E91" t="str">
            <v>中高</v>
          </cell>
          <cell r="F91" t="str">
            <v>座椅/金属件</v>
          </cell>
          <cell r="G91" t="str">
            <v>零部件</v>
          </cell>
          <cell r="H91">
            <v>48218.996666666702</v>
          </cell>
          <cell r="I91">
            <v>1</v>
          </cell>
          <cell r="J91">
            <v>48218.996666666702</v>
          </cell>
          <cell r="K91">
            <v>249048.97</v>
          </cell>
          <cell r="L91">
            <v>-200829.97333333301</v>
          </cell>
          <cell r="M91">
            <v>63602.76</v>
          </cell>
          <cell r="N91">
            <v>53198.158333333296</v>
          </cell>
          <cell r="O91">
            <v>53198.158333333296</v>
          </cell>
          <cell r="P91">
            <v>-147631.815</v>
          </cell>
          <cell r="Q91">
            <v>63602.76</v>
          </cell>
          <cell r="R91">
            <v>447.02800000000002</v>
          </cell>
          <cell r="S91">
            <v>-0.43082014537313701</v>
          </cell>
          <cell r="T91">
            <v>2.3071202144795701E-5</v>
          </cell>
          <cell r="U91">
            <v>265.318824665151</v>
          </cell>
          <cell r="V91">
            <v>60000</v>
          </cell>
        </row>
        <row r="92">
          <cell r="C92" t="str">
            <v>S421001</v>
          </cell>
          <cell r="D92" t="str">
            <v>沈阳金杯锦恒汽车安全系统有限公司</v>
          </cell>
          <cell r="E92" t="str">
            <v>中高</v>
          </cell>
          <cell r="F92" t="str">
            <v>座椅</v>
          </cell>
          <cell r="G92" t="str">
            <v>零部件</v>
          </cell>
          <cell r="H92">
            <v>8014.38533333333</v>
          </cell>
          <cell r="I92">
            <v>0.8</v>
          </cell>
          <cell r="J92">
            <v>6411.5082666666704</v>
          </cell>
          <cell r="K92">
            <v>0</v>
          </cell>
          <cell r="L92">
            <v>6411.5082666666704</v>
          </cell>
          <cell r="M92">
            <v>0</v>
          </cell>
          <cell r="N92">
            <v>10017.981666666699</v>
          </cell>
          <cell r="O92">
            <v>8014.38533333333</v>
          </cell>
          <cell r="P92">
            <v>14425.893599999999</v>
          </cell>
          <cell r="Q92">
            <v>60107.89</v>
          </cell>
          <cell r="R92">
            <v>60107.89</v>
          </cell>
          <cell r="S92">
            <v>4.1666666666666696</v>
          </cell>
          <cell r="T92">
            <v>3.1021799097308198E-3</v>
          </cell>
          <cell r="U92">
            <v>35675.068961904399</v>
          </cell>
          <cell r="V92">
            <v>60107.89</v>
          </cell>
        </row>
        <row r="93">
          <cell r="C93" t="str">
            <v>S513014</v>
          </cell>
          <cell r="D93" t="str">
            <v>邓景亮</v>
          </cell>
          <cell r="E93" t="str">
            <v>中高</v>
          </cell>
          <cell r="F93" t="str">
            <v>销售</v>
          </cell>
          <cell r="G93" t="str">
            <v>销售</v>
          </cell>
          <cell r="H93">
            <v>1297826.5266666701</v>
          </cell>
          <cell r="I93">
            <v>1</v>
          </cell>
          <cell r="J93">
            <v>1297826.5266666701</v>
          </cell>
          <cell r="K93">
            <v>1254687.352</v>
          </cell>
          <cell r="L93">
            <v>43139.174666666899</v>
          </cell>
          <cell r="M93">
            <v>3093766.72</v>
          </cell>
          <cell r="N93">
            <v>426970.15166666702</v>
          </cell>
          <cell r="O93">
            <v>426970.15166666702</v>
          </cell>
          <cell r="P93">
            <v>470109.32633333397</v>
          </cell>
          <cell r="Q93">
            <v>450000</v>
          </cell>
          <cell r="R93">
            <v>450000</v>
          </cell>
          <cell r="S93">
            <v>0.95722414934802902</v>
          </cell>
          <cell r="T93">
            <v>2.3224587643633301E-2</v>
          </cell>
          <cell r="U93">
            <v>267082.757901782</v>
          </cell>
          <cell r="V93">
            <v>100000</v>
          </cell>
        </row>
        <row r="94">
          <cell r="C94" t="str">
            <v>S413107</v>
          </cell>
          <cell r="D94" t="str">
            <v>黄骅市赵福增运输队</v>
          </cell>
          <cell r="E94" t="str">
            <v>中高</v>
          </cell>
          <cell r="F94" t="str">
            <v>销售</v>
          </cell>
          <cell r="G94" t="str">
            <v>销售</v>
          </cell>
          <cell r="H94">
            <v>895312.64800000004</v>
          </cell>
          <cell r="I94">
            <v>1</v>
          </cell>
          <cell r="J94">
            <v>895312.64800000004</v>
          </cell>
          <cell r="K94">
            <v>345312.64799999999</v>
          </cell>
          <cell r="L94">
            <v>550000</v>
          </cell>
          <cell r="M94">
            <v>2299684.7799999998</v>
          </cell>
          <cell r="N94">
            <v>294215.995</v>
          </cell>
          <cell r="O94">
            <v>294215.995</v>
          </cell>
          <cell r="P94">
            <v>844215.995</v>
          </cell>
          <cell r="Q94">
            <v>180000</v>
          </cell>
          <cell r="V94">
            <v>180000</v>
          </cell>
        </row>
        <row r="95">
          <cell r="C95" t="str">
            <v>S511037</v>
          </cell>
          <cell r="D95" t="str">
            <v>北京友联物流有限公司</v>
          </cell>
          <cell r="E95" t="str">
            <v>中高</v>
          </cell>
          <cell r="F95" t="str">
            <v>销售</v>
          </cell>
          <cell r="G95" t="str">
            <v>销售</v>
          </cell>
          <cell r="H95" t="e">
            <v>#N/A</v>
          </cell>
          <cell r="I95" t="e">
            <v>#N/A</v>
          </cell>
          <cell r="J95" t="e">
            <v>#N/A</v>
          </cell>
          <cell r="K95" t="e">
            <v>#N/A</v>
          </cell>
          <cell r="L95" t="e">
            <v>#N/A</v>
          </cell>
          <cell r="M95">
            <v>456795.51</v>
          </cell>
          <cell r="N95" t="e">
            <v>#N/A</v>
          </cell>
          <cell r="O95" t="e">
            <v>#N/A</v>
          </cell>
          <cell r="P95" t="e">
            <v>#N/A</v>
          </cell>
          <cell r="Q95">
            <v>100000</v>
          </cell>
          <cell r="R95">
            <v>100000</v>
          </cell>
          <cell r="S95" t="e">
            <v>#N/A</v>
          </cell>
          <cell r="T95">
            <v>5.1610194763629397E-3</v>
          </cell>
          <cell r="U95">
            <v>59351.723978173897</v>
          </cell>
          <cell r="V95">
            <v>50000</v>
          </cell>
        </row>
        <row r="96">
          <cell r="C96" t="str">
            <v>S511036</v>
          </cell>
          <cell r="D96" t="str">
            <v>北京恒世通物流有限公司</v>
          </cell>
          <cell r="E96" t="str">
            <v>中高</v>
          </cell>
          <cell r="F96" t="str">
            <v>销售</v>
          </cell>
          <cell r="G96" t="str">
            <v>销售</v>
          </cell>
          <cell r="H96" t="e">
            <v>#N/A</v>
          </cell>
          <cell r="I96" t="e">
            <v>#N/A</v>
          </cell>
          <cell r="J96" t="e">
            <v>#N/A</v>
          </cell>
          <cell r="K96" t="e">
            <v>#N/A</v>
          </cell>
          <cell r="L96" t="e">
            <v>#N/A</v>
          </cell>
          <cell r="M96">
            <v>1403468.4</v>
          </cell>
          <cell r="N96" t="e">
            <v>#N/A</v>
          </cell>
          <cell r="O96" t="e">
            <v>#N/A</v>
          </cell>
          <cell r="P96" t="e">
            <v>#N/A</v>
          </cell>
          <cell r="Q96">
            <v>400000</v>
          </cell>
          <cell r="R96">
            <v>400000</v>
          </cell>
          <cell r="S96" t="e">
            <v>#N/A</v>
          </cell>
          <cell r="T96">
            <v>2.0644077905451801E-2</v>
          </cell>
          <cell r="U96">
            <v>237406.89591269501</v>
          </cell>
          <cell r="V96">
            <v>200000</v>
          </cell>
        </row>
        <row r="97">
          <cell r="C97" t="str">
            <v>S537029</v>
          </cell>
          <cell r="D97" t="str">
            <v>青岛华瑞利工贸有限公司</v>
          </cell>
          <cell r="E97" t="str">
            <v>中高</v>
          </cell>
          <cell r="F97" t="str">
            <v>销售</v>
          </cell>
          <cell r="G97" t="str">
            <v>销售</v>
          </cell>
          <cell r="H97">
            <v>37186.226666666698</v>
          </cell>
          <cell r="I97">
            <v>0.8</v>
          </cell>
          <cell r="J97">
            <v>29748.9813333333</v>
          </cell>
          <cell r="K97">
            <v>0</v>
          </cell>
          <cell r="L97">
            <v>29748.9813333333</v>
          </cell>
          <cell r="M97">
            <v>139448.35</v>
          </cell>
          <cell r="N97">
            <v>0</v>
          </cell>
          <cell r="O97">
            <v>0</v>
          </cell>
          <cell r="P97">
            <v>29748.9813333333</v>
          </cell>
          <cell r="Q97">
            <v>50000</v>
          </cell>
          <cell r="R97">
            <v>50000</v>
          </cell>
          <cell r="S97">
            <v>1.6807298186030899</v>
          </cell>
          <cell r="T97">
            <v>2.5805097381814699E-3</v>
          </cell>
          <cell r="U97">
            <v>29675.861989086901</v>
          </cell>
        </row>
        <row r="98">
          <cell r="C98" t="str">
            <v>S537036</v>
          </cell>
          <cell r="D98" t="str">
            <v>青岛亿嘉通物流有限公司</v>
          </cell>
          <cell r="E98" t="str">
            <v>中高</v>
          </cell>
          <cell r="F98" t="str">
            <v>销售</v>
          </cell>
          <cell r="G98" t="str">
            <v>销售</v>
          </cell>
          <cell r="H98" t="e">
            <v>#N/A</v>
          </cell>
          <cell r="I98" t="e">
            <v>#N/A</v>
          </cell>
          <cell r="J98" t="e">
            <v>#N/A</v>
          </cell>
          <cell r="K98" t="e">
            <v>#N/A</v>
          </cell>
          <cell r="L98" t="e">
            <v>#N/A</v>
          </cell>
          <cell r="M98">
            <v>173407.62</v>
          </cell>
          <cell r="N98" t="e">
            <v>#N/A</v>
          </cell>
          <cell r="O98" t="e">
            <v>#N/A</v>
          </cell>
          <cell r="P98" t="e">
            <v>#N/A</v>
          </cell>
          <cell r="Q98">
            <v>50000</v>
          </cell>
          <cell r="R98">
            <v>50000</v>
          </cell>
          <cell r="S98" t="e">
            <v>#N/A</v>
          </cell>
          <cell r="T98">
            <v>2.5805097381814699E-3</v>
          </cell>
          <cell r="U98">
            <v>29675.861989086901</v>
          </cell>
          <cell r="V98">
            <v>40000</v>
          </cell>
        </row>
        <row r="99">
          <cell r="C99" t="str">
            <v>S515003</v>
          </cell>
          <cell r="D99" t="str">
            <v>包头市清枫科技有限公司</v>
          </cell>
          <cell r="E99" t="str">
            <v>中高</v>
          </cell>
          <cell r="F99" t="str">
            <v>销售</v>
          </cell>
          <cell r="G99" t="str">
            <v>销售</v>
          </cell>
          <cell r="H99" t="e">
            <v>#N/A</v>
          </cell>
          <cell r="I99" t="e">
            <v>#N/A</v>
          </cell>
          <cell r="J99" t="e">
            <v>#N/A</v>
          </cell>
          <cell r="K99" t="e">
            <v>#N/A</v>
          </cell>
          <cell r="L99" t="e">
            <v>#N/A</v>
          </cell>
          <cell r="M99">
            <v>25200</v>
          </cell>
          <cell r="N99" t="e">
            <v>#N/A</v>
          </cell>
          <cell r="O99" t="e">
            <v>#N/A</v>
          </cell>
          <cell r="P99" t="e">
            <v>#N/A</v>
          </cell>
          <cell r="Q99">
            <v>25200</v>
          </cell>
          <cell r="R99">
            <v>25200</v>
          </cell>
          <cell r="S99" t="e">
            <v>#N/A</v>
          </cell>
          <cell r="T99">
            <v>1.30057690804346E-3</v>
          </cell>
          <cell r="U99">
            <v>14956.634442499801</v>
          </cell>
          <cell r="V99">
            <v>25200</v>
          </cell>
        </row>
        <row r="100">
          <cell r="C100" t="str">
            <v>S513174</v>
          </cell>
          <cell r="D100" t="str">
            <v>黄骅市杭合叉车配件经营部</v>
          </cell>
          <cell r="E100" t="str">
            <v>中高</v>
          </cell>
          <cell r="F100" t="str">
            <v>销售</v>
          </cell>
          <cell r="G100" t="str">
            <v>销售</v>
          </cell>
          <cell r="H100" t="e">
            <v>#N/A</v>
          </cell>
          <cell r="I100" t="e">
            <v>#N/A</v>
          </cell>
          <cell r="J100" t="e">
            <v>#N/A</v>
          </cell>
          <cell r="K100" t="e">
            <v>#N/A</v>
          </cell>
          <cell r="L100" t="e">
            <v>#N/A</v>
          </cell>
          <cell r="M100">
            <v>40240</v>
          </cell>
          <cell r="N100" t="e">
            <v>#N/A</v>
          </cell>
          <cell r="O100" t="e">
            <v>#N/A</v>
          </cell>
          <cell r="P100" t="e">
            <v>#N/A</v>
          </cell>
          <cell r="Q100">
            <v>10000</v>
          </cell>
          <cell r="R100">
            <v>10000</v>
          </cell>
          <cell r="S100" t="e">
            <v>#N/A</v>
          </cell>
          <cell r="T100">
            <v>5.1610194763629402E-4</v>
          </cell>
          <cell r="U100">
            <v>5935.1723978173904</v>
          </cell>
          <cell r="V100">
            <v>5000</v>
          </cell>
        </row>
        <row r="101">
          <cell r="C101" t="str">
            <v>S423001</v>
          </cell>
          <cell r="D101" t="str">
            <v>哈尔滨三迪工控工程有限公司</v>
          </cell>
          <cell r="E101" t="str">
            <v>涉诉</v>
          </cell>
          <cell r="F101" t="str">
            <v>座椅</v>
          </cell>
          <cell r="G101" t="str">
            <v>固定资产</v>
          </cell>
          <cell r="H101">
            <v>0</v>
          </cell>
          <cell r="I101">
            <v>1</v>
          </cell>
          <cell r="J101">
            <v>0</v>
          </cell>
          <cell r="K101">
            <v>0</v>
          </cell>
          <cell r="L101">
            <v>0</v>
          </cell>
          <cell r="M101">
            <v>416900</v>
          </cell>
          <cell r="N101">
            <v>0</v>
          </cell>
          <cell r="O101">
            <v>0</v>
          </cell>
          <cell r="P101">
            <v>416900</v>
          </cell>
          <cell r="Q101">
            <v>200000</v>
          </cell>
          <cell r="R101">
            <v>200000</v>
          </cell>
          <cell r="S101">
            <v>0.47973135044375098</v>
          </cell>
          <cell r="T101">
            <v>1.03220389527259E-2</v>
          </cell>
          <cell r="U101">
            <v>118703.447956348</v>
          </cell>
          <cell r="V101">
            <v>180000</v>
          </cell>
        </row>
        <row r="102">
          <cell r="C102" t="str">
            <v>S411021</v>
          </cell>
          <cell r="D102" t="str">
            <v>北京鹏宇兴业精密模具制造有限公司</v>
          </cell>
          <cell r="E102" t="str">
            <v>涉诉</v>
          </cell>
          <cell r="F102" t="str">
            <v>金属件</v>
          </cell>
          <cell r="G102" t="str">
            <v>固定资产</v>
          </cell>
          <cell r="H102">
            <v>21578.661333333301</v>
          </cell>
          <cell r="I102">
            <v>1</v>
          </cell>
          <cell r="J102">
            <v>21578.661333333301</v>
          </cell>
          <cell r="K102">
            <v>0</v>
          </cell>
          <cell r="L102">
            <v>21578.661333333301</v>
          </cell>
          <cell r="M102">
            <v>40459.99</v>
          </cell>
          <cell r="N102">
            <v>0</v>
          </cell>
          <cell r="O102">
            <v>0</v>
          </cell>
          <cell r="P102">
            <v>21578.661333333301</v>
          </cell>
          <cell r="Q102">
            <v>20000</v>
          </cell>
          <cell r="R102">
            <v>20000</v>
          </cell>
          <cell r="S102">
            <v>0.92684155384121403</v>
          </cell>
          <cell r="T102">
            <v>1.03220389527259E-3</v>
          </cell>
          <cell r="U102">
            <v>11870.344795634801</v>
          </cell>
          <cell r="V102">
            <v>20000</v>
          </cell>
        </row>
        <row r="103">
          <cell r="C103" t="str">
            <v>S444014</v>
          </cell>
          <cell r="D103" t="str">
            <v>深圳市毅荣川电子科技有限公司</v>
          </cell>
          <cell r="E103" t="str">
            <v>涉诉</v>
          </cell>
          <cell r="F103" t="str">
            <v>座椅</v>
          </cell>
          <cell r="G103" t="str">
            <v>零部件</v>
          </cell>
          <cell r="H103">
            <v>101070.233333333</v>
          </cell>
          <cell r="I103">
            <v>1</v>
          </cell>
          <cell r="J103">
            <v>101070.233333333</v>
          </cell>
          <cell r="K103">
            <v>0</v>
          </cell>
          <cell r="L103">
            <v>101070.233333333</v>
          </cell>
          <cell r="M103">
            <v>151605.35</v>
          </cell>
          <cell r="N103">
            <v>0</v>
          </cell>
          <cell r="O103">
            <v>0</v>
          </cell>
          <cell r="P103">
            <v>101070.233333333</v>
          </cell>
          <cell r="Q103">
            <v>50000</v>
          </cell>
          <cell r="R103">
            <v>50000</v>
          </cell>
          <cell r="S103">
            <v>0.49470549687065801</v>
          </cell>
          <cell r="T103">
            <v>2.5805097381814699E-3</v>
          </cell>
          <cell r="U103">
            <v>29675.861989086901</v>
          </cell>
          <cell r="V103">
            <v>50000</v>
          </cell>
        </row>
        <row r="104">
          <cell r="C104" t="str">
            <v>S433021</v>
          </cell>
          <cell r="D104" t="str">
            <v>慈溪市维克多自控元件有限公司</v>
          </cell>
          <cell r="E104" t="str">
            <v>涉诉</v>
          </cell>
          <cell r="F104" t="str">
            <v>座椅</v>
          </cell>
          <cell r="G104" t="str">
            <v>零部件</v>
          </cell>
          <cell r="H104">
            <v>253262.57866666699</v>
          </cell>
          <cell r="I104">
            <v>0.8</v>
          </cell>
          <cell r="J104">
            <v>202610.06293333301</v>
          </cell>
          <cell r="K104">
            <v>0</v>
          </cell>
          <cell r="L104">
            <v>202610.06293333301</v>
          </cell>
          <cell r="M104">
            <v>508630.26</v>
          </cell>
          <cell r="N104">
            <v>62267.519999999997</v>
          </cell>
          <cell r="O104">
            <v>49814.016000000003</v>
          </cell>
          <cell r="P104">
            <v>252424.07893333299</v>
          </cell>
          <cell r="Q104">
            <v>100000</v>
          </cell>
          <cell r="R104">
            <v>100000</v>
          </cell>
          <cell r="S104">
            <v>0.396158719970651</v>
          </cell>
          <cell r="T104">
            <v>5.1610194763629397E-3</v>
          </cell>
          <cell r="U104">
            <v>59351.723978173897</v>
          </cell>
          <cell r="V104">
            <v>50000</v>
          </cell>
        </row>
        <row r="105">
          <cell r="C105" t="str">
            <v>S437023</v>
          </cell>
          <cell r="D105" t="str">
            <v>高唐强盛机械有限公司</v>
          </cell>
          <cell r="E105" t="str">
            <v>涉诉</v>
          </cell>
          <cell r="F105" t="str">
            <v>金属件</v>
          </cell>
          <cell r="G105" t="str">
            <v>零部件</v>
          </cell>
          <cell r="H105">
            <v>9003.4853333333303</v>
          </cell>
          <cell r="I105">
            <v>0.8</v>
          </cell>
          <cell r="J105">
            <v>7202.7882666666701</v>
          </cell>
          <cell r="K105">
            <v>70000</v>
          </cell>
          <cell r="L105">
            <v>-62797.211733333301</v>
          </cell>
          <cell r="M105">
            <v>856630.84</v>
          </cell>
          <cell r="N105">
            <v>0</v>
          </cell>
          <cell r="O105">
            <v>0</v>
          </cell>
          <cell r="P105">
            <v>-62797.211733333301</v>
          </cell>
          <cell r="Q105">
            <v>30000</v>
          </cell>
          <cell r="R105">
            <v>30000</v>
          </cell>
          <cell r="S105">
            <v>-0.477728217096552</v>
          </cell>
          <cell r="T105">
            <v>1.5483058429088801E-3</v>
          </cell>
          <cell r="U105">
            <v>17805.5171934522</v>
          </cell>
          <cell r="V105">
            <v>20000</v>
          </cell>
        </row>
        <row r="106">
          <cell r="C106" t="str">
            <v>S412044</v>
          </cell>
          <cell r="D106" t="str">
            <v>天津沛衡五金弹簧有限公司</v>
          </cell>
          <cell r="E106" t="str">
            <v>涉诉</v>
          </cell>
          <cell r="F106" t="str">
            <v>座椅</v>
          </cell>
          <cell r="G106" t="str">
            <v>零部件</v>
          </cell>
          <cell r="H106">
            <v>42811.28</v>
          </cell>
          <cell r="I106">
            <v>0.8</v>
          </cell>
          <cell r="J106">
            <v>34249.023999999998</v>
          </cell>
          <cell r="K106">
            <v>0</v>
          </cell>
          <cell r="L106">
            <v>34249.023999999998</v>
          </cell>
          <cell r="M106">
            <v>81145.88</v>
          </cell>
          <cell r="N106">
            <v>12485.276666666699</v>
          </cell>
          <cell r="O106">
            <v>9988.2213333333293</v>
          </cell>
          <cell r="P106">
            <v>44237.245333333303</v>
          </cell>
          <cell r="Q106">
            <v>50000</v>
          </cell>
          <cell r="R106">
            <v>50000</v>
          </cell>
          <cell r="S106">
            <v>1.13026929283782</v>
          </cell>
          <cell r="T106">
            <v>2.5805097381814699E-3</v>
          </cell>
          <cell r="U106">
            <v>29675.861989086901</v>
          </cell>
          <cell r="V106">
            <v>20000</v>
          </cell>
        </row>
        <row r="107">
          <cell r="C107" t="str">
            <v>S433027</v>
          </cell>
          <cell r="D107" t="str">
            <v>浙江泰极信汽车部件有限公司</v>
          </cell>
          <cell r="E107" t="str">
            <v>涉诉</v>
          </cell>
          <cell r="F107" t="str">
            <v>金属件</v>
          </cell>
          <cell r="G107" t="str">
            <v>零部件</v>
          </cell>
          <cell r="H107">
            <v>0</v>
          </cell>
          <cell r="I107">
            <v>0.8</v>
          </cell>
          <cell r="J107">
            <v>0</v>
          </cell>
          <cell r="K107">
            <v>20000</v>
          </cell>
          <cell r="L107">
            <v>-20000</v>
          </cell>
          <cell r="M107">
            <v>249669.96</v>
          </cell>
          <cell r="N107">
            <v>0</v>
          </cell>
          <cell r="O107">
            <v>0</v>
          </cell>
          <cell r="P107">
            <v>-20000</v>
          </cell>
          <cell r="Q107">
            <v>30000</v>
          </cell>
          <cell r="R107">
            <v>30000</v>
          </cell>
          <cell r="S107">
            <v>-1.5</v>
          </cell>
          <cell r="T107">
            <v>1.5483058429088801E-3</v>
          </cell>
          <cell r="U107">
            <v>17805.5171934522</v>
          </cell>
          <cell r="V107">
            <v>20000</v>
          </cell>
        </row>
        <row r="108">
          <cell r="C108" t="str">
            <v>S511032</v>
          </cell>
          <cell r="D108" t="str">
            <v>中机科(北京)车辆检测工程研究院有限公司</v>
          </cell>
          <cell r="E108" t="str">
            <v>涉诉</v>
          </cell>
          <cell r="F108" t="str">
            <v>金属件</v>
          </cell>
          <cell r="G108" t="str">
            <v>零部件</v>
          </cell>
          <cell r="H108">
            <v>277949.40000000002</v>
          </cell>
          <cell r="I108">
            <v>0.8</v>
          </cell>
          <cell r="J108">
            <v>222359.52</v>
          </cell>
          <cell r="K108">
            <v>30000</v>
          </cell>
          <cell r="L108">
            <v>192359.52</v>
          </cell>
          <cell r="M108">
            <v>619964</v>
          </cell>
          <cell r="N108">
            <v>39407.25</v>
          </cell>
          <cell r="O108">
            <v>31525.8</v>
          </cell>
          <cell r="P108">
            <v>223885.32</v>
          </cell>
          <cell r="Q108">
            <v>30000</v>
          </cell>
          <cell r="R108">
            <v>30000</v>
          </cell>
          <cell r="S108">
            <v>0.13399717319563401</v>
          </cell>
          <cell r="T108">
            <v>1.5483058429088801E-3</v>
          </cell>
          <cell r="U108">
            <v>17805.5171934522</v>
          </cell>
        </row>
        <row r="109">
          <cell r="C109" t="str">
            <v>S535001</v>
          </cell>
          <cell r="D109" t="str">
            <v>厦门市三友和机械有限公司</v>
          </cell>
          <cell r="E109" t="str">
            <v>涉诉</v>
          </cell>
          <cell r="F109" t="str">
            <v>金属件</v>
          </cell>
          <cell r="G109" t="str">
            <v>零部件</v>
          </cell>
          <cell r="H109">
            <v>0</v>
          </cell>
          <cell r="I109">
            <v>1</v>
          </cell>
          <cell r="J109">
            <v>0</v>
          </cell>
          <cell r="K109">
            <v>20000</v>
          </cell>
          <cell r="L109">
            <v>-20000</v>
          </cell>
          <cell r="M109">
            <v>294000</v>
          </cell>
          <cell r="N109">
            <v>0</v>
          </cell>
          <cell r="O109">
            <v>0</v>
          </cell>
          <cell r="P109">
            <v>-20000</v>
          </cell>
          <cell r="Q109">
            <v>30000</v>
          </cell>
          <cell r="R109">
            <v>30000</v>
          </cell>
          <cell r="S109">
            <v>-1.5</v>
          </cell>
          <cell r="T109">
            <v>1.5483058429088801E-3</v>
          </cell>
          <cell r="U109">
            <v>17805.5171934522</v>
          </cell>
        </row>
        <row r="110">
          <cell r="C110" t="str">
            <v>S411047</v>
          </cell>
          <cell r="D110" t="str">
            <v>大连吉田拉链有限公司北京分公司</v>
          </cell>
          <cell r="E110" t="str">
            <v>涉诉</v>
          </cell>
          <cell r="F110" t="str">
            <v>金属件</v>
          </cell>
          <cell r="G110" t="str">
            <v>零部件</v>
          </cell>
          <cell r="H110">
            <v>24329.35</v>
          </cell>
          <cell r="I110">
            <v>1</v>
          </cell>
          <cell r="J110">
            <v>24329.35</v>
          </cell>
          <cell r="K110">
            <v>20000</v>
          </cell>
          <cell r="L110">
            <v>4329.3499999999904</v>
          </cell>
          <cell r="M110">
            <v>42807.9</v>
          </cell>
          <cell r="N110">
            <v>7134.65</v>
          </cell>
          <cell r="O110">
            <v>7134.65</v>
          </cell>
          <cell r="P110">
            <v>11464</v>
          </cell>
          <cell r="Q110">
            <v>42807.9</v>
          </cell>
          <cell r="R110">
            <v>42807.9</v>
          </cell>
          <cell r="S110">
            <v>3.73411549197488</v>
          </cell>
          <cell r="T110">
            <v>2.2093240564219699E-3</v>
          </cell>
          <cell r="U110">
            <v>25407.226648852698</v>
          </cell>
          <cell r="V110">
            <v>42807.9</v>
          </cell>
        </row>
        <row r="111">
          <cell r="C111" t="str">
            <v>S413082</v>
          </cell>
          <cell r="D111" t="str">
            <v>深州市卓伦橡塑磨具有限公司</v>
          </cell>
          <cell r="E111" t="str">
            <v>涉诉</v>
          </cell>
          <cell r="F111" t="str">
            <v>金属件</v>
          </cell>
          <cell r="G111" t="str">
            <v>零部件</v>
          </cell>
          <cell r="H111">
            <v>712043.26933333301</v>
          </cell>
          <cell r="I111">
            <v>0.8</v>
          </cell>
          <cell r="J111">
            <v>569634.61546666699</v>
          </cell>
          <cell r="K111">
            <v>600000</v>
          </cell>
          <cell r="L111">
            <v>-30365.384533333199</v>
          </cell>
          <cell r="M111">
            <v>4117298.58</v>
          </cell>
          <cell r="N111">
            <v>178983.14</v>
          </cell>
          <cell r="O111">
            <v>143186.51199999999</v>
          </cell>
          <cell r="P111">
            <v>112821.12746666701</v>
          </cell>
          <cell r="Q111">
            <v>500000</v>
          </cell>
          <cell r="R111">
            <v>500000</v>
          </cell>
          <cell r="S111">
            <v>4.4317940374042601</v>
          </cell>
          <cell r="T111">
            <v>2.58050973818147E-2</v>
          </cell>
          <cell r="U111">
            <v>299154.88183470501</v>
          </cell>
          <cell r="V111">
            <v>500000</v>
          </cell>
        </row>
        <row r="112">
          <cell r="C112" t="str">
            <v>S412015</v>
          </cell>
          <cell r="D112" t="str">
            <v>天津亚铁科技有限公司</v>
          </cell>
          <cell r="E112" t="str">
            <v>涉诉</v>
          </cell>
          <cell r="F112" t="str">
            <v>金属件</v>
          </cell>
          <cell r="G112" t="str">
            <v>原材料</v>
          </cell>
          <cell r="M112">
            <v>200686.65</v>
          </cell>
          <cell r="Q112">
            <v>50000</v>
          </cell>
          <cell r="R112">
            <v>50000</v>
          </cell>
          <cell r="S112" t="e">
            <v>#DIV/0!</v>
          </cell>
          <cell r="T112">
            <v>2.5805097381814699E-3</v>
          </cell>
          <cell r="V112">
            <v>50000</v>
          </cell>
        </row>
        <row r="113">
          <cell r="C113" t="str">
            <v>S432008</v>
          </cell>
          <cell r="D113" t="str">
            <v>徐州华夏电子有限公司</v>
          </cell>
          <cell r="E113" t="str">
            <v>零部件</v>
          </cell>
          <cell r="F113" t="str">
            <v>座椅</v>
          </cell>
          <cell r="G113" t="str">
            <v>零部件</v>
          </cell>
          <cell r="H113">
            <v>231412.04800000001</v>
          </cell>
          <cell r="I113">
            <v>0.8</v>
          </cell>
          <cell r="J113">
            <v>185129.6384</v>
          </cell>
          <cell r="K113">
            <v>0</v>
          </cell>
          <cell r="L113">
            <v>185129.6384</v>
          </cell>
          <cell r="M113">
            <v>484242</v>
          </cell>
          <cell r="N113">
            <v>71298.856666666703</v>
          </cell>
          <cell r="O113">
            <v>57039.0853333333</v>
          </cell>
          <cell r="P113">
            <v>242168.723733333</v>
          </cell>
          <cell r="Q113">
            <v>60000</v>
          </cell>
          <cell r="R113">
            <v>60000</v>
          </cell>
          <cell r="S113">
            <v>0.24776114386294401</v>
          </cell>
          <cell r="T113">
            <v>3.0966116858177702E-3</v>
          </cell>
          <cell r="U113">
            <v>60000</v>
          </cell>
          <cell r="V113">
            <v>60000</v>
          </cell>
        </row>
        <row r="114">
          <cell r="C114" t="str">
            <v>S435004</v>
          </cell>
          <cell r="D114" t="str">
            <v>厦门市鑫荣飞工贸有限公司</v>
          </cell>
          <cell r="E114" t="str">
            <v>金属件</v>
          </cell>
          <cell r="F114" t="str">
            <v>金属件</v>
          </cell>
          <cell r="G114" t="str">
            <v>零部件</v>
          </cell>
          <cell r="H114">
            <v>304006.80266666698</v>
          </cell>
          <cell r="I114">
            <v>0.8</v>
          </cell>
          <cell r="J114">
            <v>243205.44213333301</v>
          </cell>
          <cell r="K114">
            <v>0</v>
          </cell>
          <cell r="L114">
            <v>243205.44213333301</v>
          </cell>
          <cell r="M114">
            <v>656344.41</v>
          </cell>
          <cell r="N114">
            <v>145695.42000000001</v>
          </cell>
          <cell r="O114">
            <v>116556.336</v>
          </cell>
          <cell r="P114">
            <v>359761.77813333302</v>
          </cell>
          <cell r="Q114">
            <v>100000</v>
          </cell>
          <cell r="R114">
            <v>100000</v>
          </cell>
          <cell r="S114">
            <v>0.27796171266125602</v>
          </cell>
          <cell r="T114">
            <v>5.1610194763629397E-3</v>
          </cell>
          <cell r="U114">
            <v>100000</v>
          </cell>
          <cell r="V114">
            <v>60000</v>
          </cell>
        </row>
        <row r="115">
          <cell r="C115" t="str">
            <v>S431002</v>
          </cell>
          <cell r="D115" t="str">
            <v>易格斯（上海）拖链系统有限公司</v>
          </cell>
          <cell r="E115" t="str">
            <v>零部件</v>
          </cell>
          <cell r="F115" t="str">
            <v>金属件</v>
          </cell>
          <cell r="G115" t="str">
            <v>零部件</v>
          </cell>
          <cell r="H115">
            <v>153302.21666666699</v>
          </cell>
          <cell r="I115">
            <v>1</v>
          </cell>
          <cell r="J115">
            <v>153302.21666666699</v>
          </cell>
          <cell r="K115">
            <v>70000</v>
          </cell>
          <cell r="L115">
            <v>83302.216666666704</v>
          </cell>
          <cell r="M115">
            <v>418529.62</v>
          </cell>
          <cell r="N115">
            <v>69754.936666666705</v>
          </cell>
          <cell r="O115">
            <v>69754.936666666705</v>
          </cell>
          <cell r="P115">
            <v>153057.153333333</v>
          </cell>
          <cell r="Q115">
            <v>270891.44</v>
          </cell>
          <cell r="R115">
            <v>270891.44</v>
          </cell>
          <cell r="S115">
            <v>1.7698711500928199</v>
          </cell>
          <cell r="T115">
            <v>1.3980759978200001E-2</v>
          </cell>
          <cell r="U115">
            <v>160778.7397493</v>
          </cell>
          <cell r="V115">
            <v>270891.44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月付款计划分析"/>
      <sheetName val="6.29方案一"/>
      <sheetName val="5.30 (3)"/>
      <sheetName val="Sheet3"/>
      <sheetName val="7.4付款计划"/>
      <sheetName val="7.9付款计划"/>
      <sheetName val="Sheet1"/>
      <sheetName val="6.29方案二 (2)"/>
      <sheetName val="销售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C4" t="str">
            <v>S435001</v>
          </cell>
          <cell r="D4" t="str">
            <v>厦门凯平化工有限公司</v>
          </cell>
          <cell r="E4" t="str">
            <v>原材料</v>
          </cell>
          <cell r="F4" t="str">
            <v>座椅</v>
          </cell>
          <cell r="G4" t="str">
            <v>原材料</v>
          </cell>
          <cell r="H4">
            <v>1</v>
          </cell>
          <cell r="I4">
            <v>821382.33</v>
          </cell>
          <cell r="J4">
            <v>906892.1</v>
          </cell>
          <cell r="K4">
            <v>13424.1683333333</v>
          </cell>
          <cell r="L4">
            <v>65462.985000000001</v>
          </cell>
          <cell r="M4">
            <v>65462.985000000001</v>
          </cell>
          <cell r="N4">
            <v>100850.661666667</v>
          </cell>
          <cell r="O4">
            <v>122645.426666667</v>
          </cell>
          <cell r="P4">
            <v>123472.88666666699</v>
          </cell>
          <cell r="Q4">
            <v>491319.11333333398</v>
          </cell>
          <cell r="R4">
            <v>300000</v>
          </cell>
          <cell r="U4">
            <v>180000</v>
          </cell>
          <cell r="V4">
            <v>480000</v>
          </cell>
          <cell r="W4">
            <v>11319.1133333343</v>
          </cell>
          <cell r="X4">
            <v>726892.1</v>
          </cell>
          <cell r="Y4">
            <v>726892.1</v>
          </cell>
          <cell r="Z4">
            <v>726892.1</v>
          </cell>
          <cell r="AA4">
            <v>150000</v>
          </cell>
          <cell r="AB4">
            <v>0.20635800003879501</v>
          </cell>
          <cell r="AC4">
            <v>200000</v>
          </cell>
          <cell r="AD4">
            <v>0.27514400005172701</v>
          </cell>
          <cell r="AE4">
            <v>150000</v>
          </cell>
          <cell r="AF4">
            <v>0.20635800003879501</v>
          </cell>
          <cell r="AG4">
            <v>150000</v>
          </cell>
          <cell r="AH4">
            <v>0.20635800003879501</v>
          </cell>
          <cell r="AI4">
            <v>150000</v>
          </cell>
        </row>
        <row r="5">
          <cell r="C5" t="str">
            <v>S421002</v>
          </cell>
          <cell r="D5" t="str">
            <v>大连浩煜新材料科技有限公司</v>
          </cell>
          <cell r="E5" t="str">
            <v>原材料</v>
          </cell>
          <cell r="F5" t="str">
            <v>座椅</v>
          </cell>
          <cell r="G5" t="str">
            <v>原材料</v>
          </cell>
          <cell r="H5">
            <v>1</v>
          </cell>
          <cell r="I5">
            <v>4982009.82</v>
          </cell>
          <cell r="J5">
            <v>3452849.82</v>
          </cell>
          <cell r="K5">
            <v>132034.97</v>
          </cell>
          <cell r="L5">
            <v>301994.96999999997</v>
          </cell>
          <cell r="M5">
            <v>415034.97</v>
          </cell>
          <cell r="N5">
            <v>575474.97</v>
          </cell>
          <cell r="O5">
            <v>720434.97</v>
          </cell>
          <cell r="P5">
            <v>813100</v>
          </cell>
          <cell r="Q5">
            <v>2958074.85</v>
          </cell>
          <cell r="R5">
            <v>1520000</v>
          </cell>
          <cell r="S5">
            <v>320000</v>
          </cell>
          <cell r="U5">
            <v>400000</v>
          </cell>
          <cell r="V5">
            <v>2240000</v>
          </cell>
          <cell r="W5">
            <v>718074.85</v>
          </cell>
          <cell r="X5">
            <v>3052849.82</v>
          </cell>
          <cell r="Y5">
            <v>3052849.82</v>
          </cell>
          <cell r="Z5">
            <v>3052849.82</v>
          </cell>
          <cell r="AB5">
            <v>0</v>
          </cell>
          <cell r="AD5">
            <v>0</v>
          </cell>
          <cell r="AE5">
            <v>500000</v>
          </cell>
          <cell r="AF5">
            <v>0.16378139426458899</v>
          </cell>
          <cell r="AG5">
            <v>500000</v>
          </cell>
          <cell r="AH5">
            <v>0.16378139426458899</v>
          </cell>
          <cell r="AI5">
            <v>0</v>
          </cell>
        </row>
        <row r="6">
          <cell r="D6" t="str">
            <v>万华化学</v>
          </cell>
          <cell r="E6" t="str">
            <v>原材料</v>
          </cell>
          <cell r="F6" t="str">
            <v>座椅</v>
          </cell>
          <cell r="G6" t="str">
            <v>原材料</v>
          </cell>
          <cell r="H6">
            <v>1</v>
          </cell>
          <cell r="AB6" t="str">
            <v>100%</v>
          </cell>
          <cell r="AF6" t="str">
            <v>100%</v>
          </cell>
          <cell r="AH6" t="str">
            <v>100%</v>
          </cell>
          <cell r="AI6">
            <v>0</v>
          </cell>
        </row>
        <row r="7">
          <cell r="C7" t="str">
            <v>S412042</v>
          </cell>
          <cell r="D7" t="str">
            <v>天津锦程新材料科技有限公司</v>
          </cell>
          <cell r="E7" t="str">
            <v>李尔项目</v>
          </cell>
          <cell r="F7" t="str">
            <v>座椅</v>
          </cell>
          <cell r="G7" t="str">
            <v>原材料</v>
          </cell>
          <cell r="H7">
            <v>1</v>
          </cell>
          <cell r="I7">
            <v>18604.32</v>
          </cell>
          <cell r="J7">
            <v>37208.639999999999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3100.72</v>
          </cell>
          <cell r="Q7">
            <v>3100.72</v>
          </cell>
          <cell r="U7">
            <v>13953.24</v>
          </cell>
          <cell r="V7">
            <v>13953.24</v>
          </cell>
          <cell r="W7">
            <v>-10852.52</v>
          </cell>
          <cell r="X7">
            <v>23255.4</v>
          </cell>
          <cell r="Y7">
            <v>23255.4</v>
          </cell>
          <cell r="Z7">
            <v>23255.4</v>
          </cell>
          <cell r="AA7">
            <v>18604.32</v>
          </cell>
          <cell r="AB7">
            <v>0.8</v>
          </cell>
          <cell r="AD7">
            <v>0</v>
          </cell>
          <cell r="AF7">
            <v>0</v>
          </cell>
          <cell r="AH7">
            <v>0</v>
          </cell>
          <cell r="AI7">
            <v>18604.32</v>
          </cell>
        </row>
        <row r="8">
          <cell r="C8" t="str">
            <v>S412003</v>
          </cell>
          <cell r="D8" t="str">
            <v>天津市远丰化工产品贸易有限公司</v>
          </cell>
          <cell r="E8" t="str">
            <v>原材料</v>
          </cell>
          <cell r="F8" t="str">
            <v>座椅</v>
          </cell>
          <cell r="G8" t="str">
            <v>原材料</v>
          </cell>
          <cell r="H8">
            <v>1</v>
          </cell>
          <cell r="I8">
            <v>1538321.05</v>
          </cell>
          <cell r="J8">
            <v>1538321.05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153029.50833333301</v>
          </cell>
          <cell r="P8">
            <v>256386.84166666699</v>
          </cell>
          <cell r="Q8">
            <v>409416.35</v>
          </cell>
          <cell r="R8">
            <v>500000</v>
          </cell>
          <cell r="U8">
            <v>500000</v>
          </cell>
          <cell r="V8">
            <v>1000000</v>
          </cell>
          <cell r="W8">
            <v>-590583.65</v>
          </cell>
          <cell r="X8">
            <v>1038321.05</v>
          </cell>
          <cell r="Y8">
            <v>1038321.05</v>
          </cell>
          <cell r="Z8">
            <v>1038321.05</v>
          </cell>
          <cell r="AB8">
            <v>0</v>
          </cell>
          <cell r="AC8">
            <v>800000</v>
          </cell>
          <cell r="AD8">
            <v>0.77047460416987601</v>
          </cell>
          <cell r="AE8">
            <v>500000</v>
          </cell>
          <cell r="AF8">
            <v>0.48154662760617201</v>
          </cell>
          <cell r="AG8">
            <v>500000</v>
          </cell>
          <cell r="AH8">
            <v>0.48154662760617201</v>
          </cell>
          <cell r="AI8">
            <v>0</v>
          </cell>
        </row>
        <row r="9">
          <cell r="C9" t="str">
            <v>S413065</v>
          </cell>
          <cell r="D9" t="str">
            <v>河北锦泽丰泰国际贸易有限公司</v>
          </cell>
          <cell r="E9" t="str">
            <v>原材料</v>
          </cell>
          <cell r="F9" t="str">
            <v>座椅</v>
          </cell>
          <cell r="G9" t="str">
            <v>原材料</v>
          </cell>
          <cell r="H9">
            <v>1</v>
          </cell>
          <cell r="I9">
            <v>1813373.43</v>
          </cell>
          <cell r="J9">
            <v>1813373.43</v>
          </cell>
          <cell r="K9">
            <v>0</v>
          </cell>
          <cell r="L9">
            <v>0</v>
          </cell>
          <cell r="M9">
            <v>0</v>
          </cell>
          <cell r="N9">
            <v>87330.416666666701</v>
          </cell>
          <cell r="O9">
            <v>87330.416666666701</v>
          </cell>
          <cell r="P9">
            <v>302228.90500000003</v>
          </cell>
          <cell r="Q9">
            <v>476889.73833333299</v>
          </cell>
          <cell r="R9">
            <v>2240000</v>
          </cell>
          <cell r="U9">
            <v>400000</v>
          </cell>
          <cell r="V9">
            <v>2640000</v>
          </cell>
          <cell r="W9">
            <v>-2163110.26166667</v>
          </cell>
          <cell r="X9">
            <v>1413373.43</v>
          </cell>
          <cell r="Y9">
            <v>1413373.43</v>
          </cell>
          <cell r="Z9">
            <v>1413373.43</v>
          </cell>
          <cell r="AA9">
            <v>200000</v>
          </cell>
          <cell r="AB9">
            <v>0.141505419413467</v>
          </cell>
          <cell r="AC9">
            <v>800000</v>
          </cell>
          <cell r="AD9">
            <v>0.56602167765386702</v>
          </cell>
          <cell r="AE9">
            <v>400000</v>
          </cell>
          <cell r="AF9">
            <v>0.28301083882693301</v>
          </cell>
          <cell r="AG9">
            <v>400000</v>
          </cell>
          <cell r="AH9">
            <v>0.28301083882693301</v>
          </cell>
          <cell r="AI9">
            <v>200000</v>
          </cell>
        </row>
        <row r="10">
          <cell r="C10" t="str">
            <v>S413042</v>
          </cell>
          <cell r="D10" t="str">
            <v>黄骅市祯祥金属制品有限责任公司</v>
          </cell>
          <cell r="E10" t="str">
            <v>原材料</v>
          </cell>
          <cell r="F10" t="str">
            <v>座椅</v>
          </cell>
          <cell r="G10" t="str">
            <v>原材料</v>
          </cell>
          <cell r="H10">
            <v>1</v>
          </cell>
          <cell r="I10">
            <v>491750.82</v>
          </cell>
          <cell r="J10">
            <v>491750.82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23624.4116666667</v>
          </cell>
          <cell r="P10">
            <v>81958.47</v>
          </cell>
          <cell r="Q10">
            <v>105582.881666667</v>
          </cell>
          <cell r="R10">
            <v>900000</v>
          </cell>
          <cell r="U10">
            <v>250000</v>
          </cell>
          <cell r="V10">
            <v>1150000</v>
          </cell>
          <cell r="W10">
            <v>-1044417.11833333</v>
          </cell>
          <cell r="X10">
            <v>241750.82</v>
          </cell>
          <cell r="Y10">
            <v>241750.82</v>
          </cell>
          <cell r="Z10">
            <v>241750.82</v>
          </cell>
          <cell r="AB10">
            <v>0</v>
          </cell>
          <cell r="AC10">
            <v>240000</v>
          </cell>
          <cell r="AD10">
            <v>0.99275774948767503</v>
          </cell>
          <cell r="AE10">
            <v>200000</v>
          </cell>
          <cell r="AF10">
            <v>0.82729812457306195</v>
          </cell>
          <cell r="AG10">
            <v>200000</v>
          </cell>
          <cell r="AH10">
            <v>0.82729812457306195</v>
          </cell>
          <cell r="AI10">
            <v>0</v>
          </cell>
        </row>
        <row r="11">
          <cell r="C11" t="str">
            <v>S512030</v>
          </cell>
          <cell r="D11" t="str">
            <v>天津德润达金属材料销售有限公司</v>
          </cell>
          <cell r="E11" t="str">
            <v>原材料</v>
          </cell>
          <cell r="F11" t="str">
            <v>金属件</v>
          </cell>
          <cell r="G11" t="str">
            <v>原材料</v>
          </cell>
          <cell r="H11">
            <v>1</v>
          </cell>
          <cell r="I11">
            <v>757565.08</v>
          </cell>
          <cell r="J11">
            <v>757565.08</v>
          </cell>
          <cell r="K11">
            <v>0</v>
          </cell>
          <cell r="L11">
            <v>0</v>
          </cell>
          <cell r="M11">
            <v>0</v>
          </cell>
          <cell r="N11">
            <v>112726.566666667</v>
          </cell>
          <cell r="O11">
            <v>126260.846666667</v>
          </cell>
          <cell r="P11">
            <v>126260.846666667</v>
          </cell>
          <cell r="Q11">
            <v>365248.260000001</v>
          </cell>
          <cell r="R11">
            <v>750000</v>
          </cell>
          <cell r="V11">
            <v>750000</v>
          </cell>
          <cell r="W11">
            <v>-384751.739999999</v>
          </cell>
          <cell r="X11">
            <v>757565.08</v>
          </cell>
          <cell r="Y11">
            <v>757565.08</v>
          </cell>
          <cell r="Z11">
            <v>757565.08</v>
          </cell>
          <cell r="AA11">
            <v>20000</v>
          </cell>
          <cell r="AB11">
            <v>2.6400372097404499E-2</v>
          </cell>
          <cell r="AC11">
            <v>200000</v>
          </cell>
          <cell r="AD11">
            <v>0.26400372097404501</v>
          </cell>
          <cell r="AE11">
            <v>100000</v>
          </cell>
          <cell r="AF11">
            <v>0.132001860487022</v>
          </cell>
          <cell r="AG11">
            <v>50000</v>
          </cell>
          <cell r="AH11">
            <v>6.6000930243511197E-2</v>
          </cell>
          <cell r="AI11">
            <v>20000</v>
          </cell>
        </row>
        <row r="12">
          <cell r="C12" t="str">
            <v>S431024</v>
          </cell>
          <cell r="D12" t="str">
            <v>上海霏济科技有限公司</v>
          </cell>
          <cell r="E12" t="str">
            <v>原材料</v>
          </cell>
          <cell r="F12" t="str">
            <v>金属件</v>
          </cell>
          <cell r="G12" t="str">
            <v>原材料</v>
          </cell>
          <cell r="H12">
            <v>0.8</v>
          </cell>
          <cell r="I12">
            <v>308957.65000000002</v>
          </cell>
          <cell r="J12">
            <v>308957.65000000002</v>
          </cell>
          <cell r="K12">
            <v>0</v>
          </cell>
          <cell r="L12">
            <v>0</v>
          </cell>
          <cell r="M12">
            <v>30531.441666666698</v>
          </cell>
          <cell r="N12">
            <v>30531.441666666698</v>
          </cell>
          <cell r="O12">
            <v>51492.941666666702</v>
          </cell>
          <cell r="P12">
            <v>51492.941666666702</v>
          </cell>
          <cell r="Q12">
            <v>131239.01333333299</v>
          </cell>
          <cell r="R12">
            <v>0</v>
          </cell>
          <cell r="U12">
            <v>200000</v>
          </cell>
          <cell r="V12">
            <v>200000</v>
          </cell>
          <cell r="W12">
            <v>-68760.986666666504</v>
          </cell>
          <cell r="X12">
            <v>108957.65</v>
          </cell>
          <cell r="Y12">
            <v>108957.65</v>
          </cell>
          <cell r="Z12">
            <v>108957.65</v>
          </cell>
          <cell r="AB12">
            <v>0</v>
          </cell>
          <cell r="AD12">
            <v>0</v>
          </cell>
          <cell r="AF12">
            <v>0</v>
          </cell>
          <cell r="AH12">
            <v>0</v>
          </cell>
          <cell r="AI12">
            <v>0</v>
          </cell>
        </row>
        <row r="13">
          <cell r="C13" t="str">
            <v>S412055</v>
          </cell>
          <cell r="D13" t="str">
            <v>天津市盛祥冷拉有限公司</v>
          </cell>
          <cell r="E13" t="str">
            <v>原材料</v>
          </cell>
          <cell r="F13" t="str">
            <v>金属件</v>
          </cell>
          <cell r="G13" t="str">
            <v>原材料</v>
          </cell>
          <cell r="H13">
            <v>1</v>
          </cell>
          <cell r="Q13">
            <v>0</v>
          </cell>
          <cell r="S13">
            <v>57800</v>
          </cell>
          <cell r="V13">
            <v>57800</v>
          </cell>
          <cell r="W13">
            <v>-57800</v>
          </cell>
          <cell r="X13">
            <v>0</v>
          </cell>
          <cell r="Y13">
            <v>0</v>
          </cell>
          <cell r="Z13">
            <v>0</v>
          </cell>
          <cell r="AA13">
            <v>70000</v>
          </cell>
          <cell r="AB13" t="str">
            <v>100%</v>
          </cell>
          <cell r="AD13" t="str">
            <v>100%</v>
          </cell>
          <cell r="AF13" t="str">
            <v>100%</v>
          </cell>
          <cell r="AH13" t="str">
            <v>100%</v>
          </cell>
          <cell r="AI13">
            <v>70000</v>
          </cell>
        </row>
        <row r="14">
          <cell r="C14" t="str">
            <v>S412009</v>
          </cell>
          <cell r="D14" t="str">
            <v>天津市元辉昌钢铁贸易有限公司</v>
          </cell>
          <cell r="E14" t="str">
            <v>原材料</v>
          </cell>
          <cell r="F14" t="str">
            <v>金属件</v>
          </cell>
          <cell r="G14" t="str">
            <v>原材料</v>
          </cell>
          <cell r="H14">
            <v>1</v>
          </cell>
          <cell r="I14">
            <v>159506.4</v>
          </cell>
          <cell r="J14">
            <v>159506.4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12220.16</v>
          </cell>
          <cell r="P14">
            <v>26584.400000000001</v>
          </cell>
          <cell r="Q14">
            <v>38804.559999999998</v>
          </cell>
          <cell r="R14">
            <v>240782.89</v>
          </cell>
          <cell r="S14">
            <v>170782.89</v>
          </cell>
          <cell r="T14">
            <v>77320.960000000006</v>
          </cell>
          <cell r="V14">
            <v>488886.74</v>
          </cell>
          <cell r="W14">
            <v>-450082.18</v>
          </cell>
          <cell r="X14">
            <v>82185.440000000002</v>
          </cell>
          <cell r="Y14">
            <v>82185.440000000002</v>
          </cell>
          <cell r="Z14">
            <v>82185.440000000002</v>
          </cell>
          <cell r="AA14">
            <v>80000</v>
          </cell>
          <cell r="AB14">
            <v>0.97340842854890097</v>
          </cell>
          <cell r="AC14">
            <v>166424.92000000001</v>
          </cell>
          <cell r="AD14">
            <v>2.0249927481072101</v>
          </cell>
          <cell r="AE14">
            <v>166424.92000000001</v>
          </cell>
          <cell r="AF14">
            <v>2.0249927481072101</v>
          </cell>
          <cell r="AG14">
            <v>166424.92000000001</v>
          </cell>
          <cell r="AH14">
            <v>2.0249927481072101</v>
          </cell>
          <cell r="AI14">
            <v>80000</v>
          </cell>
        </row>
        <row r="15">
          <cell r="C15" t="str">
            <v>S411006</v>
          </cell>
          <cell r="D15" t="str">
            <v>北京中万盛贸易有限责任公司</v>
          </cell>
          <cell r="E15" t="str">
            <v>原材料</v>
          </cell>
          <cell r="F15" t="str">
            <v>座椅</v>
          </cell>
          <cell r="G15" t="str">
            <v>原材料</v>
          </cell>
          <cell r="H15">
            <v>1</v>
          </cell>
          <cell r="I15">
            <v>381666.31</v>
          </cell>
          <cell r="J15">
            <v>474580.66</v>
          </cell>
          <cell r="K15">
            <v>0</v>
          </cell>
          <cell r="L15">
            <v>0</v>
          </cell>
          <cell r="M15">
            <v>17451.051666666699</v>
          </cell>
          <cell r="N15">
            <v>40317.503333333298</v>
          </cell>
          <cell r="O15">
            <v>48125.326666666697</v>
          </cell>
          <cell r="P15">
            <v>63611.051666666703</v>
          </cell>
          <cell r="Q15">
            <v>169504.933333333</v>
          </cell>
          <cell r="R15">
            <v>100000</v>
          </cell>
          <cell r="S15">
            <v>100000</v>
          </cell>
          <cell r="V15">
            <v>200000</v>
          </cell>
          <cell r="W15">
            <v>-30495.0666666666</v>
          </cell>
          <cell r="X15">
            <v>474580.66</v>
          </cell>
          <cell r="Y15">
            <v>474580.66</v>
          </cell>
          <cell r="Z15">
            <v>474580.66</v>
          </cell>
          <cell r="AB15">
            <v>0</v>
          </cell>
          <cell r="AC15">
            <v>200000</v>
          </cell>
          <cell r="AD15">
            <v>0.42142467415338802</v>
          </cell>
          <cell r="AE15">
            <v>200000</v>
          </cell>
          <cell r="AF15">
            <v>0.42142467415338802</v>
          </cell>
          <cell r="AG15">
            <v>200000</v>
          </cell>
          <cell r="AH15">
            <v>0.42142467415338802</v>
          </cell>
          <cell r="AI15">
            <v>0</v>
          </cell>
        </row>
        <row r="16">
          <cell r="C16" t="str">
            <v>S413014</v>
          </cell>
          <cell r="D16" t="str">
            <v>沧州市奥睿机械设备有限公司</v>
          </cell>
          <cell r="E16" t="str">
            <v>原材料</v>
          </cell>
          <cell r="F16" t="str">
            <v>金属件</v>
          </cell>
          <cell r="G16" t="str">
            <v>原材料</v>
          </cell>
          <cell r="H16">
            <v>1</v>
          </cell>
          <cell r="I16">
            <v>58272</v>
          </cell>
          <cell r="J16">
            <v>58272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2856</v>
          </cell>
          <cell r="P16">
            <v>9712</v>
          </cell>
          <cell r="Q16">
            <v>12568</v>
          </cell>
          <cell r="R16">
            <v>42068</v>
          </cell>
          <cell r="V16">
            <v>42068</v>
          </cell>
          <cell r="W16">
            <v>-29500</v>
          </cell>
          <cell r="X16">
            <v>58272</v>
          </cell>
          <cell r="Y16">
            <v>58272</v>
          </cell>
          <cell r="Z16">
            <v>58272</v>
          </cell>
          <cell r="AB16">
            <v>0</v>
          </cell>
          <cell r="AD16">
            <v>0</v>
          </cell>
          <cell r="AF16">
            <v>0</v>
          </cell>
          <cell r="AH16">
            <v>0</v>
          </cell>
          <cell r="AI16">
            <v>0</v>
          </cell>
        </row>
        <row r="17">
          <cell r="C17" t="str">
            <v>S413012</v>
          </cell>
          <cell r="D17" t="str">
            <v>沧州市任沧机电有限公司</v>
          </cell>
          <cell r="E17" t="str">
            <v>原材料</v>
          </cell>
          <cell r="F17" t="str">
            <v>金属件</v>
          </cell>
          <cell r="G17" t="str">
            <v>原材料</v>
          </cell>
          <cell r="H17">
            <v>1</v>
          </cell>
          <cell r="I17">
            <v>41380</v>
          </cell>
          <cell r="J17">
            <v>41380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6896.6666666666697</v>
          </cell>
          <cell r="P17">
            <v>6896.6666666666697</v>
          </cell>
          <cell r="Q17">
            <v>13793.333333333299</v>
          </cell>
          <cell r="R17">
            <v>24922</v>
          </cell>
          <cell r="V17">
            <v>24922</v>
          </cell>
          <cell r="W17">
            <v>-11128.666666666701</v>
          </cell>
          <cell r="X17">
            <v>41380</v>
          </cell>
          <cell r="Y17">
            <v>41380</v>
          </cell>
          <cell r="Z17">
            <v>41380</v>
          </cell>
          <cell r="AB17">
            <v>0</v>
          </cell>
          <cell r="AC17">
            <v>41380</v>
          </cell>
          <cell r="AD17">
            <v>1</v>
          </cell>
          <cell r="AE17">
            <v>41380</v>
          </cell>
          <cell r="AF17">
            <v>1</v>
          </cell>
          <cell r="AG17">
            <v>41380</v>
          </cell>
          <cell r="AH17">
            <v>1</v>
          </cell>
          <cell r="AI17">
            <v>0</v>
          </cell>
        </row>
        <row r="18">
          <cell r="C18" t="str">
            <v>S413061</v>
          </cell>
          <cell r="D18" t="str">
            <v>黄骅市氦普气体销售有限公司</v>
          </cell>
          <cell r="E18" t="str">
            <v>原材料</v>
          </cell>
          <cell r="F18" t="str">
            <v>金属件</v>
          </cell>
          <cell r="G18" t="str">
            <v>原材料</v>
          </cell>
          <cell r="H18">
            <v>0.8</v>
          </cell>
          <cell r="I18">
            <v>747766.85</v>
          </cell>
          <cell r="J18">
            <v>747766.85</v>
          </cell>
          <cell r="K18">
            <v>70792.89</v>
          </cell>
          <cell r="L18">
            <v>79216.401666666701</v>
          </cell>
          <cell r="M18">
            <v>73787.37</v>
          </cell>
          <cell r="N18">
            <v>73787.37</v>
          </cell>
          <cell r="O18">
            <v>73787.37</v>
          </cell>
          <cell r="P18">
            <v>53834.918333333299</v>
          </cell>
          <cell r="Q18">
            <v>340165.05599999998</v>
          </cell>
          <cell r="R18">
            <v>280000</v>
          </cell>
          <cell r="S18">
            <v>80000</v>
          </cell>
          <cell r="V18">
            <v>360000</v>
          </cell>
          <cell r="W18">
            <v>-19834.944</v>
          </cell>
          <cell r="X18">
            <v>747766.85</v>
          </cell>
          <cell r="Y18">
            <v>747766.85</v>
          </cell>
          <cell r="Z18">
            <v>747766.85</v>
          </cell>
          <cell r="AB18">
            <v>0</v>
          </cell>
          <cell r="AD18">
            <v>0</v>
          </cell>
          <cell r="AE18">
            <v>80000</v>
          </cell>
          <cell r="AF18">
            <v>0.10698521872158399</v>
          </cell>
          <cell r="AG18">
            <v>50000</v>
          </cell>
          <cell r="AH18">
            <v>6.6865761700990095E-2</v>
          </cell>
          <cell r="AI18">
            <v>0</v>
          </cell>
        </row>
        <row r="19">
          <cell r="C19" t="str">
            <v>S512036</v>
          </cell>
          <cell r="D19" t="str">
            <v>天津未来化学有限公司</v>
          </cell>
          <cell r="E19" t="str">
            <v>原材料</v>
          </cell>
          <cell r="F19" t="str">
            <v>座椅</v>
          </cell>
          <cell r="G19" t="str">
            <v>原材料</v>
          </cell>
          <cell r="H19">
            <v>1</v>
          </cell>
          <cell r="I19">
            <v>19500</v>
          </cell>
          <cell r="J19">
            <v>19500</v>
          </cell>
          <cell r="K19">
            <v>3250</v>
          </cell>
          <cell r="L19">
            <v>3250</v>
          </cell>
          <cell r="M19">
            <v>3250</v>
          </cell>
          <cell r="N19">
            <v>3250</v>
          </cell>
          <cell r="O19">
            <v>3250</v>
          </cell>
          <cell r="P19">
            <v>3250</v>
          </cell>
          <cell r="Q19">
            <v>19500</v>
          </cell>
          <cell r="V19">
            <v>0</v>
          </cell>
          <cell r="W19">
            <v>19500</v>
          </cell>
          <cell r="X19">
            <v>19500</v>
          </cell>
          <cell r="Y19">
            <v>19500</v>
          </cell>
          <cell r="Z19">
            <v>19500</v>
          </cell>
          <cell r="AB19">
            <v>0</v>
          </cell>
          <cell r="AD19">
            <v>0</v>
          </cell>
          <cell r="AF19">
            <v>0</v>
          </cell>
          <cell r="AH19">
            <v>0</v>
          </cell>
          <cell r="AI19">
            <v>0</v>
          </cell>
        </row>
        <row r="20">
          <cell r="C20" t="str">
            <v>S413048</v>
          </cell>
          <cell r="D20" t="str">
            <v>黄骅市聚兴制管有限公司</v>
          </cell>
          <cell r="E20" t="str">
            <v>原材料</v>
          </cell>
          <cell r="F20" t="str">
            <v>金属件</v>
          </cell>
          <cell r="G20" t="str">
            <v>原材料</v>
          </cell>
          <cell r="H20">
            <v>1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51500</v>
          </cell>
          <cell r="V20">
            <v>51500</v>
          </cell>
          <cell r="W20">
            <v>-51500</v>
          </cell>
          <cell r="X20">
            <v>0</v>
          </cell>
          <cell r="Y20">
            <v>0</v>
          </cell>
          <cell r="Z20">
            <v>0</v>
          </cell>
          <cell r="AB20" t="str">
            <v>100%</v>
          </cell>
          <cell r="AD20" t="str">
            <v>100%</v>
          </cell>
          <cell r="AF20" t="str">
            <v>100%</v>
          </cell>
          <cell r="AH20" t="str">
            <v>100%</v>
          </cell>
          <cell r="AI20">
            <v>0</v>
          </cell>
        </row>
        <row r="21">
          <cell r="C21" t="str">
            <v>S513014</v>
          </cell>
          <cell r="D21" t="str">
            <v>邓景亮</v>
          </cell>
          <cell r="E21" t="str">
            <v>物流</v>
          </cell>
          <cell r="F21" t="str">
            <v>销售</v>
          </cell>
          <cell r="G21" t="str">
            <v>销售</v>
          </cell>
          <cell r="H21">
            <v>1</v>
          </cell>
          <cell r="I21">
            <v>4477302.63</v>
          </cell>
          <cell r="J21">
            <v>3658878.05</v>
          </cell>
          <cell r="K21">
            <v>346046.15</v>
          </cell>
          <cell r="L21">
            <v>400685.73</v>
          </cell>
          <cell r="M21">
            <v>450511.11333333299</v>
          </cell>
          <cell r="N21">
            <v>425040.16499999998</v>
          </cell>
          <cell r="O21">
            <v>426970.15166666702</v>
          </cell>
          <cell r="P21">
            <v>393926.23666666698</v>
          </cell>
          <cell r="Q21">
            <v>2443179.5466666701</v>
          </cell>
          <cell r="R21">
            <v>1254687.352</v>
          </cell>
          <cell r="T21">
            <v>200000</v>
          </cell>
          <cell r="U21">
            <v>100000</v>
          </cell>
          <cell r="V21">
            <v>1554687.352</v>
          </cell>
          <cell r="W21">
            <v>888492.19466666703</v>
          </cell>
          <cell r="X21">
            <v>3358878.05</v>
          </cell>
          <cell r="Y21">
            <v>888492.19466666703</v>
          </cell>
          <cell r="Z21">
            <v>888492.19466666703</v>
          </cell>
          <cell r="AA21">
            <v>50000</v>
          </cell>
          <cell r="AB21">
            <v>5.6275114514380602E-2</v>
          </cell>
          <cell r="AC21">
            <v>160000</v>
          </cell>
          <cell r="AD21">
            <v>0.18008036644601799</v>
          </cell>
          <cell r="AE21">
            <v>100000</v>
          </cell>
          <cell r="AF21">
            <v>0.112550229028761</v>
          </cell>
          <cell r="AG21">
            <v>40000</v>
          </cell>
          <cell r="AH21">
            <v>4.5020091611504498E-2</v>
          </cell>
          <cell r="AI21">
            <v>50000</v>
          </cell>
        </row>
        <row r="22">
          <cell r="C22" t="str">
            <v>S413107</v>
          </cell>
          <cell r="D22" t="str">
            <v>黄骅市赵福增运输队</v>
          </cell>
          <cell r="E22" t="str">
            <v>物流</v>
          </cell>
          <cell r="F22" t="str">
            <v>销售</v>
          </cell>
          <cell r="G22" t="str">
            <v>销售</v>
          </cell>
          <cell r="H22">
            <v>1</v>
          </cell>
          <cell r="I22">
            <v>3514193.81</v>
          </cell>
          <cell r="J22">
            <v>2539631.6</v>
          </cell>
          <cell r="K22">
            <v>270957.88</v>
          </cell>
          <cell r="L22">
            <v>275790.35333333298</v>
          </cell>
          <cell r="M22">
            <v>284191.38500000001</v>
          </cell>
          <cell r="N22">
            <v>288201.191666667</v>
          </cell>
          <cell r="O22">
            <v>294215.995</v>
          </cell>
          <cell r="P22">
            <v>291121.02833333297</v>
          </cell>
          <cell r="Q22">
            <v>1704477.83333333</v>
          </cell>
          <cell r="R22">
            <v>345312.64799999999</v>
          </cell>
          <cell r="U22">
            <v>180000</v>
          </cell>
          <cell r="V22">
            <v>525312.64800000004</v>
          </cell>
          <cell r="W22">
            <v>1179165.18533333</v>
          </cell>
          <cell r="X22">
            <v>2359631.6</v>
          </cell>
          <cell r="Y22">
            <v>1179165.18533333</v>
          </cell>
          <cell r="Z22">
            <v>1179165.18533333</v>
          </cell>
          <cell r="AA22">
            <v>50000</v>
          </cell>
          <cell r="AB22">
            <v>4.24028801239291E-2</v>
          </cell>
          <cell r="AC22">
            <v>330000</v>
          </cell>
          <cell r="AD22">
            <v>0.27985900881793202</v>
          </cell>
          <cell r="AE22">
            <v>100000</v>
          </cell>
          <cell r="AF22">
            <v>8.4805760247858297E-2</v>
          </cell>
          <cell r="AG22">
            <v>60000</v>
          </cell>
          <cell r="AH22">
            <v>5.0883456148714999E-2</v>
          </cell>
          <cell r="AI22">
            <v>50000</v>
          </cell>
        </row>
        <row r="23">
          <cell r="C23" t="str">
            <v>S511037</v>
          </cell>
          <cell r="D23" t="str">
            <v>北京友联物流有限公司</v>
          </cell>
          <cell r="E23" t="str">
            <v>物流</v>
          </cell>
          <cell r="F23" t="str">
            <v>销售</v>
          </cell>
          <cell r="G23" t="str">
            <v>销售</v>
          </cell>
          <cell r="H23">
            <v>0.8</v>
          </cell>
          <cell r="I23">
            <v>512594.44</v>
          </cell>
          <cell r="J23">
            <v>512594.44</v>
          </cell>
          <cell r="K23">
            <v>48943.328333333302</v>
          </cell>
          <cell r="L23">
            <v>56864.09</v>
          </cell>
          <cell r="M23">
            <v>54846.13</v>
          </cell>
          <cell r="N23">
            <v>47745.918333333299</v>
          </cell>
          <cell r="O23">
            <v>49422.493333333303</v>
          </cell>
          <cell r="P23">
            <v>49433.565000000002</v>
          </cell>
          <cell r="Q23">
            <v>245804.42</v>
          </cell>
          <cell r="U23">
            <v>50000</v>
          </cell>
          <cell r="V23">
            <v>50000</v>
          </cell>
          <cell r="W23">
            <v>195804.42</v>
          </cell>
          <cell r="X23">
            <v>462594.44</v>
          </cell>
          <cell r="Y23">
            <v>195804.42</v>
          </cell>
          <cell r="Z23">
            <v>195804.42</v>
          </cell>
          <cell r="AA23">
            <v>30000</v>
          </cell>
          <cell r="AB23">
            <v>0.15321411028412901</v>
          </cell>
          <cell r="AC23">
            <v>100000</v>
          </cell>
          <cell r="AD23">
            <v>0.510713700947098</v>
          </cell>
          <cell r="AE23">
            <v>100000</v>
          </cell>
          <cell r="AF23">
            <v>0.510713700947098</v>
          </cell>
          <cell r="AG23">
            <v>80000</v>
          </cell>
          <cell r="AH23">
            <v>0.40857096075767901</v>
          </cell>
          <cell r="AI23">
            <v>30000</v>
          </cell>
        </row>
        <row r="24">
          <cell r="C24" t="str">
            <v>S511036</v>
          </cell>
          <cell r="D24" t="str">
            <v>北京恒世通物流有限公司</v>
          </cell>
          <cell r="E24" t="str">
            <v>物流</v>
          </cell>
          <cell r="F24" t="str">
            <v>销售</v>
          </cell>
          <cell r="G24" t="str">
            <v>销售</v>
          </cell>
          <cell r="H24">
            <v>0.8</v>
          </cell>
          <cell r="I24">
            <v>1581661.6</v>
          </cell>
          <cell r="J24">
            <v>1581661.6</v>
          </cell>
          <cell r="K24">
            <v>65270</v>
          </cell>
          <cell r="L24">
            <v>94237.733333333294</v>
          </cell>
          <cell r="M24">
            <v>150714.26666666701</v>
          </cell>
          <cell r="N24">
            <v>180676.933333333</v>
          </cell>
          <cell r="O24">
            <v>230024.73333333299</v>
          </cell>
          <cell r="P24">
            <v>252822.933333333</v>
          </cell>
          <cell r="Q24">
            <v>778997.27999999898</v>
          </cell>
          <cell r="U24">
            <v>200000</v>
          </cell>
          <cell r="V24">
            <v>200000</v>
          </cell>
          <cell r="W24">
            <v>578997.27999999898</v>
          </cell>
          <cell r="X24">
            <v>1381661.6</v>
          </cell>
          <cell r="Y24">
            <v>578997.27999999898</v>
          </cell>
          <cell r="Z24">
            <v>578997.27999999898</v>
          </cell>
          <cell r="AA24">
            <v>100000</v>
          </cell>
          <cell r="AB24">
            <v>0.17271238303572001</v>
          </cell>
          <cell r="AC24">
            <v>350000</v>
          </cell>
          <cell r="AD24">
            <v>0.60449334062502003</v>
          </cell>
          <cell r="AE24">
            <v>200000</v>
          </cell>
          <cell r="AF24">
            <v>0.34542476607144001</v>
          </cell>
          <cell r="AG24">
            <v>100000</v>
          </cell>
          <cell r="AH24">
            <v>0.17271238303572001</v>
          </cell>
          <cell r="AI24">
            <v>100000</v>
          </cell>
        </row>
        <row r="25">
          <cell r="C25" t="str">
            <v>S537029</v>
          </cell>
          <cell r="D25" t="str">
            <v>青岛华瑞利工贸有限公司</v>
          </cell>
          <cell r="E25" t="str">
            <v>物流</v>
          </cell>
          <cell r="F25" t="str">
            <v>销售</v>
          </cell>
          <cell r="G25" t="str">
            <v>销售</v>
          </cell>
          <cell r="H25">
            <v>0.8</v>
          </cell>
          <cell r="I25">
            <v>139448.35</v>
          </cell>
          <cell r="J25">
            <v>139448.35</v>
          </cell>
          <cell r="K25">
            <v>23241.391666666699</v>
          </cell>
          <cell r="L25">
            <v>23241.391666666699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37186.226666666698</v>
          </cell>
          <cell r="R25">
            <v>0</v>
          </cell>
          <cell r="V25">
            <v>0</v>
          </cell>
          <cell r="W25">
            <v>37186.226666666698</v>
          </cell>
          <cell r="X25">
            <v>139448.35</v>
          </cell>
          <cell r="Y25">
            <v>37186.226666666698</v>
          </cell>
          <cell r="Z25">
            <v>37186.226666666698</v>
          </cell>
          <cell r="AA25">
            <v>20000</v>
          </cell>
          <cell r="AB25">
            <v>0.53783354195298805</v>
          </cell>
          <cell r="AC25">
            <v>30000</v>
          </cell>
          <cell r="AD25">
            <v>0.80675031292948096</v>
          </cell>
          <cell r="AE25">
            <v>30000</v>
          </cell>
          <cell r="AF25">
            <v>0.80675031292948096</v>
          </cell>
          <cell r="AG25">
            <v>30000</v>
          </cell>
          <cell r="AH25">
            <v>0.80675031292948096</v>
          </cell>
          <cell r="AI25">
            <v>20000</v>
          </cell>
        </row>
        <row r="26">
          <cell r="C26" t="str">
            <v>S537036</v>
          </cell>
          <cell r="D26" t="str">
            <v>青岛亿嘉通物流有限公司</v>
          </cell>
          <cell r="E26" t="str">
            <v>物流</v>
          </cell>
          <cell r="F26" t="str">
            <v>销售</v>
          </cell>
          <cell r="G26" t="str">
            <v>销售</v>
          </cell>
          <cell r="H26">
            <v>0.8</v>
          </cell>
          <cell r="I26">
            <v>209081.28</v>
          </cell>
          <cell r="J26">
            <v>209081.28</v>
          </cell>
          <cell r="K26">
            <v>4878.4733333333297</v>
          </cell>
          <cell r="L26">
            <v>9509.4183333333294</v>
          </cell>
          <cell r="M26">
            <v>16989.3966666667</v>
          </cell>
          <cell r="N26">
            <v>21969.6116666667</v>
          </cell>
          <cell r="O26">
            <v>28901.27</v>
          </cell>
          <cell r="P26">
            <v>34547.253333333298</v>
          </cell>
          <cell r="Q26">
            <v>93436.338666666707</v>
          </cell>
          <cell r="U26">
            <v>40000</v>
          </cell>
          <cell r="V26">
            <v>40000</v>
          </cell>
          <cell r="W26">
            <v>53436.338666666699</v>
          </cell>
          <cell r="X26">
            <v>169081.28</v>
          </cell>
          <cell r="Y26">
            <v>53436.338666666699</v>
          </cell>
          <cell r="Z26">
            <v>53436.338666666699</v>
          </cell>
          <cell r="AA26">
            <v>30000</v>
          </cell>
          <cell r="AB26">
            <v>0.56141570976893795</v>
          </cell>
          <cell r="AC26">
            <v>50000</v>
          </cell>
          <cell r="AD26">
            <v>0.93569284961489596</v>
          </cell>
          <cell r="AE26">
            <v>50000</v>
          </cell>
          <cell r="AF26">
            <v>0.93569284961489596</v>
          </cell>
          <cell r="AG26">
            <v>50000</v>
          </cell>
          <cell r="AH26">
            <v>0.93569284961489596</v>
          </cell>
          <cell r="AI26">
            <v>30000</v>
          </cell>
        </row>
        <row r="27">
          <cell r="C27" t="str">
            <v>S515003</v>
          </cell>
          <cell r="D27" t="str">
            <v>包头市清枫科技有限公司</v>
          </cell>
          <cell r="E27" t="str">
            <v>物流</v>
          </cell>
          <cell r="F27" t="str">
            <v>销售</v>
          </cell>
          <cell r="G27" t="str">
            <v>销售</v>
          </cell>
          <cell r="H27">
            <v>0.8</v>
          </cell>
          <cell r="Q27">
            <v>0</v>
          </cell>
          <cell r="S27">
            <v>25200</v>
          </cell>
          <cell r="V27">
            <v>25200</v>
          </cell>
          <cell r="W27">
            <v>-25200</v>
          </cell>
          <cell r="X27">
            <v>0</v>
          </cell>
          <cell r="Y27">
            <v>-25200</v>
          </cell>
          <cell r="Z27">
            <v>0</v>
          </cell>
          <cell r="AB27" t="str">
            <v>100%</v>
          </cell>
          <cell r="AD27" t="str">
            <v>100%</v>
          </cell>
          <cell r="AF27" t="str">
            <v>100%</v>
          </cell>
          <cell r="AH27" t="str">
            <v>100%</v>
          </cell>
          <cell r="AI27">
            <v>0</v>
          </cell>
        </row>
        <row r="28">
          <cell r="C28" t="str">
            <v>S513174</v>
          </cell>
          <cell r="D28" t="str">
            <v>黄骅市杭合叉车配件经营部</v>
          </cell>
          <cell r="E28" t="str">
            <v>物流</v>
          </cell>
          <cell r="F28" t="str">
            <v>销售</v>
          </cell>
          <cell r="G28" t="str">
            <v>销售</v>
          </cell>
          <cell r="H28">
            <v>1</v>
          </cell>
          <cell r="I28">
            <v>40240</v>
          </cell>
          <cell r="J28">
            <v>40240</v>
          </cell>
          <cell r="K28">
            <v>2978.3333333333298</v>
          </cell>
          <cell r="L28">
            <v>2978.3333333333298</v>
          </cell>
          <cell r="M28">
            <v>2978.3333333333298</v>
          </cell>
          <cell r="N28">
            <v>2978.3333333333298</v>
          </cell>
          <cell r="O28">
            <v>6706.6666666666697</v>
          </cell>
          <cell r="P28">
            <v>6706.6666666666697</v>
          </cell>
          <cell r="Q28">
            <v>25326.666666666701</v>
          </cell>
          <cell r="U28">
            <v>5000</v>
          </cell>
          <cell r="V28">
            <v>5000</v>
          </cell>
          <cell r="W28">
            <v>20326.666666666701</v>
          </cell>
          <cell r="X28">
            <v>35240</v>
          </cell>
          <cell r="Y28">
            <v>20326.666666666701</v>
          </cell>
          <cell r="Z28">
            <v>20326.666666666701</v>
          </cell>
          <cell r="AB28">
            <v>0</v>
          </cell>
          <cell r="AD28">
            <v>0</v>
          </cell>
          <cell r="AF28">
            <v>0</v>
          </cell>
          <cell r="AH28">
            <v>0</v>
          </cell>
          <cell r="AI28">
            <v>0</v>
          </cell>
        </row>
        <row r="29">
          <cell r="C29" t="str">
            <v>S513108</v>
          </cell>
          <cell r="D29" t="str">
            <v>河北德邦物流有限公司</v>
          </cell>
          <cell r="E29" t="str">
            <v>物流</v>
          </cell>
          <cell r="F29" t="str">
            <v>销售</v>
          </cell>
          <cell r="G29" t="str">
            <v>销售</v>
          </cell>
          <cell r="H29">
            <v>1</v>
          </cell>
          <cell r="I29">
            <v>24345</v>
          </cell>
          <cell r="J29">
            <v>24345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V29">
            <v>0</v>
          </cell>
          <cell r="W29">
            <v>0</v>
          </cell>
          <cell r="X29">
            <v>24345</v>
          </cell>
          <cell r="Y29">
            <v>0</v>
          </cell>
          <cell r="Z29">
            <v>0</v>
          </cell>
          <cell r="AA29">
            <v>24345</v>
          </cell>
          <cell r="AB29" t="str">
            <v>100%</v>
          </cell>
          <cell r="AC29">
            <v>24345</v>
          </cell>
          <cell r="AD29" t="str">
            <v>100%</v>
          </cell>
          <cell r="AE29">
            <v>24345</v>
          </cell>
          <cell r="AF29" t="str">
            <v>100%</v>
          </cell>
          <cell r="AG29">
            <v>24345</v>
          </cell>
          <cell r="AH29" t="str">
            <v>100%</v>
          </cell>
          <cell r="AI29">
            <v>24345</v>
          </cell>
        </row>
        <row r="30">
          <cell r="C30" t="str">
            <v>S537070</v>
          </cell>
          <cell r="D30" t="str">
            <v>济南博研科技能有限公司</v>
          </cell>
          <cell r="E30" t="str">
            <v>物流</v>
          </cell>
          <cell r="F30" t="str">
            <v>销售</v>
          </cell>
          <cell r="G30" t="str">
            <v>销售</v>
          </cell>
          <cell r="H30">
            <v>1</v>
          </cell>
          <cell r="I30">
            <v>35587.5</v>
          </cell>
          <cell r="J30">
            <v>35587.5</v>
          </cell>
          <cell r="Q30">
            <v>0</v>
          </cell>
          <cell r="V30">
            <v>0</v>
          </cell>
          <cell r="W30">
            <v>0</v>
          </cell>
          <cell r="X30">
            <v>35587.5</v>
          </cell>
          <cell r="Y30">
            <v>0</v>
          </cell>
          <cell r="Z30">
            <v>0</v>
          </cell>
          <cell r="AA30">
            <v>35587.5</v>
          </cell>
          <cell r="AB30" t="str">
            <v>100%</v>
          </cell>
          <cell r="AC30">
            <v>35587.5</v>
          </cell>
          <cell r="AD30" t="str">
            <v>100%</v>
          </cell>
          <cell r="AE30">
            <v>35587.5</v>
          </cell>
          <cell r="AF30" t="str">
            <v>100%</v>
          </cell>
          <cell r="AG30">
            <v>35587.5</v>
          </cell>
          <cell r="AH30" t="str">
            <v>100%</v>
          </cell>
          <cell r="AI30">
            <v>35587.5</v>
          </cell>
        </row>
        <row r="31">
          <cell r="C31" t="str">
            <v>S423001</v>
          </cell>
          <cell r="D31" t="str">
            <v>哈尔滨三迪工控工程有限公司</v>
          </cell>
          <cell r="E31" t="str">
            <v>涉诉风险</v>
          </cell>
          <cell r="F31" t="str">
            <v>座椅</v>
          </cell>
          <cell r="G31" t="str">
            <v>涉诉</v>
          </cell>
          <cell r="H31">
            <v>1</v>
          </cell>
          <cell r="I31">
            <v>236900</v>
          </cell>
          <cell r="J31">
            <v>236900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U31">
            <v>180000</v>
          </cell>
          <cell r="V31">
            <v>180000</v>
          </cell>
          <cell r="W31">
            <v>-180000</v>
          </cell>
          <cell r="X31">
            <v>56900</v>
          </cell>
          <cell r="Y31">
            <v>56900</v>
          </cell>
          <cell r="Z31">
            <v>56900</v>
          </cell>
          <cell r="AB31">
            <v>0</v>
          </cell>
          <cell r="AD31">
            <v>0</v>
          </cell>
          <cell r="AF31">
            <v>0</v>
          </cell>
          <cell r="AH31">
            <v>0</v>
          </cell>
          <cell r="AI31">
            <v>0</v>
          </cell>
        </row>
        <row r="32">
          <cell r="C32" t="str">
            <v>S411021</v>
          </cell>
          <cell r="D32" t="str">
            <v>北京鹏宇兴业精密模具制造有限公司</v>
          </cell>
          <cell r="E32" t="str">
            <v>涉诉风险</v>
          </cell>
          <cell r="F32" t="str">
            <v>金属件</v>
          </cell>
          <cell r="G32" t="str">
            <v>涉诉</v>
          </cell>
          <cell r="H32">
            <v>1</v>
          </cell>
          <cell r="I32">
            <v>40459.99</v>
          </cell>
          <cell r="J32">
            <v>40459.99</v>
          </cell>
          <cell r="K32">
            <v>6743.3316666666697</v>
          </cell>
          <cell r="L32">
            <v>6743.3316666666697</v>
          </cell>
          <cell r="M32">
            <v>6743.3316666666697</v>
          </cell>
          <cell r="N32">
            <v>6743.3316666666697</v>
          </cell>
          <cell r="O32">
            <v>0</v>
          </cell>
          <cell r="P32">
            <v>0</v>
          </cell>
          <cell r="Q32">
            <v>26973.3266666667</v>
          </cell>
          <cell r="R32">
            <v>0</v>
          </cell>
          <cell r="U32">
            <v>20000</v>
          </cell>
          <cell r="V32">
            <v>20000</v>
          </cell>
          <cell r="W32">
            <v>6973.3266666666796</v>
          </cell>
          <cell r="X32">
            <v>20459.990000000002</v>
          </cell>
          <cell r="Y32">
            <v>20459.990000000002</v>
          </cell>
          <cell r="Z32">
            <v>20459.990000000002</v>
          </cell>
          <cell r="AB32">
            <v>0</v>
          </cell>
          <cell r="AD32">
            <v>0</v>
          </cell>
          <cell r="AE32">
            <v>20459.990000000002</v>
          </cell>
          <cell r="AF32">
            <v>1</v>
          </cell>
          <cell r="AG32">
            <v>20459.990000000002</v>
          </cell>
          <cell r="AH32">
            <v>1</v>
          </cell>
          <cell r="AI32">
            <v>0</v>
          </cell>
        </row>
        <row r="33">
          <cell r="C33" t="str">
            <v>S444014</v>
          </cell>
          <cell r="D33" t="str">
            <v>深圳市毅荣川电子科技有限公司</v>
          </cell>
          <cell r="E33" t="str">
            <v>涉诉风险</v>
          </cell>
          <cell r="F33" t="str">
            <v>座椅</v>
          </cell>
          <cell r="G33" t="str">
            <v>涉诉</v>
          </cell>
          <cell r="H33">
            <v>1</v>
          </cell>
          <cell r="I33">
            <v>151605.35</v>
          </cell>
          <cell r="J33">
            <v>151605.35</v>
          </cell>
          <cell r="K33">
            <v>25267.558333333302</v>
          </cell>
          <cell r="L33">
            <v>25267.558333333302</v>
          </cell>
          <cell r="M33">
            <v>25267.558333333302</v>
          </cell>
          <cell r="N33">
            <v>25267.558333333302</v>
          </cell>
          <cell r="O33">
            <v>0</v>
          </cell>
          <cell r="P33">
            <v>0</v>
          </cell>
          <cell r="Q33">
            <v>101070.233333333</v>
          </cell>
          <cell r="R33">
            <v>0</v>
          </cell>
          <cell r="U33">
            <v>50000</v>
          </cell>
          <cell r="V33">
            <v>50000</v>
          </cell>
          <cell r="W33">
            <v>51070.233333333199</v>
          </cell>
          <cell r="X33">
            <v>101605.35</v>
          </cell>
          <cell r="Y33">
            <v>101605.35</v>
          </cell>
          <cell r="Z33">
            <v>101605.35</v>
          </cell>
          <cell r="AB33">
            <v>0</v>
          </cell>
          <cell r="AD33">
            <v>0</v>
          </cell>
          <cell r="AE33">
            <v>101605.35</v>
          </cell>
          <cell r="AF33">
            <v>1</v>
          </cell>
          <cell r="AG33">
            <v>101605.35</v>
          </cell>
          <cell r="AH33">
            <v>1</v>
          </cell>
          <cell r="AI33">
            <v>0</v>
          </cell>
        </row>
        <row r="34">
          <cell r="C34" t="str">
            <v>S433021</v>
          </cell>
          <cell r="D34" t="str">
            <v>慈溪市维克多自控元件有限公司</v>
          </cell>
          <cell r="E34" t="str">
            <v>涉诉风险</v>
          </cell>
          <cell r="F34" t="str">
            <v>座椅</v>
          </cell>
          <cell r="G34" t="str">
            <v>涉诉</v>
          </cell>
          <cell r="H34">
            <v>0.8</v>
          </cell>
          <cell r="I34">
            <v>508630.26</v>
          </cell>
          <cell r="J34">
            <v>508630.26</v>
          </cell>
          <cell r="K34">
            <v>67800.616666666698</v>
          </cell>
          <cell r="L34">
            <v>84771.71</v>
          </cell>
          <cell r="M34">
            <v>84771.71</v>
          </cell>
          <cell r="N34">
            <v>79234.186666666705</v>
          </cell>
          <cell r="O34">
            <v>62267.519999999997</v>
          </cell>
          <cell r="P34">
            <v>45296.426666666703</v>
          </cell>
          <cell r="Q34">
            <v>339313.73599999998</v>
          </cell>
          <cell r="R34">
            <v>0</v>
          </cell>
          <cell r="U34">
            <v>50000</v>
          </cell>
          <cell r="V34">
            <v>50000</v>
          </cell>
          <cell r="W34">
            <v>289313.73599999998</v>
          </cell>
          <cell r="X34">
            <v>458630.26</v>
          </cell>
          <cell r="Y34">
            <v>458630.26</v>
          </cell>
          <cell r="Z34">
            <v>458630.26</v>
          </cell>
          <cell r="AB34">
            <v>0</v>
          </cell>
          <cell r="AD34">
            <v>0</v>
          </cell>
          <cell r="AE34">
            <v>50000</v>
          </cell>
          <cell r="AF34">
            <v>0.109020281391812</v>
          </cell>
          <cell r="AG34">
            <v>50000</v>
          </cell>
          <cell r="AH34">
            <v>0.109020281391812</v>
          </cell>
          <cell r="AI34">
            <v>0</v>
          </cell>
        </row>
        <row r="35">
          <cell r="C35" t="str">
            <v>S437023</v>
          </cell>
          <cell r="D35" t="str">
            <v>高唐强盛机械有限公司</v>
          </cell>
          <cell r="E35" t="str">
            <v>涉诉风险</v>
          </cell>
          <cell r="F35" t="str">
            <v>金属件</v>
          </cell>
          <cell r="G35" t="str">
            <v>涉诉</v>
          </cell>
          <cell r="H35">
            <v>0.8</v>
          </cell>
          <cell r="I35">
            <v>856630.84</v>
          </cell>
          <cell r="J35">
            <v>856630.84</v>
          </cell>
          <cell r="K35">
            <v>5627.1783333333296</v>
          </cell>
          <cell r="L35">
            <v>5627.1783333333296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9003.4853333333303</v>
          </cell>
          <cell r="R35">
            <v>70000</v>
          </cell>
          <cell r="U35">
            <v>20000</v>
          </cell>
          <cell r="V35">
            <v>90000</v>
          </cell>
          <cell r="W35">
            <v>-80996.514666666699</v>
          </cell>
          <cell r="X35">
            <v>836630.84</v>
          </cell>
          <cell r="Y35">
            <v>836630.84</v>
          </cell>
          <cell r="Z35">
            <v>836630.84</v>
          </cell>
          <cell r="AB35">
            <v>0</v>
          </cell>
          <cell r="AD35">
            <v>0</v>
          </cell>
          <cell r="AE35">
            <v>50000</v>
          </cell>
          <cell r="AF35">
            <v>5.9763515291881897E-2</v>
          </cell>
          <cell r="AG35">
            <v>100000</v>
          </cell>
          <cell r="AH35">
            <v>0.119527030583764</v>
          </cell>
          <cell r="AI35">
            <v>0</v>
          </cell>
        </row>
        <row r="36">
          <cell r="C36" t="str">
            <v>S412044</v>
          </cell>
          <cell r="D36" t="str">
            <v>天津沛衡五金弹簧有限公司</v>
          </cell>
          <cell r="E36" t="str">
            <v>涉诉风险</v>
          </cell>
          <cell r="F36" t="str">
            <v>座椅</v>
          </cell>
          <cell r="G36" t="str">
            <v>涉诉</v>
          </cell>
          <cell r="H36">
            <v>0.8</v>
          </cell>
          <cell r="I36">
            <v>116823.94</v>
          </cell>
          <cell r="J36">
            <v>103214.78</v>
          </cell>
          <cell r="K36">
            <v>6985.38</v>
          </cell>
          <cell r="L36">
            <v>13524.313333333301</v>
          </cell>
          <cell r="M36">
            <v>17202.4633333333</v>
          </cell>
          <cell r="N36">
            <v>15801.9433333333</v>
          </cell>
          <cell r="O36">
            <v>12485.276666666699</v>
          </cell>
          <cell r="P36">
            <v>12485.276666666699</v>
          </cell>
          <cell r="Q36">
            <v>62787.722666666603</v>
          </cell>
          <cell r="R36">
            <v>0</v>
          </cell>
          <cell r="U36">
            <v>20000</v>
          </cell>
          <cell r="V36">
            <v>20000</v>
          </cell>
          <cell r="W36">
            <v>42787.722666666603</v>
          </cell>
          <cell r="X36">
            <v>83214.78</v>
          </cell>
          <cell r="Y36">
            <v>83214.78</v>
          </cell>
          <cell r="Z36">
            <v>83214.78</v>
          </cell>
          <cell r="AB36">
            <v>0</v>
          </cell>
          <cell r="AC36">
            <v>20000</v>
          </cell>
          <cell r="AD36">
            <v>0.24034192002911001</v>
          </cell>
          <cell r="AE36">
            <v>50000</v>
          </cell>
          <cell r="AF36">
            <v>0.60085480007277603</v>
          </cell>
          <cell r="AG36">
            <v>83214.78</v>
          </cell>
          <cell r="AH36">
            <v>1</v>
          </cell>
          <cell r="AI36">
            <v>0</v>
          </cell>
        </row>
        <row r="37">
          <cell r="C37" t="str">
            <v>S433027</v>
          </cell>
          <cell r="D37" t="str">
            <v>浙江泰极信汽车部件有限公司</v>
          </cell>
          <cell r="E37" t="str">
            <v>涉诉</v>
          </cell>
          <cell r="F37" t="str">
            <v>金属件</v>
          </cell>
          <cell r="G37" t="str">
            <v>涉诉</v>
          </cell>
          <cell r="H37">
            <v>0.8</v>
          </cell>
          <cell r="I37">
            <v>249669.96</v>
          </cell>
          <cell r="J37">
            <v>249669.96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20000</v>
          </cell>
          <cell r="T37">
            <v>20000</v>
          </cell>
          <cell r="U37">
            <v>229669.96</v>
          </cell>
          <cell r="V37">
            <v>269669.96000000002</v>
          </cell>
          <cell r="W37">
            <v>-269669.96000000002</v>
          </cell>
          <cell r="X37">
            <v>0</v>
          </cell>
          <cell r="Y37">
            <v>0</v>
          </cell>
          <cell r="Z37">
            <v>0</v>
          </cell>
          <cell r="AB37" t="str">
            <v>100%</v>
          </cell>
          <cell r="AD37" t="str">
            <v>100%</v>
          </cell>
          <cell r="AF37" t="str">
            <v>100%</v>
          </cell>
          <cell r="AH37" t="str">
            <v>100%</v>
          </cell>
          <cell r="AI37">
            <v>0</v>
          </cell>
        </row>
        <row r="38">
          <cell r="C38" t="str">
            <v>S511032</v>
          </cell>
          <cell r="D38" t="str">
            <v>中机科(北京)车辆检测工程研究院有限公司</v>
          </cell>
          <cell r="E38" t="str">
            <v>涉诉风险</v>
          </cell>
          <cell r="F38" t="str">
            <v>金属件</v>
          </cell>
          <cell r="G38" t="str">
            <v>涉诉</v>
          </cell>
          <cell r="H38">
            <v>0.8</v>
          </cell>
          <cell r="I38">
            <v>619964</v>
          </cell>
          <cell r="J38">
            <v>619964</v>
          </cell>
          <cell r="K38">
            <v>102676.5</v>
          </cell>
          <cell r="L38">
            <v>102676.5</v>
          </cell>
          <cell r="M38">
            <v>102676.5</v>
          </cell>
          <cell r="N38">
            <v>39407.25</v>
          </cell>
          <cell r="O38">
            <v>39407.25</v>
          </cell>
          <cell r="P38">
            <v>1373.75</v>
          </cell>
          <cell r="Q38">
            <v>310574.2</v>
          </cell>
          <cell r="R38">
            <v>30000</v>
          </cell>
          <cell r="V38">
            <v>30000</v>
          </cell>
          <cell r="W38">
            <v>280574.2</v>
          </cell>
          <cell r="X38">
            <v>619964</v>
          </cell>
          <cell r="Y38">
            <v>619964</v>
          </cell>
          <cell r="Z38">
            <v>619964</v>
          </cell>
          <cell r="AB38">
            <v>0</v>
          </cell>
          <cell r="AD38">
            <v>0</v>
          </cell>
          <cell r="AE38">
            <v>50000</v>
          </cell>
          <cell r="AF38">
            <v>8.0649844184500996E-2</v>
          </cell>
          <cell r="AG38">
            <v>619964</v>
          </cell>
          <cell r="AH38">
            <v>1</v>
          </cell>
          <cell r="AI38">
            <v>0</v>
          </cell>
        </row>
        <row r="39">
          <cell r="C39" t="str">
            <v>S535001</v>
          </cell>
          <cell r="D39" t="str">
            <v>厦门市三友和机械有限公司</v>
          </cell>
          <cell r="E39" t="str">
            <v>涉诉风险</v>
          </cell>
          <cell r="F39" t="str">
            <v>金属件</v>
          </cell>
          <cell r="G39" t="str">
            <v>涉诉</v>
          </cell>
          <cell r="H39">
            <v>1</v>
          </cell>
          <cell r="I39">
            <v>294000</v>
          </cell>
          <cell r="J39">
            <v>294000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20000</v>
          </cell>
          <cell r="V39">
            <v>20000</v>
          </cell>
          <cell r="W39">
            <v>-20000</v>
          </cell>
          <cell r="X39">
            <v>294000</v>
          </cell>
          <cell r="Y39">
            <v>294000</v>
          </cell>
          <cell r="Z39">
            <v>294000</v>
          </cell>
          <cell r="AB39">
            <v>0</v>
          </cell>
          <cell r="AD39">
            <v>0</v>
          </cell>
          <cell r="AE39">
            <v>50000</v>
          </cell>
          <cell r="AF39">
            <v>0.17006802721088399</v>
          </cell>
          <cell r="AG39">
            <v>294000</v>
          </cell>
          <cell r="AH39">
            <v>1</v>
          </cell>
          <cell r="AI39">
            <v>0</v>
          </cell>
        </row>
        <row r="40">
          <cell r="C40" t="str">
            <v>S411047</v>
          </cell>
          <cell r="D40" t="str">
            <v>大连吉田拉链有限公司北京分公司</v>
          </cell>
          <cell r="E40" t="str">
            <v>涉诉风险</v>
          </cell>
          <cell r="F40" t="str">
            <v>金属件</v>
          </cell>
          <cell r="G40" t="str">
            <v>涉诉</v>
          </cell>
          <cell r="H40">
            <v>1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20000</v>
          </cell>
          <cell r="S40">
            <v>42807.9</v>
          </cell>
          <cell r="V40">
            <v>62807.9</v>
          </cell>
          <cell r="W40">
            <v>-62807.9</v>
          </cell>
          <cell r="X40">
            <v>0</v>
          </cell>
          <cell r="Y40">
            <v>0</v>
          </cell>
          <cell r="Z40">
            <v>0</v>
          </cell>
          <cell r="AB40" t="str">
            <v>100%</v>
          </cell>
          <cell r="AD40" t="str">
            <v>100%</v>
          </cell>
          <cell r="AF40" t="str">
            <v>100%</v>
          </cell>
          <cell r="AH40" t="str">
            <v>100%</v>
          </cell>
          <cell r="AI40">
            <v>0</v>
          </cell>
        </row>
        <row r="41">
          <cell r="C41" t="str">
            <v>S413082</v>
          </cell>
          <cell r="D41" t="str">
            <v>深州市卓伦橡塑磨具有限公司</v>
          </cell>
          <cell r="E41" t="str">
            <v>涉诉</v>
          </cell>
          <cell r="F41" t="str">
            <v>金属件</v>
          </cell>
          <cell r="G41" t="str">
            <v>涉诉</v>
          </cell>
          <cell r="H41">
            <v>0.8</v>
          </cell>
          <cell r="I41">
            <v>3723767.43</v>
          </cell>
          <cell r="J41">
            <v>3723767.43</v>
          </cell>
          <cell r="K41">
            <v>206725.186666667</v>
          </cell>
          <cell r="L41">
            <v>225140.76166666701</v>
          </cell>
          <cell r="M41">
            <v>239988.33166666701</v>
          </cell>
          <cell r="N41">
            <v>218199.80666666699</v>
          </cell>
          <cell r="O41">
            <v>178983.14</v>
          </cell>
          <cell r="P41">
            <v>131259.683333333</v>
          </cell>
          <cell r="Q41">
            <v>960237.52800000098</v>
          </cell>
          <cell r="R41">
            <v>600000</v>
          </cell>
          <cell r="U41">
            <v>500000</v>
          </cell>
          <cell r="V41">
            <v>1100000</v>
          </cell>
          <cell r="W41">
            <v>-139762.47199999899</v>
          </cell>
          <cell r="X41">
            <v>3223767.43</v>
          </cell>
          <cell r="Y41">
            <v>3223767.43</v>
          </cell>
          <cell r="Z41">
            <v>3223767.43</v>
          </cell>
          <cell r="AA41">
            <v>500000</v>
          </cell>
          <cell r="AB41">
            <v>0.15509803695733701</v>
          </cell>
          <cell r="AC41">
            <v>500000</v>
          </cell>
          <cell r="AD41">
            <v>0.15509803695733701</v>
          </cell>
          <cell r="AE41">
            <v>500000</v>
          </cell>
          <cell r="AF41">
            <v>0.15509803695733701</v>
          </cell>
          <cell r="AG41">
            <v>500000</v>
          </cell>
          <cell r="AH41">
            <v>0.15509803695733701</v>
          </cell>
          <cell r="AI41">
            <v>500000</v>
          </cell>
        </row>
        <row r="42">
          <cell r="C42" t="str">
            <v>S412015</v>
          </cell>
          <cell r="D42" t="str">
            <v>天津亚铁科技有限公司</v>
          </cell>
          <cell r="E42" t="str">
            <v>涉诉风险</v>
          </cell>
          <cell r="F42" t="str">
            <v>金属件</v>
          </cell>
          <cell r="G42" t="str">
            <v>涉诉</v>
          </cell>
          <cell r="H42">
            <v>1</v>
          </cell>
          <cell r="I42">
            <v>200686.65</v>
          </cell>
          <cell r="J42">
            <v>200686.65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30000</v>
          </cell>
          <cell r="U42">
            <v>50000</v>
          </cell>
          <cell r="V42">
            <v>80000</v>
          </cell>
          <cell r="W42">
            <v>-80000</v>
          </cell>
          <cell r="X42">
            <v>150686.65</v>
          </cell>
          <cell r="Y42">
            <v>150686.65</v>
          </cell>
          <cell r="Z42">
            <v>150686.65</v>
          </cell>
          <cell r="AB42">
            <v>0</v>
          </cell>
          <cell r="AC42">
            <v>30000</v>
          </cell>
          <cell r="AD42">
            <v>0.19908863857548101</v>
          </cell>
          <cell r="AE42">
            <v>30000</v>
          </cell>
          <cell r="AF42">
            <v>0.19908863857548101</v>
          </cell>
          <cell r="AG42">
            <v>30000</v>
          </cell>
          <cell r="AH42">
            <v>0.19908863857548101</v>
          </cell>
          <cell r="AI42">
            <v>0</v>
          </cell>
        </row>
        <row r="43">
          <cell r="C43" t="str">
            <v>S412010</v>
          </cell>
          <cell r="D43" t="str">
            <v>天津欧尔派斯环保科技发展有限公司</v>
          </cell>
          <cell r="E43" t="str">
            <v>涉诉风险</v>
          </cell>
          <cell r="F43" t="str">
            <v>金属件</v>
          </cell>
          <cell r="G43" t="str">
            <v>涉诉</v>
          </cell>
          <cell r="H43">
            <v>1</v>
          </cell>
          <cell r="I43">
            <v>176704.41</v>
          </cell>
          <cell r="J43">
            <v>176704.41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T43">
            <v>20000</v>
          </cell>
          <cell r="V43">
            <v>20000</v>
          </cell>
          <cell r="W43">
            <v>-20000</v>
          </cell>
          <cell r="X43">
            <v>156704.41</v>
          </cell>
          <cell r="Y43">
            <v>156704.41</v>
          </cell>
          <cell r="Z43">
            <v>156704.41</v>
          </cell>
          <cell r="AB43">
            <v>0</v>
          </cell>
          <cell r="AD43">
            <v>0</v>
          </cell>
          <cell r="AF43">
            <v>0</v>
          </cell>
          <cell r="AH43">
            <v>0</v>
          </cell>
          <cell r="AI43">
            <v>0</v>
          </cell>
        </row>
        <row r="44">
          <cell r="C44" t="str">
            <v>S432005</v>
          </cell>
          <cell r="D44" t="str">
            <v>佛吉亚（无锡）座椅部件有限公司</v>
          </cell>
          <cell r="E44" t="str">
            <v>远途</v>
          </cell>
          <cell r="F44" t="str">
            <v>金属件</v>
          </cell>
          <cell r="G44" t="str">
            <v>零部件</v>
          </cell>
          <cell r="H44">
            <v>0.8</v>
          </cell>
          <cell r="I44">
            <v>3091290.5</v>
          </cell>
          <cell r="J44">
            <v>1575933.38</v>
          </cell>
          <cell r="K44">
            <v>16077.51</v>
          </cell>
          <cell r="L44">
            <v>16077.51</v>
          </cell>
          <cell r="M44">
            <v>60017.936666666697</v>
          </cell>
          <cell r="N44">
            <v>262655.563333333</v>
          </cell>
          <cell r="O44">
            <v>412186.20333333302</v>
          </cell>
          <cell r="P44">
            <v>515215.08333333302</v>
          </cell>
          <cell r="Q44">
            <v>1025783.84533333</v>
          </cell>
          <cell r="R44">
            <v>0</v>
          </cell>
          <cell r="U44">
            <v>180000</v>
          </cell>
          <cell r="V44">
            <v>180000</v>
          </cell>
          <cell r="W44">
            <v>845783.84533333301</v>
          </cell>
          <cell r="X44">
            <v>1395933.38</v>
          </cell>
          <cell r="Y44">
            <v>845783.84533333301</v>
          </cell>
          <cell r="Z44">
            <v>845783.84533333301</v>
          </cell>
          <cell r="AB44">
            <v>0</v>
          </cell>
          <cell r="AD44">
            <v>0</v>
          </cell>
          <cell r="AF44">
            <v>0</v>
          </cell>
          <cell r="AH44">
            <v>0</v>
          </cell>
          <cell r="AI44">
            <v>0</v>
          </cell>
        </row>
        <row r="45">
          <cell r="C45" t="str">
            <v>S413029</v>
          </cell>
          <cell r="D45" t="str">
            <v>黄骅市成卓汽车部件厂</v>
          </cell>
          <cell r="E45" t="str">
            <v>属地化</v>
          </cell>
          <cell r="F45" t="str">
            <v>金属件</v>
          </cell>
          <cell r="G45" t="str">
            <v>零部件</v>
          </cell>
          <cell r="H45">
            <v>1</v>
          </cell>
          <cell r="I45">
            <v>9647108.5299999993</v>
          </cell>
          <cell r="J45">
            <v>7967266.1299999999</v>
          </cell>
          <cell r="K45">
            <v>556803.16666666698</v>
          </cell>
          <cell r="L45">
            <v>589663.14333333296</v>
          </cell>
          <cell r="M45">
            <v>676226.42333333299</v>
          </cell>
          <cell r="N45">
            <v>679047.62333333294</v>
          </cell>
          <cell r="O45">
            <v>740588.21666666702</v>
          </cell>
          <cell r="P45">
            <v>730459.40166666696</v>
          </cell>
          <cell r="Q45">
            <v>3972787.9750000001</v>
          </cell>
          <cell r="R45">
            <v>1330000</v>
          </cell>
          <cell r="T45">
            <v>250000</v>
          </cell>
          <cell r="U45">
            <v>300000</v>
          </cell>
          <cell r="V45">
            <v>1880000</v>
          </cell>
          <cell r="W45">
            <v>2092787.9750000001</v>
          </cell>
          <cell r="X45">
            <v>7417266.1299999999</v>
          </cell>
          <cell r="Y45">
            <v>2092787.9750000001</v>
          </cell>
          <cell r="Z45">
            <v>2092787.9750000001</v>
          </cell>
          <cell r="AA45">
            <v>50000</v>
          </cell>
          <cell r="AB45">
            <v>2.3891574587244099E-2</v>
          </cell>
          <cell r="AC45">
            <v>80000</v>
          </cell>
          <cell r="AD45">
            <v>3.8226519339590502E-2</v>
          </cell>
          <cell r="AE45">
            <v>210000</v>
          </cell>
          <cell r="AF45">
            <v>0.10034461326642501</v>
          </cell>
          <cell r="AG45">
            <v>630000</v>
          </cell>
          <cell r="AH45">
            <v>0.301033839799275</v>
          </cell>
          <cell r="AI45">
            <v>50000</v>
          </cell>
        </row>
        <row r="46">
          <cell r="C46" t="str">
            <v>S413052</v>
          </cell>
          <cell r="D46" t="str">
            <v>黄骅市鑫昌五金制品厂</v>
          </cell>
          <cell r="E46" t="str">
            <v>属地化</v>
          </cell>
          <cell r="F46" t="str">
            <v>金属件</v>
          </cell>
          <cell r="G46" t="str">
            <v>零部件</v>
          </cell>
          <cell r="H46">
            <v>1</v>
          </cell>
          <cell r="I46">
            <v>11794101.09</v>
          </cell>
          <cell r="J46">
            <v>9752917.7899999991</v>
          </cell>
          <cell r="K46">
            <v>591973.75833333295</v>
          </cell>
          <cell r="L46">
            <v>611056.72</v>
          </cell>
          <cell r="M46">
            <v>676826.995</v>
          </cell>
          <cell r="N46">
            <v>660791.70166666701</v>
          </cell>
          <cell r="O46">
            <v>758751.76666666695</v>
          </cell>
          <cell r="P46">
            <v>745775.18</v>
          </cell>
          <cell r="Q46">
            <v>4045176.1216666698</v>
          </cell>
          <cell r="R46">
            <v>1390000</v>
          </cell>
          <cell r="S46">
            <v>40000</v>
          </cell>
          <cell r="T46">
            <v>300000</v>
          </cell>
          <cell r="U46">
            <v>300000</v>
          </cell>
          <cell r="V46">
            <v>2030000</v>
          </cell>
          <cell r="W46">
            <v>2015176.1216666701</v>
          </cell>
          <cell r="X46">
            <v>9152917.7899999991</v>
          </cell>
          <cell r="Y46">
            <v>2015176.1216666701</v>
          </cell>
          <cell r="Z46">
            <v>2015176.1216666701</v>
          </cell>
          <cell r="AA46">
            <v>50000</v>
          </cell>
          <cell r="AB46">
            <v>2.48117271053446E-2</v>
          </cell>
          <cell r="AC46">
            <v>80000</v>
          </cell>
          <cell r="AD46">
            <v>3.9698763368551299E-2</v>
          </cell>
          <cell r="AE46">
            <v>200000</v>
          </cell>
          <cell r="AF46">
            <v>9.9246908421378302E-2</v>
          </cell>
          <cell r="AG46">
            <v>600000</v>
          </cell>
          <cell r="AH46">
            <v>0.29774072526413498</v>
          </cell>
          <cell r="AI46">
            <v>50000</v>
          </cell>
        </row>
        <row r="47">
          <cell r="C47" t="str">
            <v>S413022</v>
          </cell>
          <cell r="D47" t="str">
            <v>海兴中盛弹簧有限公司</v>
          </cell>
          <cell r="E47" t="str">
            <v>属地化</v>
          </cell>
          <cell r="F47" t="str">
            <v>金属件/座椅/金属件</v>
          </cell>
          <cell r="G47" t="str">
            <v>零部件</v>
          </cell>
          <cell r="H47">
            <v>0.8</v>
          </cell>
          <cell r="I47">
            <v>9036535.6600000001</v>
          </cell>
          <cell r="J47">
            <v>7544447.7800000003</v>
          </cell>
          <cell r="K47">
            <v>559486.65666666697</v>
          </cell>
          <cell r="L47">
            <v>575301.17166666698</v>
          </cell>
          <cell r="M47">
            <v>628977.88333333295</v>
          </cell>
          <cell r="N47">
            <v>506161.65833333298</v>
          </cell>
          <cell r="O47">
            <v>513637.47666666697</v>
          </cell>
          <cell r="P47">
            <v>499383.626666667</v>
          </cell>
          <cell r="Q47">
            <v>2626358.77866667</v>
          </cell>
          <cell r="R47">
            <v>800000</v>
          </cell>
          <cell r="T47">
            <v>250000</v>
          </cell>
          <cell r="U47">
            <v>220000</v>
          </cell>
          <cell r="V47">
            <v>1270000</v>
          </cell>
          <cell r="W47">
            <v>1356358.77866667</v>
          </cell>
          <cell r="X47">
            <v>7074447.7800000003</v>
          </cell>
          <cell r="Y47">
            <v>1356358.77866667</v>
          </cell>
          <cell r="Z47">
            <v>1356358.77866667</v>
          </cell>
          <cell r="AA47">
            <v>30000</v>
          </cell>
          <cell r="AB47">
            <v>2.2118041680307302E-2</v>
          </cell>
          <cell r="AC47">
            <v>70000</v>
          </cell>
          <cell r="AD47">
            <v>5.16087639207169E-2</v>
          </cell>
          <cell r="AE47">
            <v>150000</v>
          </cell>
          <cell r="AF47">
            <v>0.11059020840153599</v>
          </cell>
          <cell r="AG47">
            <v>400000</v>
          </cell>
          <cell r="AH47">
            <v>0.294907222404097</v>
          </cell>
          <cell r="AI47">
            <v>30000</v>
          </cell>
        </row>
        <row r="48">
          <cell r="C48" t="str">
            <v>S413044</v>
          </cell>
          <cell r="D48" t="str">
            <v>黄骅市长生汽车灯镜有限公司</v>
          </cell>
          <cell r="E48" t="str">
            <v>属地化</v>
          </cell>
          <cell r="F48" t="str">
            <v>金属件/座椅</v>
          </cell>
          <cell r="G48" t="str">
            <v>零部件</v>
          </cell>
          <cell r="H48">
            <v>0.8</v>
          </cell>
          <cell r="I48">
            <v>14396556.369999999</v>
          </cell>
          <cell r="J48">
            <v>13190860.189999999</v>
          </cell>
          <cell r="K48">
            <v>606459.26</v>
          </cell>
          <cell r="L48">
            <v>599992.48499999999</v>
          </cell>
          <cell r="M48">
            <v>627288.23166666704</v>
          </cell>
          <cell r="N48">
            <v>585398.96666666702</v>
          </cell>
          <cell r="O48">
            <v>594815.32833333302</v>
          </cell>
          <cell r="P48">
            <v>547067.64666666696</v>
          </cell>
          <cell r="Q48">
            <v>2848817.53466667</v>
          </cell>
          <cell r="R48">
            <v>510000</v>
          </cell>
          <cell r="T48">
            <v>650000</v>
          </cell>
          <cell r="U48">
            <v>300000</v>
          </cell>
          <cell r="V48">
            <v>1460000</v>
          </cell>
          <cell r="W48">
            <v>1388817.53466667</v>
          </cell>
          <cell r="X48">
            <v>12240860.189999999</v>
          </cell>
          <cell r="Y48">
            <v>1388817.53466667</v>
          </cell>
          <cell r="Z48">
            <v>1388817.53466667</v>
          </cell>
          <cell r="AA48">
            <v>30000</v>
          </cell>
          <cell r="AB48">
            <v>2.1601109757877799E-2</v>
          </cell>
          <cell r="AC48">
            <v>60000</v>
          </cell>
          <cell r="AD48">
            <v>4.3202219515755702E-2</v>
          </cell>
          <cell r="AE48">
            <v>150000</v>
          </cell>
          <cell r="AF48">
            <v>0.10800554878938901</v>
          </cell>
          <cell r="AG48">
            <v>420000</v>
          </cell>
          <cell r="AH48">
            <v>0.30241553661029003</v>
          </cell>
          <cell r="AI48">
            <v>30000</v>
          </cell>
        </row>
        <row r="49">
          <cell r="C49" t="str">
            <v>S413108</v>
          </cell>
          <cell r="D49" t="str">
            <v>黄骅市泰行汽车配件有限公司</v>
          </cell>
          <cell r="E49" t="str">
            <v>属地化</v>
          </cell>
          <cell r="F49" t="str">
            <v>座椅</v>
          </cell>
          <cell r="G49" t="str">
            <v>零部件</v>
          </cell>
          <cell r="H49">
            <v>0.8</v>
          </cell>
          <cell r="I49">
            <v>4621952.09</v>
          </cell>
          <cell r="J49">
            <v>4462943.96</v>
          </cell>
          <cell r="K49">
            <v>268411.56833333301</v>
          </cell>
          <cell r="L49">
            <v>264670.02833333297</v>
          </cell>
          <cell r="M49">
            <v>251850.49166666699</v>
          </cell>
          <cell r="N49">
            <v>234770.561666667</v>
          </cell>
          <cell r="O49">
            <v>207341.816666667</v>
          </cell>
          <cell r="P49">
            <v>167235.86166666701</v>
          </cell>
          <cell r="Q49">
            <v>1115424.2626666699</v>
          </cell>
          <cell r="R49">
            <v>350000</v>
          </cell>
          <cell r="S49">
            <v>50000</v>
          </cell>
          <cell r="T49">
            <v>150000</v>
          </cell>
          <cell r="U49">
            <v>100000</v>
          </cell>
          <cell r="V49">
            <v>650000</v>
          </cell>
          <cell r="W49">
            <v>465424.262666667</v>
          </cell>
          <cell r="X49">
            <v>4212943.96</v>
          </cell>
          <cell r="Y49">
            <v>465424.262666667</v>
          </cell>
          <cell r="Z49">
            <v>465424.262666667</v>
          </cell>
          <cell r="AA49">
            <v>10000</v>
          </cell>
          <cell r="AB49">
            <v>2.1485772878931102E-2</v>
          </cell>
          <cell r="AC49">
            <v>20000</v>
          </cell>
          <cell r="AD49">
            <v>4.2971545757862301E-2</v>
          </cell>
          <cell r="AE49">
            <v>50000</v>
          </cell>
          <cell r="AF49">
            <v>0.107428864394656</v>
          </cell>
          <cell r="AG49">
            <v>140000</v>
          </cell>
          <cell r="AH49">
            <v>0.30080082030503602</v>
          </cell>
          <cell r="AI49">
            <v>10000</v>
          </cell>
        </row>
        <row r="50">
          <cell r="C50" t="str">
            <v>S413070</v>
          </cell>
          <cell r="D50" t="str">
            <v>黄骅市创合五金制品有限公司</v>
          </cell>
          <cell r="E50" t="str">
            <v>属地化</v>
          </cell>
          <cell r="F50" t="str">
            <v>金属件/座椅</v>
          </cell>
          <cell r="G50" t="str">
            <v>零部件</v>
          </cell>
          <cell r="H50">
            <v>0.8</v>
          </cell>
          <cell r="I50">
            <v>3144712.71</v>
          </cell>
          <cell r="J50">
            <v>2706500.04</v>
          </cell>
          <cell r="K50">
            <v>312936.48499999999</v>
          </cell>
          <cell r="L50">
            <v>376621.17666666699</v>
          </cell>
          <cell r="M50">
            <v>363017.33333333302</v>
          </cell>
          <cell r="N50">
            <v>437479.49666666699</v>
          </cell>
          <cell r="O50">
            <v>364431.48333333299</v>
          </cell>
          <cell r="P50">
            <v>305116.09000000003</v>
          </cell>
          <cell r="Q50">
            <v>1727681.652</v>
          </cell>
          <cell r="R50">
            <v>700000</v>
          </cell>
          <cell r="T50">
            <v>80000</v>
          </cell>
          <cell r="U50">
            <v>110000</v>
          </cell>
          <cell r="V50">
            <v>890000</v>
          </cell>
          <cell r="W50">
            <v>837681.652</v>
          </cell>
          <cell r="X50">
            <v>2516500.04</v>
          </cell>
          <cell r="Y50">
            <v>837681.652</v>
          </cell>
          <cell r="Z50">
            <v>837681.652</v>
          </cell>
          <cell r="AA50">
            <v>20000</v>
          </cell>
          <cell r="AB50">
            <v>2.3875418486544599E-2</v>
          </cell>
          <cell r="AC50">
            <v>30000</v>
          </cell>
          <cell r="AD50">
            <v>3.5813127729816902E-2</v>
          </cell>
          <cell r="AE50">
            <v>80000</v>
          </cell>
          <cell r="AF50">
            <v>9.5501673946178298E-2</v>
          </cell>
          <cell r="AG50">
            <v>250000</v>
          </cell>
          <cell r="AH50">
            <v>0.29844273108180702</v>
          </cell>
          <cell r="AI50">
            <v>20000</v>
          </cell>
        </row>
        <row r="51">
          <cell r="C51" t="str">
            <v>S413055</v>
          </cell>
          <cell r="D51" t="str">
            <v>黄骅市广亿汽车部件有限公司</v>
          </cell>
          <cell r="E51" t="str">
            <v>属地化</v>
          </cell>
          <cell r="F51" t="str">
            <v>金属件</v>
          </cell>
          <cell r="G51" t="str">
            <v>零部件</v>
          </cell>
          <cell r="H51">
            <v>0.8</v>
          </cell>
          <cell r="I51">
            <v>2641921.71</v>
          </cell>
          <cell r="J51">
            <v>2283347.19</v>
          </cell>
          <cell r="K51">
            <v>167661.095</v>
          </cell>
          <cell r="L51">
            <v>124722.68</v>
          </cell>
          <cell r="M51">
            <v>132898.79166666701</v>
          </cell>
          <cell r="N51">
            <v>130394.64</v>
          </cell>
          <cell r="O51">
            <v>138663.45499999999</v>
          </cell>
          <cell r="P51">
            <v>137983.311666667</v>
          </cell>
          <cell r="Q51">
            <v>665859.17866666697</v>
          </cell>
          <cell r="R51">
            <v>270000</v>
          </cell>
          <cell r="T51">
            <v>200000</v>
          </cell>
          <cell r="U51">
            <v>40000</v>
          </cell>
          <cell r="V51">
            <v>510000</v>
          </cell>
          <cell r="W51">
            <v>155859.17866666699</v>
          </cell>
          <cell r="X51">
            <v>2043347.19</v>
          </cell>
          <cell r="Y51">
            <v>155859.17866666699</v>
          </cell>
          <cell r="Z51">
            <v>155859.17866666699</v>
          </cell>
          <cell r="AA51">
            <v>10000</v>
          </cell>
          <cell r="AB51">
            <v>6.4160481824344695E-2</v>
          </cell>
          <cell r="AC51">
            <v>10000</v>
          </cell>
          <cell r="AD51">
            <v>6.4160481824344695E-2</v>
          </cell>
          <cell r="AE51">
            <v>20000</v>
          </cell>
          <cell r="AF51">
            <v>0.128320963648689</v>
          </cell>
          <cell r="AG51">
            <v>50000</v>
          </cell>
          <cell r="AH51">
            <v>0.32080240912172397</v>
          </cell>
          <cell r="AI51">
            <v>10000</v>
          </cell>
        </row>
        <row r="52">
          <cell r="C52" t="str">
            <v>S413033</v>
          </cell>
          <cell r="D52" t="str">
            <v>黄骅市再兴汽车配件有限公司</v>
          </cell>
          <cell r="E52" t="str">
            <v>属地化</v>
          </cell>
          <cell r="F52" t="str">
            <v>金属件</v>
          </cell>
          <cell r="G52" t="str">
            <v>零部件</v>
          </cell>
          <cell r="H52">
            <v>0.8</v>
          </cell>
          <cell r="I52">
            <v>2398752.58</v>
          </cell>
          <cell r="J52">
            <v>2222328.62</v>
          </cell>
          <cell r="K52">
            <v>121805.763333333</v>
          </cell>
          <cell r="L52">
            <v>134221.748333333</v>
          </cell>
          <cell r="M52">
            <v>161670.87833333301</v>
          </cell>
          <cell r="N52">
            <v>159402.59166666699</v>
          </cell>
          <cell r="O52">
            <v>153253.92499999999</v>
          </cell>
          <cell r="P52">
            <v>139212.72</v>
          </cell>
          <cell r="Q52">
            <v>695654.10133333295</v>
          </cell>
          <cell r="R52">
            <v>270000</v>
          </cell>
          <cell r="T52">
            <v>80000</v>
          </cell>
          <cell r="U52">
            <v>45000</v>
          </cell>
          <cell r="V52">
            <v>395000</v>
          </cell>
          <cell r="W52">
            <v>300654.101333333</v>
          </cell>
          <cell r="X52">
            <v>2097328.62</v>
          </cell>
          <cell r="Y52">
            <v>300654.101333333</v>
          </cell>
          <cell r="Z52">
            <v>300654.101333333</v>
          </cell>
          <cell r="AA52">
            <v>10000</v>
          </cell>
          <cell r="AB52">
            <v>3.3260813525085003E-2</v>
          </cell>
          <cell r="AC52">
            <v>12000</v>
          </cell>
          <cell r="AD52">
            <v>3.9912976230102003E-2</v>
          </cell>
          <cell r="AE52">
            <v>30000</v>
          </cell>
          <cell r="AF52">
            <v>9.9782440575255094E-2</v>
          </cell>
          <cell r="AG52">
            <v>100000</v>
          </cell>
          <cell r="AH52">
            <v>0.33260813525084998</v>
          </cell>
          <cell r="AI52">
            <v>10000</v>
          </cell>
        </row>
        <row r="53">
          <cell r="C53" t="str">
            <v>S413168</v>
          </cell>
          <cell r="D53" t="str">
            <v>黄骅市旗锐塑料制品有限公司</v>
          </cell>
          <cell r="E53" t="str">
            <v>属地化</v>
          </cell>
          <cell r="F53" t="str">
            <v>座椅</v>
          </cell>
          <cell r="G53" t="str">
            <v>零部件</v>
          </cell>
          <cell r="H53">
            <v>0.8</v>
          </cell>
          <cell r="I53">
            <v>337744.59</v>
          </cell>
          <cell r="J53">
            <v>173225.08</v>
          </cell>
          <cell r="K53">
            <v>5343.2183333333296</v>
          </cell>
          <cell r="L53">
            <v>13099.2266666667</v>
          </cell>
          <cell r="M53">
            <v>24179.958333333299</v>
          </cell>
          <cell r="N53">
            <v>28870.846666666701</v>
          </cell>
          <cell r="O53">
            <v>43371.333333333299</v>
          </cell>
          <cell r="P53">
            <v>56290.764999999999</v>
          </cell>
          <cell r="Q53">
            <v>136924.278666667</v>
          </cell>
          <cell r="R53">
            <v>20000</v>
          </cell>
          <cell r="U53">
            <v>15000</v>
          </cell>
          <cell r="V53">
            <v>35000</v>
          </cell>
          <cell r="W53">
            <v>101924.278666667</v>
          </cell>
          <cell r="X53">
            <v>158225.07999999999</v>
          </cell>
          <cell r="Y53">
            <v>101924.278666667</v>
          </cell>
          <cell r="Z53">
            <v>101924.278666667</v>
          </cell>
          <cell r="AA53">
            <v>10000</v>
          </cell>
          <cell r="AB53">
            <v>9.8112050738215301E-2</v>
          </cell>
          <cell r="AC53">
            <v>10000</v>
          </cell>
          <cell r="AD53">
            <v>9.8112050738215301E-2</v>
          </cell>
          <cell r="AE53">
            <v>10000</v>
          </cell>
          <cell r="AF53">
            <v>9.8112050738215301E-2</v>
          </cell>
          <cell r="AG53">
            <v>30000</v>
          </cell>
          <cell r="AH53">
            <v>0.29433615221464599</v>
          </cell>
          <cell r="AI53">
            <v>10000</v>
          </cell>
        </row>
        <row r="54">
          <cell r="C54" t="str">
            <v>S413064</v>
          </cell>
          <cell r="D54" t="str">
            <v>黄骅市恒伟五金制品有限公司</v>
          </cell>
          <cell r="E54" t="str">
            <v>属地化</v>
          </cell>
          <cell r="F54" t="str">
            <v>座椅</v>
          </cell>
          <cell r="G54" t="str">
            <v>零部件</v>
          </cell>
          <cell r="H54">
            <v>0.8</v>
          </cell>
          <cell r="I54">
            <v>2172275.86</v>
          </cell>
          <cell r="J54">
            <v>1691836.66</v>
          </cell>
          <cell r="K54">
            <v>186471.32166666701</v>
          </cell>
          <cell r="L54">
            <v>181572.286666667</v>
          </cell>
          <cell r="M54">
            <v>173075.29666666701</v>
          </cell>
          <cell r="N54">
            <v>158505.661666667</v>
          </cell>
          <cell r="O54">
            <v>125422.328333333</v>
          </cell>
          <cell r="P54">
            <v>172931.52499999999</v>
          </cell>
          <cell r="Q54">
            <v>798382.73600000096</v>
          </cell>
          <cell r="R54">
            <v>30000</v>
          </cell>
          <cell r="T54">
            <v>100000</v>
          </cell>
          <cell r="V54">
            <v>130000</v>
          </cell>
          <cell r="W54">
            <v>668382.73600000096</v>
          </cell>
          <cell r="X54">
            <v>1591836.66</v>
          </cell>
          <cell r="Y54">
            <v>668382.73600000096</v>
          </cell>
          <cell r="Z54">
            <v>668382.73600000096</v>
          </cell>
          <cell r="AA54">
            <v>10000</v>
          </cell>
          <cell r="AB54">
            <v>1.49614875749873E-2</v>
          </cell>
          <cell r="AC54">
            <v>20000</v>
          </cell>
          <cell r="AD54">
            <v>2.9922975149974499E-2</v>
          </cell>
          <cell r="AE54">
            <v>60000</v>
          </cell>
          <cell r="AF54">
            <v>8.9768925449923501E-2</v>
          </cell>
          <cell r="AG54">
            <v>200000</v>
          </cell>
          <cell r="AH54">
            <v>0.29922975149974501</v>
          </cell>
          <cell r="AI54">
            <v>10000</v>
          </cell>
        </row>
        <row r="55">
          <cell r="C55" t="str">
            <v>S413035</v>
          </cell>
          <cell r="D55" t="str">
            <v>黄骅市建昌塑料制品有限公司</v>
          </cell>
          <cell r="E55" t="str">
            <v>属地化</v>
          </cell>
          <cell r="F55" t="str">
            <v>金属件</v>
          </cell>
          <cell r="G55" t="str">
            <v>零部件</v>
          </cell>
          <cell r="H55">
            <v>0.8</v>
          </cell>
          <cell r="I55">
            <v>3316207.74</v>
          </cell>
          <cell r="J55">
            <v>2947216.61</v>
          </cell>
          <cell r="K55">
            <v>118052.798333333</v>
          </cell>
          <cell r="L55">
            <v>95294.024999999994</v>
          </cell>
          <cell r="M55">
            <v>110543.37</v>
          </cell>
          <cell r="N55">
            <v>106909.201666667</v>
          </cell>
          <cell r="O55">
            <v>116348.83</v>
          </cell>
          <cell r="P55">
            <v>118309.576666667</v>
          </cell>
          <cell r="Q55">
            <v>532366.24133333401</v>
          </cell>
          <cell r="R55">
            <v>190000</v>
          </cell>
          <cell r="T55">
            <v>100000</v>
          </cell>
          <cell r="U55">
            <v>100000</v>
          </cell>
          <cell r="V55">
            <v>390000</v>
          </cell>
          <cell r="W55">
            <v>142366.24133333401</v>
          </cell>
          <cell r="X55">
            <v>2747216.61</v>
          </cell>
          <cell r="Y55">
            <v>142366.24133333401</v>
          </cell>
          <cell r="Z55">
            <v>142366.24133333401</v>
          </cell>
          <cell r="AA55">
            <v>10000</v>
          </cell>
          <cell r="AB55">
            <v>7.0241371173002901E-2</v>
          </cell>
          <cell r="AC55">
            <v>10000</v>
          </cell>
          <cell r="AD55">
            <v>7.0241371173002901E-2</v>
          </cell>
          <cell r="AE55">
            <v>15000</v>
          </cell>
          <cell r="AF55">
            <v>0.105362056759504</v>
          </cell>
          <cell r="AG55">
            <v>50000</v>
          </cell>
          <cell r="AH55">
            <v>0.35120685586501499</v>
          </cell>
          <cell r="AI55">
            <v>10000</v>
          </cell>
        </row>
        <row r="56">
          <cell r="C56" t="str">
            <v>S413084</v>
          </cell>
          <cell r="D56" t="str">
            <v>黄骅市常郭镇街西纸箱厂</v>
          </cell>
          <cell r="E56" t="str">
            <v>属地化</v>
          </cell>
          <cell r="F56" t="str">
            <v>金属件/座椅/后视镜</v>
          </cell>
          <cell r="G56" t="str">
            <v>零部件</v>
          </cell>
          <cell r="H56">
            <v>0.8</v>
          </cell>
          <cell r="I56">
            <v>1674044.5</v>
          </cell>
          <cell r="J56">
            <v>1577716.53</v>
          </cell>
          <cell r="K56">
            <v>38063.735000000001</v>
          </cell>
          <cell r="L56">
            <v>37546.18</v>
          </cell>
          <cell r="M56">
            <v>39468.836666666699</v>
          </cell>
          <cell r="N56">
            <v>36928.836666666699</v>
          </cell>
          <cell r="O56">
            <v>45150.235000000001</v>
          </cell>
          <cell r="P56">
            <v>39077.4316666667</v>
          </cell>
          <cell r="Q56">
            <v>188988.204</v>
          </cell>
          <cell r="R56">
            <v>40000</v>
          </cell>
          <cell r="U56">
            <v>15000</v>
          </cell>
          <cell r="V56">
            <v>55000</v>
          </cell>
          <cell r="W56">
            <v>133988.204</v>
          </cell>
          <cell r="X56">
            <v>1562716.53</v>
          </cell>
          <cell r="Y56">
            <v>133988.204</v>
          </cell>
          <cell r="Z56">
            <v>133988.204</v>
          </cell>
          <cell r="AA56">
            <v>10000</v>
          </cell>
          <cell r="AB56">
            <v>7.4633435641841994E-2</v>
          </cell>
          <cell r="AC56">
            <v>10000</v>
          </cell>
          <cell r="AD56">
            <v>7.4633435641841994E-2</v>
          </cell>
          <cell r="AE56">
            <v>10000</v>
          </cell>
          <cell r="AF56">
            <v>7.4633435641841994E-2</v>
          </cell>
          <cell r="AG56">
            <v>40000</v>
          </cell>
          <cell r="AH56">
            <v>0.29853374256736798</v>
          </cell>
          <cell r="AI56">
            <v>10000</v>
          </cell>
        </row>
        <row r="57">
          <cell r="C57" t="str">
            <v>S413073</v>
          </cell>
          <cell r="D57" t="str">
            <v>黄骅市兴岳金属制品有限公司</v>
          </cell>
          <cell r="E57" t="str">
            <v>属地化</v>
          </cell>
          <cell r="F57" t="str">
            <v>金属件</v>
          </cell>
          <cell r="G57" t="str">
            <v>零部件</v>
          </cell>
          <cell r="H57">
            <v>0.8</v>
          </cell>
          <cell r="I57">
            <v>831124.4</v>
          </cell>
          <cell r="J57">
            <v>644966.22</v>
          </cell>
          <cell r="K57">
            <v>55830.415000000001</v>
          </cell>
          <cell r="L57">
            <v>78433.456666666694</v>
          </cell>
          <cell r="M57">
            <v>95096.371666666702</v>
          </cell>
          <cell r="N57">
            <v>106679.741666667</v>
          </cell>
          <cell r="O57">
            <v>103784.88</v>
          </cell>
          <cell r="P57">
            <v>96380.731666666703</v>
          </cell>
          <cell r="Q57">
            <v>428964.47733333398</v>
          </cell>
          <cell r="R57">
            <v>110000</v>
          </cell>
          <cell r="U57">
            <v>20000</v>
          </cell>
          <cell r="V57">
            <v>130000</v>
          </cell>
          <cell r="W57">
            <v>298964.47733333398</v>
          </cell>
          <cell r="X57">
            <v>624966.22</v>
          </cell>
          <cell r="Y57">
            <v>298964.47733333398</v>
          </cell>
          <cell r="Z57">
            <v>298964.47733333398</v>
          </cell>
          <cell r="AA57">
            <v>10000</v>
          </cell>
          <cell r="AB57">
            <v>3.3448789933830103E-2</v>
          </cell>
          <cell r="AC57">
            <v>12000</v>
          </cell>
          <cell r="AD57">
            <v>4.01385479205962E-2</v>
          </cell>
          <cell r="AE57">
            <v>30000</v>
          </cell>
          <cell r="AF57">
            <v>0.10034636980149</v>
          </cell>
          <cell r="AG57">
            <v>90000</v>
          </cell>
          <cell r="AH57">
            <v>0.30103910940447098</v>
          </cell>
          <cell r="AI57">
            <v>10000</v>
          </cell>
        </row>
        <row r="58">
          <cell r="C58" t="str">
            <v>S413047</v>
          </cell>
          <cell r="D58" t="str">
            <v>黄骅市正大纺织机械配件厂</v>
          </cell>
          <cell r="E58" t="str">
            <v>属地化</v>
          </cell>
          <cell r="F58" t="str">
            <v>金属件</v>
          </cell>
          <cell r="G58" t="str">
            <v>零部件</v>
          </cell>
          <cell r="H58">
            <v>0.8</v>
          </cell>
          <cell r="I58">
            <v>1865441.09</v>
          </cell>
          <cell r="J58">
            <v>1855793.4</v>
          </cell>
          <cell r="K58">
            <v>206112.34166666699</v>
          </cell>
          <cell r="L58">
            <v>237874.91500000001</v>
          </cell>
          <cell r="M58">
            <v>161101.35333333301</v>
          </cell>
          <cell r="N58">
            <v>58518.02</v>
          </cell>
          <cell r="O58">
            <v>60125.968333333301</v>
          </cell>
          <cell r="P58">
            <v>33370.521666666697</v>
          </cell>
          <cell r="Q58">
            <v>605682.49600000004</v>
          </cell>
          <cell r="R58">
            <v>70000</v>
          </cell>
          <cell r="U58">
            <v>30000</v>
          </cell>
          <cell r="V58">
            <v>100000</v>
          </cell>
          <cell r="W58">
            <v>505682.49599999998</v>
          </cell>
          <cell r="X58">
            <v>1825793.4</v>
          </cell>
          <cell r="Y58">
            <v>505682.49599999998</v>
          </cell>
          <cell r="Z58">
            <v>505682.49599999998</v>
          </cell>
          <cell r="AA58">
            <v>10000</v>
          </cell>
          <cell r="AB58">
            <v>1.97752543920365E-2</v>
          </cell>
          <cell r="AC58">
            <v>20000</v>
          </cell>
          <cell r="AD58">
            <v>3.9550508784073103E-2</v>
          </cell>
          <cell r="AE58">
            <v>50000</v>
          </cell>
          <cell r="AF58">
            <v>9.8876271960182699E-2</v>
          </cell>
          <cell r="AG58">
            <v>150000</v>
          </cell>
          <cell r="AH58">
            <v>0.29662881588054801</v>
          </cell>
          <cell r="AI58">
            <v>10000</v>
          </cell>
        </row>
        <row r="59">
          <cell r="C59" t="str">
            <v>S413078</v>
          </cell>
          <cell r="D59" t="str">
            <v>文安县德实汽车配件有限公司</v>
          </cell>
          <cell r="E59" t="str">
            <v>属地化</v>
          </cell>
          <cell r="F59" t="str">
            <v>金属件/座椅</v>
          </cell>
          <cell r="G59" t="str">
            <v>零部件</v>
          </cell>
          <cell r="H59">
            <v>0.8</v>
          </cell>
          <cell r="I59">
            <v>3342608.73</v>
          </cell>
          <cell r="J59">
            <v>2753639.6</v>
          </cell>
          <cell r="K59">
            <v>303036.33500000002</v>
          </cell>
          <cell r="L59">
            <v>354508.64666666702</v>
          </cell>
          <cell r="M59">
            <v>365058.69833333301</v>
          </cell>
          <cell r="N59">
            <v>343004.313333333</v>
          </cell>
          <cell r="O59">
            <v>345202.09333333297</v>
          </cell>
          <cell r="P59">
            <v>311621.34499999997</v>
          </cell>
          <cell r="Q59">
            <v>1617945.1453333299</v>
          </cell>
          <cell r="R59">
            <v>600000</v>
          </cell>
          <cell r="U59">
            <v>300000</v>
          </cell>
          <cell r="V59">
            <v>900000</v>
          </cell>
          <cell r="W59">
            <v>717945.14533333306</v>
          </cell>
          <cell r="X59">
            <v>2453639.6</v>
          </cell>
          <cell r="Y59">
            <v>717945.14533333306</v>
          </cell>
          <cell r="Z59">
            <v>717945.14533333306</v>
          </cell>
          <cell r="AA59">
            <v>80000</v>
          </cell>
          <cell r="AB59">
            <v>0.11142912591581999</v>
          </cell>
          <cell r="AC59">
            <v>100000</v>
          </cell>
          <cell r="AD59">
            <v>0.13928640739477599</v>
          </cell>
          <cell r="AE59">
            <v>100000</v>
          </cell>
          <cell r="AF59">
            <v>0.13928640739477599</v>
          </cell>
          <cell r="AG59">
            <v>100000</v>
          </cell>
          <cell r="AH59">
            <v>0.13928640739477599</v>
          </cell>
          <cell r="AI59">
            <v>80000</v>
          </cell>
        </row>
        <row r="60">
          <cell r="C60" t="str">
            <v>S413045</v>
          </cell>
          <cell r="D60" t="str">
            <v>黄骅市鑫祺汽车配件有限公司</v>
          </cell>
          <cell r="E60" t="str">
            <v>属地化</v>
          </cell>
          <cell r="F60" t="str">
            <v>金属件/座椅</v>
          </cell>
          <cell r="G60" t="str">
            <v>零部件</v>
          </cell>
          <cell r="H60">
            <v>0.8</v>
          </cell>
          <cell r="I60">
            <v>2213852.7400000002</v>
          </cell>
          <cell r="J60">
            <v>1786303.39</v>
          </cell>
          <cell r="K60">
            <v>89959.961666666699</v>
          </cell>
          <cell r="L60">
            <v>100510.375</v>
          </cell>
          <cell r="M60">
            <v>67943.073333333305</v>
          </cell>
          <cell r="N60">
            <v>78516.539999999994</v>
          </cell>
          <cell r="O60">
            <v>90099.955000000002</v>
          </cell>
          <cell r="P60">
            <v>94691.071666666699</v>
          </cell>
          <cell r="Q60">
            <v>417376.781333333</v>
          </cell>
          <cell r="R60">
            <v>130000</v>
          </cell>
          <cell r="T60">
            <v>80000</v>
          </cell>
          <cell r="U60">
            <v>40000</v>
          </cell>
          <cell r="V60">
            <v>250000</v>
          </cell>
          <cell r="W60">
            <v>167376.781333333</v>
          </cell>
          <cell r="X60">
            <v>1666303.39</v>
          </cell>
          <cell r="Y60">
            <v>167376.781333333</v>
          </cell>
          <cell r="Z60">
            <v>167376.781333333</v>
          </cell>
          <cell r="AA60">
            <v>10000</v>
          </cell>
          <cell r="AB60">
            <v>5.9745443306648702E-2</v>
          </cell>
          <cell r="AC60">
            <v>10000</v>
          </cell>
          <cell r="AD60">
            <v>5.9745443306648702E-2</v>
          </cell>
          <cell r="AE60">
            <v>150000</v>
          </cell>
          <cell r="AF60">
            <v>0.89618164959973001</v>
          </cell>
          <cell r="AG60">
            <v>50000</v>
          </cell>
          <cell r="AH60">
            <v>0.29872721653324302</v>
          </cell>
          <cell r="AI60">
            <v>10000</v>
          </cell>
        </row>
        <row r="61">
          <cell r="C61" t="str">
            <v>S413066</v>
          </cell>
          <cell r="D61" t="str">
            <v>河北新强力机械制造有限公司</v>
          </cell>
          <cell r="E61" t="str">
            <v>属地化</v>
          </cell>
          <cell r="F61" t="str">
            <v>金属件</v>
          </cell>
          <cell r="G61" t="str">
            <v>零部件</v>
          </cell>
          <cell r="H61">
            <v>0.8</v>
          </cell>
          <cell r="I61">
            <v>1428021.28</v>
          </cell>
          <cell r="J61">
            <v>1130760.97</v>
          </cell>
          <cell r="K61">
            <v>66679.711666666699</v>
          </cell>
          <cell r="L61">
            <v>56543.574999999997</v>
          </cell>
          <cell r="M61">
            <v>59586.8616666667</v>
          </cell>
          <cell r="N61">
            <v>72669.826666666704</v>
          </cell>
          <cell r="O61">
            <v>82380.246666666702</v>
          </cell>
          <cell r="P61">
            <v>69524.031666666706</v>
          </cell>
          <cell r="Q61">
            <v>325907.40266666701</v>
          </cell>
          <cell r="R61">
            <v>140000</v>
          </cell>
          <cell r="T61">
            <v>170000</v>
          </cell>
          <cell r="U61">
            <v>20000</v>
          </cell>
          <cell r="V61">
            <v>330000</v>
          </cell>
          <cell r="W61">
            <v>-4092.5973333331599</v>
          </cell>
          <cell r="X61">
            <v>940760.97</v>
          </cell>
          <cell r="Y61">
            <v>-4092.5973333331599</v>
          </cell>
          <cell r="Z61">
            <v>0</v>
          </cell>
          <cell r="AA61">
            <v>10000</v>
          </cell>
          <cell r="AB61" t="str">
            <v>100%</v>
          </cell>
          <cell r="AC61">
            <v>10000</v>
          </cell>
          <cell r="AD61" t="str">
            <v>100%</v>
          </cell>
          <cell r="AE61">
            <v>20000</v>
          </cell>
          <cell r="AF61" t="str">
            <v>100%</v>
          </cell>
          <cell r="AG61">
            <v>30000</v>
          </cell>
          <cell r="AH61" t="str">
            <v>100%</v>
          </cell>
          <cell r="AI61">
            <v>10000</v>
          </cell>
        </row>
        <row r="62">
          <cell r="C62" t="str">
            <v>S413039</v>
          </cell>
          <cell r="D62" t="str">
            <v>黄骅市佳祥五金制品有限公司</v>
          </cell>
          <cell r="E62" t="str">
            <v>属地化</v>
          </cell>
          <cell r="F62" t="str">
            <v>金属件/后视镜</v>
          </cell>
          <cell r="G62" t="str">
            <v>零部件</v>
          </cell>
          <cell r="H62">
            <v>0.8</v>
          </cell>
          <cell r="I62">
            <v>161169.54</v>
          </cell>
          <cell r="J62">
            <v>138312.06</v>
          </cell>
          <cell r="K62">
            <v>13928.1566666667</v>
          </cell>
          <cell r="L62">
            <v>13478.7716666667</v>
          </cell>
          <cell r="M62">
            <v>15648.7833333333</v>
          </cell>
          <cell r="N62">
            <v>13726.18</v>
          </cell>
          <cell r="O62">
            <v>14652.426666666701</v>
          </cell>
          <cell r="P62">
            <v>11494.143333333301</v>
          </cell>
          <cell r="Q62">
            <v>66342.769333333403</v>
          </cell>
          <cell r="R62">
            <v>30000</v>
          </cell>
          <cell r="U62">
            <v>10000</v>
          </cell>
          <cell r="V62">
            <v>40000</v>
          </cell>
          <cell r="W62">
            <v>26342.769333333399</v>
          </cell>
          <cell r="X62">
            <v>128312.06</v>
          </cell>
          <cell r="Y62">
            <v>26342.769333333399</v>
          </cell>
          <cell r="Z62">
            <v>26342.769333333399</v>
          </cell>
          <cell r="AA62">
            <v>10000</v>
          </cell>
          <cell r="AB62">
            <v>0.37961080983791201</v>
          </cell>
          <cell r="AC62">
            <v>10000</v>
          </cell>
          <cell r="AD62">
            <v>0.37961080983791201</v>
          </cell>
          <cell r="AE62">
            <v>10000</v>
          </cell>
          <cell r="AF62">
            <v>0.37961080983791201</v>
          </cell>
          <cell r="AG62">
            <v>10000</v>
          </cell>
          <cell r="AH62">
            <v>0.37961080983791201</v>
          </cell>
          <cell r="AI62">
            <v>10000</v>
          </cell>
        </row>
        <row r="63">
          <cell r="C63" t="str">
            <v>S413034</v>
          </cell>
          <cell r="D63" t="str">
            <v>黄骅市汇铭汽车部件有限公司</v>
          </cell>
          <cell r="E63" t="str">
            <v>属地化</v>
          </cell>
          <cell r="F63" t="str">
            <v>座椅</v>
          </cell>
          <cell r="G63" t="str">
            <v>零部件</v>
          </cell>
          <cell r="H63">
            <v>0.8</v>
          </cell>
          <cell r="I63">
            <v>2996003.5</v>
          </cell>
          <cell r="J63">
            <v>2431316.37</v>
          </cell>
          <cell r="K63">
            <v>302108.755</v>
          </cell>
          <cell r="L63">
            <v>136113.218333333</v>
          </cell>
          <cell r="M63">
            <v>155049.156666667</v>
          </cell>
          <cell r="N63">
            <v>107499.156666667</v>
          </cell>
          <cell r="O63">
            <v>78182.490000000005</v>
          </cell>
          <cell r="P63">
            <v>142778.38500000001</v>
          </cell>
          <cell r="Q63">
            <v>737384.92933333397</v>
          </cell>
          <cell r="R63">
            <v>250000</v>
          </cell>
          <cell r="T63">
            <v>100000</v>
          </cell>
          <cell r="U63">
            <v>60000</v>
          </cell>
          <cell r="V63">
            <v>410000</v>
          </cell>
          <cell r="W63">
            <v>327384.92933333397</v>
          </cell>
          <cell r="X63">
            <v>2271316.37</v>
          </cell>
          <cell r="Y63">
            <v>327384.92933333397</v>
          </cell>
          <cell r="Z63">
            <v>327384.92933333397</v>
          </cell>
          <cell r="AA63">
            <v>10000</v>
          </cell>
          <cell r="AB63">
            <v>3.0545083490444699E-2</v>
          </cell>
          <cell r="AC63">
            <v>12000</v>
          </cell>
          <cell r="AD63">
            <v>3.66541001885336E-2</v>
          </cell>
          <cell r="AE63">
            <v>30000</v>
          </cell>
          <cell r="AF63">
            <v>9.1635250471334001E-2</v>
          </cell>
          <cell r="AG63">
            <v>100000</v>
          </cell>
          <cell r="AH63">
            <v>0.30545083490444702</v>
          </cell>
          <cell r="AI63">
            <v>10000</v>
          </cell>
        </row>
        <row r="64">
          <cell r="C64" t="str">
            <v>S413037</v>
          </cell>
          <cell r="D64" t="str">
            <v>黄骅市雍丰塑料制品有限公司</v>
          </cell>
          <cell r="E64" t="str">
            <v>属地化</v>
          </cell>
          <cell r="F64" t="str">
            <v>座椅</v>
          </cell>
          <cell r="G64" t="str">
            <v>零部件</v>
          </cell>
          <cell r="H64">
            <v>0.8</v>
          </cell>
          <cell r="I64">
            <v>3046676.62</v>
          </cell>
          <cell r="J64">
            <v>2746033.18</v>
          </cell>
          <cell r="K64">
            <v>96624.235000000001</v>
          </cell>
          <cell r="L64">
            <v>88430.313333333295</v>
          </cell>
          <cell r="M64">
            <v>93218.613333333298</v>
          </cell>
          <cell r="N64">
            <v>88067.541666666701</v>
          </cell>
          <cell r="O64">
            <v>100028.823333333</v>
          </cell>
          <cell r="P64">
            <v>106778.586666667</v>
          </cell>
          <cell r="Q64">
            <v>458518.490666667</v>
          </cell>
          <cell r="R64">
            <v>170000</v>
          </cell>
          <cell r="T64">
            <v>100000</v>
          </cell>
          <cell r="U64">
            <v>30000</v>
          </cell>
          <cell r="V64">
            <v>300000</v>
          </cell>
          <cell r="W64">
            <v>158518.490666667</v>
          </cell>
          <cell r="X64">
            <v>2616033.1800000002</v>
          </cell>
          <cell r="Y64">
            <v>158518.490666667</v>
          </cell>
          <cell r="Z64">
            <v>158518.490666667</v>
          </cell>
          <cell r="AA64">
            <v>10000</v>
          </cell>
          <cell r="AB64">
            <v>6.3084123233472095E-2</v>
          </cell>
          <cell r="AC64">
            <v>10000</v>
          </cell>
          <cell r="AD64">
            <v>6.3084123233472095E-2</v>
          </cell>
          <cell r="AE64">
            <v>15000</v>
          </cell>
          <cell r="AF64">
            <v>9.4626184850208198E-2</v>
          </cell>
          <cell r="AG64">
            <v>50000</v>
          </cell>
          <cell r="AH64">
            <v>0.315420616167361</v>
          </cell>
          <cell r="AI64">
            <v>10000</v>
          </cell>
        </row>
        <row r="65">
          <cell r="C65" t="str">
            <v>S413031</v>
          </cell>
          <cell r="D65" t="str">
            <v>黄骅市致远摩托车配件有限公司</v>
          </cell>
          <cell r="E65" t="str">
            <v>属地化</v>
          </cell>
          <cell r="F65" t="str">
            <v>座椅</v>
          </cell>
          <cell r="G65" t="str">
            <v>零部件</v>
          </cell>
          <cell r="H65">
            <v>0.8</v>
          </cell>
          <cell r="I65">
            <v>158199.79999999999</v>
          </cell>
          <cell r="J65">
            <v>158199.79999999999</v>
          </cell>
          <cell r="K65">
            <v>10424.9683333333</v>
          </cell>
          <cell r="L65">
            <v>10424.9683333333</v>
          </cell>
          <cell r="M65">
            <v>9691.6450000000004</v>
          </cell>
          <cell r="N65">
            <v>9691.6450000000004</v>
          </cell>
          <cell r="O65">
            <v>13231.766666666699</v>
          </cell>
          <cell r="P65">
            <v>15941.665000000001</v>
          </cell>
          <cell r="Q65">
            <v>55525.326666666602</v>
          </cell>
          <cell r="R65">
            <v>26022</v>
          </cell>
          <cell r="U65">
            <v>0</v>
          </cell>
          <cell r="V65">
            <v>26022</v>
          </cell>
          <cell r="W65">
            <v>29503.326666666599</v>
          </cell>
          <cell r="X65">
            <v>158199.79999999999</v>
          </cell>
          <cell r="Y65">
            <v>29503.326666666599</v>
          </cell>
          <cell r="Z65">
            <v>29503.326666666599</v>
          </cell>
          <cell r="AA65">
            <v>10000</v>
          </cell>
          <cell r="AB65">
            <v>0.338944828594471</v>
          </cell>
          <cell r="AC65">
            <v>10000</v>
          </cell>
          <cell r="AD65">
            <v>0.338944828594471</v>
          </cell>
          <cell r="AE65">
            <v>10000</v>
          </cell>
          <cell r="AF65">
            <v>0.338944828594471</v>
          </cell>
          <cell r="AG65">
            <v>10000</v>
          </cell>
          <cell r="AH65">
            <v>0.338944828594471</v>
          </cell>
          <cell r="AI65">
            <v>10000</v>
          </cell>
        </row>
        <row r="66">
          <cell r="C66" t="str">
            <v>S431010</v>
          </cell>
          <cell r="D66" t="str">
            <v>上海绽奇汽车部件有限公司</v>
          </cell>
          <cell r="E66" t="str">
            <v>远途</v>
          </cell>
          <cell r="F66" t="str">
            <v>座椅</v>
          </cell>
          <cell r="G66" t="str">
            <v>零部件</v>
          </cell>
          <cell r="H66">
            <v>0.8</v>
          </cell>
          <cell r="I66">
            <v>859282.12</v>
          </cell>
          <cell r="J66">
            <v>723100.22</v>
          </cell>
          <cell r="K66">
            <v>71192.759999999995</v>
          </cell>
          <cell r="L66">
            <v>86814.813333333295</v>
          </cell>
          <cell r="M66">
            <v>108576.985</v>
          </cell>
          <cell r="N66">
            <v>102972.55666666701</v>
          </cell>
          <cell r="O66">
            <v>101896.593333333</v>
          </cell>
          <cell r="P66">
            <v>88894.288333333301</v>
          </cell>
          <cell r="Q66">
            <v>448278.39733333298</v>
          </cell>
          <cell r="R66">
            <v>160000</v>
          </cell>
          <cell r="U66">
            <v>50000</v>
          </cell>
          <cell r="V66">
            <v>210000</v>
          </cell>
          <cell r="W66">
            <v>238278.39733333301</v>
          </cell>
          <cell r="X66">
            <v>673100.22</v>
          </cell>
          <cell r="Y66">
            <v>238278.39733333301</v>
          </cell>
          <cell r="Z66">
            <v>238278.39733333301</v>
          </cell>
          <cell r="AA66">
            <v>50000</v>
          </cell>
          <cell r="AB66">
            <v>0.20983857772911699</v>
          </cell>
          <cell r="AC66">
            <v>50000</v>
          </cell>
          <cell r="AD66">
            <v>0.20983857772911699</v>
          </cell>
          <cell r="AE66">
            <v>50000</v>
          </cell>
          <cell r="AF66">
            <v>0.20983857772911699</v>
          </cell>
          <cell r="AG66">
            <v>50000</v>
          </cell>
          <cell r="AH66">
            <v>0.20983857772911699</v>
          </cell>
          <cell r="AI66">
            <v>50000</v>
          </cell>
        </row>
        <row r="67">
          <cell r="C67" t="str">
            <v>S437060</v>
          </cell>
          <cell r="D67" t="str">
            <v>日照联成汽车部件有限公司</v>
          </cell>
          <cell r="E67" t="str">
            <v>远途</v>
          </cell>
          <cell r="F67" t="str">
            <v>座椅</v>
          </cell>
          <cell r="G67" t="str">
            <v>零部件</v>
          </cell>
          <cell r="H67">
            <v>0.8</v>
          </cell>
          <cell r="I67">
            <v>1165653.76</v>
          </cell>
          <cell r="J67">
            <v>916998.31</v>
          </cell>
          <cell r="K67">
            <v>0</v>
          </cell>
          <cell r="L67">
            <v>117061.861666667</v>
          </cell>
          <cell r="M67">
            <v>143859.33666666699</v>
          </cell>
          <cell r="N67">
            <v>152833.05166666699</v>
          </cell>
          <cell r="O67">
            <v>178167.183333333</v>
          </cell>
          <cell r="P67">
            <v>194275.626666667</v>
          </cell>
          <cell r="Q67">
            <v>628957.64800000098</v>
          </cell>
          <cell r="R67">
            <v>100000</v>
          </cell>
          <cell r="U67">
            <v>120000</v>
          </cell>
          <cell r="V67">
            <v>220000</v>
          </cell>
          <cell r="W67">
            <v>408957.64800000098</v>
          </cell>
          <cell r="X67">
            <v>796998.31</v>
          </cell>
          <cell r="Y67">
            <v>408957.64800000098</v>
          </cell>
          <cell r="Z67">
            <v>408957.64800000098</v>
          </cell>
          <cell r="AA67">
            <v>100000</v>
          </cell>
          <cell r="AB67">
            <v>0.244524098006353</v>
          </cell>
          <cell r="AC67">
            <v>100000</v>
          </cell>
          <cell r="AD67">
            <v>0.244524098006353</v>
          </cell>
          <cell r="AE67">
            <v>100000</v>
          </cell>
          <cell r="AF67">
            <v>0.244524098006353</v>
          </cell>
          <cell r="AG67">
            <v>100000</v>
          </cell>
          <cell r="AH67">
            <v>0.244524098006353</v>
          </cell>
          <cell r="AI67">
            <v>100000</v>
          </cell>
        </row>
        <row r="68">
          <cell r="C68" t="str">
            <v>S413067</v>
          </cell>
          <cell r="D68" t="str">
            <v>沧州庆方汽车部件有限公司</v>
          </cell>
          <cell r="E68" t="str">
            <v>属地化</v>
          </cell>
          <cell r="F68" t="str">
            <v>座椅</v>
          </cell>
          <cell r="G68" t="str">
            <v>零部件</v>
          </cell>
          <cell r="H68">
            <v>0.8</v>
          </cell>
          <cell r="I68">
            <v>293025.5</v>
          </cell>
          <cell r="J68">
            <v>224138.08</v>
          </cell>
          <cell r="K68">
            <v>24598.071666666699</v>
          </cell>
          <cell r="L68">
            <v>30861.246666666699</v>
          </cell>
          <cell r="M68">
            <v>28738.9083333333</v>
          </cell>
          <cell r="N68">
            <v>28808.796666666702</v>
          </cell>
          <cell r="O68">
            <v>28867.323333333301</v>
          </cell>
          <cell r="P68">
            <v>31044.151666666701</v>
          </cell>
          <cell r="Q68">
            <v>138334.79866666699</v>
          </cell>
          <cell r="R68">
            <v>30000</v>
          </cell>
          <cell r="U68">
            <v>30000</v>
          </cell>
          <cell r="V68">
            <v>60000</v>
          </cell>
          <cell r="W68">
            <v>78334.798666666698</v>
          </cell>
          <cell r="X68">
            <v>194138.08</v>
          </cell>
          <cell r="Y68">
            <v>78334.798666666698</v>
          </cell>
          <cell r="Z68">
            <v>78334.798666666698</v>
          </cell>
          <cell r="AA68">
            <v>10000</v>
          </cell>
          <cell r="AB68">
            <v>0.12765718646386501</v>
          </cell>
          <cell r="AC68">
            <v>30000</v>
          </cell>
          <cell r="AD68">
            <v>0.382971559391595</v>
          </cell>
          <cell r="AE68">
            <v>30000</v>
          </cell>
          <cell r="AF68">
            <v>0.382971559391595</v>
          </cell>
          <cell r="AG68">
            <v>50000</v>
          </cell>
          <cell r="AH68">
            <v>0.63828593231932496</v>
          </cell>
          <cell r="AI68">
            <v>10000</v>
          </cell>
        </row>
        <row r="69">
          <cell r="C69" t="str">
            <v>S413021</v>
          </cell>
          <cell r="D69" t="str">
            <v>河北锐翰汽车零部件有限公司</v>
          </cell>
          <cell r="E69" t="str">
            <v>属地化</v>
          </cell>
          <cell r="F69" t="str">
            <v>金属件</v>
          </cell>
          <cell r="G69" t="str">
            <v>零部件</v>
          </cell>
          <cell r="H69">
            <v>0.8</v>
          </cell>
          <cell r="I69">
            <v>651077.34</v>
          </cell>
          <cell r="J69">
            <v>619325.39</v>
          </cell>
          <cell r="K69">
            <v>35091.961666666699</v>
          </cell>
          <cell r="L69">
            <v>35331.96</v>
          </cell>
          <cell r="M69">
            <v>36823.955000000002</v>
          </cell>
          <cell r="N69">
            <v>37560.61</v>
          </cell>
          <cell r="O69">
            <v>34919.938333333303</v>
          </cell>
          <cell r="P69">
            <v>31695.945</v>
          </cell>
          <cell r="Q69">
            <v>169139.49600000001</v>
          </cell>
          <cell r="R69">
            <v>60000</v>
          </cell>
          <cell r="U69">
            <v>20000</v>
          </cell>
          <cell r="V69">
            <v>80000</v>
          </cell>
          <cell r="W69">
            <v>89139.495999999999</v>
          </cell>
          <cell r="X69">
            <v>599325.39</v>
          </cell>
          <cell r="Y69">
            <v>89139.495999999999</v>
          </cell>
          <cell r="Z69">
            <v>89139.495999999999</v>
          </cell>
          <cell r="AA69">
            <v>20000</v>
          </cell>
          <cell r="AB69">
            <v>0.22436743416184399</v>
          </cell>
          <cell r="AC69">
            <v>30000</v>
          </cell>
          <cell r="AD69">
            <v>0.33655115124276702</v>
          </cell>
          <cell r="AE69">
            <v>30000</v>
          </cell>
          <cell r="AF69">
            <v>0.33655115124276702</v>
          </cell>
          <cell r="AG69">
            <v>30000</v>
          </cell>
          <cell r="AH69">
            <v>0.33655115124276702</v>
          </cell>
          <cell r="AI69">
            <v>20000</v>
          </cell>
        </row>
        <row r="70">
          <cell r="C70" t="str">
            <v>S433009</v>
          </cell>
          <cell r="D70" t="str">
            <v>浙江路得坦摩汽车部件股份有限公司</v>
          </cell>
          <cell r="E70" t="str">
            <v>远途</v>
          </cell>
          <cell r="F70" t="str">
            <v>金属件</v>
          </cell>
          <cell r="G70" t="str">
            <v>零部件</v>
          </cell>
          <cell r="H70">
            <v>0.8</v>
          </cell>
          <cell r="I70">
            <v>3657702.87</v>
          </cell>
          <cell r="J70">
            <v>2241567.3199999998</v>
          </cell>
          <cell r="K70">
            <v>135332.67666666699</v>
          </cell>
          <cell r="L70">
            <v>182236.55166666699</v>
          </cell>
          <cell r="M70">
            <v>347494.92833333299</v>
          </cell>
          <cell r="N70">
            <v>373594.55333333299</v>
          </cell>
          <cell r="O70">
            <v>516192.13500000001</v>
          </cell>
          <cell r="P70">
            <v>609617.14500000002</v>
          </cell>
          <cell r="Q70">
            <v>1731574.392</v>
          </cell>
          <cell r="R70">
            <v>1600000</v>
          </cell>
          <cell r="U70">
            <v>500000</v>
          </cell>
          <cell r="V70">
            <v>2100000</v>
          </cell>
          <cell r="W70">
            <v>-368425.60800000001</v>
          </cell>
          <cell r="X70">
            <v>1741567.32</v>
          </cell>
          <cell r="Y70">
            <v>-368425.60800000001</v>
          </cell>
          <cell r="Z70">
            <v>0</v>
          </cell>
          <cell r="AB70" t="str">
            <v>100%</v>
          </cell>
          <cell r="AD70" t="str">
            <v>100%</v>
          </cell>
          <cell r="AE70">
            <v>500000</v>
          </cell>
          <cell r="AF70" t="str">
            <v>100%</v>
          </cell>
          <cell r="AG70">
            <v>1000000</v>
          </cell>
          <cell r="AH70" t="str">
            <v>100%</v>
          </cell>
          <cell r="AI70">
            <v>0</v>
          </cell>
        </row>
        <row r="71">
          <cell r="C71" t="str">
            <v>S413077</v>
          </cell>
          <cell r="D71" t="str">
            <v>文安县万达汽车配件制造有限公司</v>
          </cell>
          <cell r="E71" t="str">
            <v>签订协议</v>
          </cell>
          <cell r="F71" t="str">
            <v>金属件</v>
          </cell>
          <cell r="G71" t="str">
            <v>零部件</v>
          </cell>
          <cell r="H71">
            <v>0.8</v>
          </cell>
          <cell r="I71">
            <v>1820599.2</v>
          </cell>
          <cell r="J71">
            <v>1520527.2</v>
          </cell>
          <cell r="K71">
            <v>142738.243333333</v>
          </cell>
          <cell r="L71">
            <v>142738.243333333</v>
          </cell>
          <cell r="M71">
            <v>200711.773333333</v>
          </cell>
          <cell r="N71">
            <v>213350.69666666701</v>
          </cell>
          <cell r="O71">
            <v>209691.406666667</v>
          </cell>
          <cell r="P71">
            <v>193968.69500000001</v>
          </cell>
          <cell r="Q71">
            <v>882559.246666666</v>
          </cell>
          <cell r="R71">
            <v>180000</v>
          </cell>
          <cell r="U71">
            <v>300000</v>
          </cell>
          <cell r="V71">
            <v>480000</v>
          </cell>
          <cell r="W71">
            <v>402559.246666666</v>
          </cell>
          <cell r="X71">
            <v>1220527.2</v>
          </cell>
          <cell r="Y71">
            <v>402559.246666666</v>
          </cell>
          <cell r="Z71">
            <v>402559.246666666</v>
          </cell>
          <cell r="AB71">
            <v>0</v>
          </cell>
          <cell r="AC71">
            <v>100000</v>
          </cell>
          <cell r="AD71">
            <v>0.24841063974566599</v>
          </cell>
          <cell r="AE71">
            <v>100000</v>
          </cell>
          <cell r="AF71">
            <v>0.24841063974566599</v>
          </cell>
          <cell r="AG71">
            <v>100000</v>
          </cell>
          <cell r="AH71">
            <v>0.24841063974566599</v>
          </cell>
          <cell r="AI71">
            <v>0</v>
          </cell>
        </row>
        <row r="72">
          <cell r="C72" t="str">
            <v>S432009</v>
          </cell>
          <cell r="D72" t="str">
            <v>江苏力乐汽车部件股份有限公司</v>
          </cell>
          <cell r="E72" t="str">
            <v>签订协议</v>
          </cell>
          <cell r="F72" t="str">
            <v>金属件/座椅</v>
          </cell>
          <cell r="G72" t="str">
            <v>零部件</v>
          </cell>
          <cell r="H72">
            <v>0.8</v>
          </cell>
          <cell r="I72">
            <v>7235910.0599999996</v>
          </cell>
          <cell r="J72">
            <v>5598784.8200000003</v>
          </cell>
          <cell r="K72">
            <v>310503.48333333299</v>
          </cell>
          <cell r="L72">
            <v>472759.33666666702</v>
          </cell>
          <cell r="M72">
            <v>787847.11</v>
          </cell>
          <cell r="N72">
            <v>933130.80333333299</v>
          </cell>
          <cell r="O72">
            <v>1121102.13666667</v>
          </cell>
          <cell r="P72">
            <v>1055231.37333333</v>
          </cell>
          <cell r="Q72">
            <v>3744459.3946666699</v>
          </cell>
          <cell r="R72">
            <v>300000</v>
          </cell>
          <cell r="T72">
            <v>300000</v>
          </cell>
          <cell r="U72">
            <v>1000000</v>
          </cell>
          <cell r="V72">
            <v>1600000</v>
          </cell>
          <cell r="W72">
            <v>2144459.3946666699</v>
          </cell>
          <cell r="X72">
            <v>4298784.82</v>
          </cell>
          <cell r="Y72">
            <v>2144459.3946666699</v>
          </cell>
          <cell r="Z72">
            <v>2144459.3946666699</v>
          </cell>
          <cell r="AB72">
            <v>0</v>
          </cell>
          <cell r="AC72">
            <v>1000000</v>
          </cell>
          <cell r="AD72">
            <v>0.46631799253790002</v>
          </cell>
          <cell r="AE72">
            <v>1000000</v>
          </cell>
          <cell r="AF72">
            <v>0.46631799253790002</v>
          </cell>
          <cell r="AG72">
            <v>1000000</v>
          </cell>
          <cell r="AH72">
            <v>0.46631799253790002</v>
          </cell>
          <cell r="AI72">
            <v>0</v>
          </cell>
        </row>
        <row r="73">
          <cell r="C73" t="str">
            <v>S432002</v>
          </cell>
          <cell r="D73" t="str">
            <v>江苏全盛座舱技术股份有限公司</v>
          </cell>
          <cell r="E73" t="str">
            <v>远途</v>
          </cell>
          <cell r="F73" t="str">
            <v>金属件</v>
          </cell>
          <cell r="G73" t="str">
            <v>零部件</v>
          </cell>
          <cell r="H73">
            <v>0.8</v>
          </cell>
          <cell r="I73">
            <v>2387204.69</v>
          </cell>
          <cell r="J73">
            <v>268642.2</v>
          </cell>
          <cell r="K73">
            <v>3420.9850000000001</v>
          </cell>
          <cell r="L73">
            <v>44773.7</v>
          </cell>
          <cell r="M73">
            <v>44773.7</v>
          </cell>
          <cell r="N73">
            <v>225165.22333333301</v>
          </cell>
          <cell r="O73">
            <v>384791.27666666702</v>
          </cell>
          <cell r="P73">
            <v>397867.44833333301</v>
          </cell>
          <cell r="Q73">
            <v>880633.866666666</v>
          </cell>
          <cell r="R73">
            <v>290000</v>
          </cell>
          <cell r="S73">
            <v>280000</v>
          </cell>
          <cell r="V73">
            <v>570000</v>
          </cell>
          <cell r="W73">
            <v>310633.866666666</v>
          </cell>
          <cell r="X73">
            <v>268642.2</v>
          </cell>
          <cell r="Y73">
            <v>310633.866666666</v>
          </cell>
          <cell r="Z73">
            <v>310633.866666666</v>
          </cell>
          <cell r="AA73">
            <v>268642.2</v>
          </cell>
          <cell r="AB73">
            <v>0.86481941870257595</v>
          </cell>
          <cell r="AC73">
            <v>268642.2</v>
          </cell>
          <cell r="AD73">
            <v>0.86481941870257595</v>
          </cell>
          <cell r="AE73">
            <v>268642.2</v>
          </cell>
          <cell r="AF73">
            <v>0.86481941870257595</v>
          </cell>
          <cell r="AG73">
            <v>268642.2</v>
          </cell>
          <cell r="AH73">
            <v>0.86481941870257595</v>
          </cell>
          <cell r="AI73">
            <v>268642.2</v>
          </cell>
        </row>
        <row r="74">
          <cell r="C74" t="str">
            <v>S411046</v>
          </cell>
          <cell r="D74" t="str">
            <v>北京宇喆科技有限公司</v>
          </cell>
          <cell r="E74" t="str">
            <v>李尔项目</v>
          </cell>
          <cell r="F74" t="str">
            <v>座椅</v>
          </cell>
          <cell r="G74" t="str">
            <v>零部件</v>
          </cell>
          <cell r="H74">
            <v>0.8</v>
          </cell>
          <cell r="I74">
            <v>708725.23</v>
          </cell>
          <cell r="J74">
            <v>330023.49</v>
          </cell>
          <cell r="K74">
            <v>0</v>
          </cell>
          <cell r="L74">
            <v>5248.0366666666696</v>
          </cell>
          <cell r="M74">
            <v>39584.028333333299</v>
          </cell>
          <cell r="N74">
            <v>55003.915000000001</v>
          </cell>
          <cell r="O74">
            <v>85645.845000000001</v>
          </cell>
          <cell r="P74">
            <v>118120.87166666699</v>
          </cell>
          <cell r="Q74">
            <v>242882.15733333401</v>
          </cell>
          <cell r="R74">
            <v>650000</v>
          </cell>
          <cell r="S74">
            <v>100000</v>
          </cell>
          <cell r="V74">
            <v>750000</v>
          </cell>
          <cell r="W74">
            <v>-507117.84266666602</v>
          </cell>
          <cell r="X74">
            <v>330023.49</v>
          </cell>
          <cell r="Y74">
            <v>-507117.84266666602</v>
          </cell>
          <cell r="Z74">
            <v>0</v>
          </cell>
          <cell r="AA74">
            <v>230000</v>
          </cell>
          <cell r="AB74" t="str">
            <v>100%</v>
          </cell>
          <cell r="AC74">
            <v>230000</v>
          </cell>
          <cell r="AD74" t="str">
            <v>100%</v>
          </cell>
          <cell r="AE74">
            <v>230000</v>
          </cell>
          <cell r="AF74" t="str">
            <v>100%</v>
          </cell>
          <cell r="AG74">
            <v>230000</v>
          </cell>
          <cell r="AH74" t="str">
            <v>100%</v>
          </cell>
          <cell r="AI74">
            <v>230000</v>
          </cell>
        </row>
        <row r="75">
          <cell r="C75" t="str">
            <v>S437015</v>
          </cell>
          <cell r="D75" t="str">
            <v>山东金达汽车部件制造股份有限公司</v>
          </cell>
          <cell r="E75" t="str">
            <v>远途</v>
          </cell>
          <cell r="F75" t="str">
            <v>座椅</v>
          </cell>
          <cell r="G75" t="str">
            <v>零部件</v>
          </cell>
          <cell r="H75">
            <v>0.8</v>
          </cell>
          <cell r="I75">
            <v>3255225.61</v>
          </cell>
          <cell r="J75">
            <v>2159557.87</v>
          </cell>
          <cell r="K75">
            <v>80357.611666666693</v>
          </cell>
          <cell r="L75">
            <v>161275.13500000001</v>
          </cell>
          <cell r="M75">
            <v>311373.62166666699</v>
          </cell>
          <cell r="N75">
            <v>359926.311666667</v>
          </cell>
          <cell r="O75">
            <v>474865.69833333301</v>
          </cell>
          <cell r="P75">
            <v>539040.80000000005</v>
          </cell>
          <cell r="Q75">
            <v>1541471.34266667</v>
          </cell>
          <cell r="R75">
            <v>440000</v>
          </cell>
          <cell r="T75">
            <v>300000</v>
          </cell>
          <cell r="U75">
            <v>150000</v>
          </cell>
          <cell r="V75">
            <v>890000</v>
          </cell>
          <cell r="W75">
            <v>651471.34266666695</v>
          </cell>
          <cell r="X75">
            <v>1709557.87</v>
          </cell>
          <cell r="Y75">
            <v>651471.34266666695</v>
          </cell>
          <cell r="Z75">
            <v>651471.34266666695</v>
          </cell>
          <cell r="AB75">
            <v>0</v>
          </cell>
          <cell r="AD75">
            <v>0</v>
          </cell>
          <cell r="AE75">
            <v>700000</v>
          </cell>
          <cell r="AF75">
            <v>1.0744908550154999</v>
          </cell>
          <cell r="AG75">
            <v>700000</v>
          </cell>
          <cell r="AH75">
            <v>1.0744908550154999</v>
          </cell>
          <cell r="AI75">
            <v>0</v>
          </cell>
        </row>
        <row r="76">
          <cell r="C76" t="str">
            <v>S443004</v>
          </cell>
          <cell r="D76" t="str">
            <v>湘乡简美新材料科技有限公司</v>
          </cell>
          <cell r="E76" t="str">
            <v>远途</v>
          </cell>
          <cell r="F76" t="str">
            <v>金属件</v>
          </cell>
          <cell r="G76" t="str">
            <v>零部件</v>
          </cell>
          <cell r="H76">
            <v>0.8</v>
          </cell>
          <cell r="I76">
            <v>3914867.52</v>
          </cell>
          <cell r="J76">
            <v>3125023.16</v>
          </cell>
          <cell r="K76">
            <v>348465.83166666701</v>
          </cell>
          <cell r="L76">
            <v>348465.83166666701</v>
          </cell>
          <cell r="M76">
            <v>478813.15500000003</v>
          </cell>
          <cell r="N76">
            <v>474255.873333333</v>
          </cell>
          <cell r="O76">
            <v>445457.97333333298</v>
          </cell>
          <cell r="P76">
            <v>434665.60499999998</v>
          </cell>
          <cell r="Q76">
            <v>2024099.416</v>
          </cell>
          <cell r="R76">
            <v>350000</v>
          </cell>
          <cell r="U76">
            <v>200000</v>
          </cell>
          <cell r="V76">
            <v>550000</v>
          </cell>
          <cell r="W76">
            <v>1474099.416</v>
          </cell>
          <cell r="X76">
            <v>2925023.16</v>
          </cell>
          <cell r="Y76">
            <v>1474099.416</v>
          </cell>
          <cell r="Z76">
            <v>1474099.416</v>
          </cell>
          <cell r="AA76">
            <v>100000</v>
          </cell>
          <cell r="AB76">
            <v>6.7838029724855406E-2</v>
          </cell>
          <cell r="AC76">
            <v>100000</v>
          </cell>
          <cell r="AD76">
            <v>6.7838029724855406E-2</v>
          </cell>
          <cell r="AE76">
            <v>100000</v>
          </cell>
          <cell r="AF76">
            <v>6.7838029724855406E-2</v>
          </cell>
          <cell r="AG76">
            <v>100000</v>
          </cell>
          <cell r="AH76">
            <v>6.7838029724855406E-2</v>
          </cell>
          <cell r="AI76">
            <v>100000</v>
          </cell>
        </row>
        <row r="77">
          <cell r="C77" t="str">
            <v>S412020</v>
          </cell>
          <cell r="D77" t="str">
            <v>天津市鹏升汽车部件有限公司</v>
          </cell>
          <cell r="E77" t="str">
            <v>远途</v>
          </cell>
          <cell r="F77" t="str">
            <v>座椅</v>
          </cell>
          <cell r="G77" t="str">
            <v>零部件</v>
          </cell>
          <cell r="H77">
            <v>0.8</v>
          </cell>
          <cell r="I77">
            <v>7603354.3300000001</v>
          </cell>
          <cell r="J77">
            <v>7298043.2599999998</v>
          </cell>
          <cell r="K77">
            <v>384579.625</v>
          </cell>
          <cell r="L77">
            <v>360190.95166666701</v>
          </cell>
          <cell r="M77">
            <v>418173.54833333299</v>
          </cell>
          <cell r="N77">
            <v>378651.13666666701</v>
          </cell>
          <cell r="O77">
            <v>327250.98166666698</v>
          </cell>
          <cell r="P77">
            <v>262187.07333333301</v>
          </cell>
          <cell r="Q77">
            <v>1704826.6533333301</v>
          </cell>
          <cell r="R77">
            <v>550000</v>
          </cell>
          <cell r="T77">
            <v>200000</v>
          </cell>
          <cell r="U77">
            <v>300000</v>
          </cell>
          <cell r="V77">
            <v>1050000</v>
          </cell>
          <cell r="W77">
            <v>654826.65333333402</v>
          </cell>
          <cell r="X77">
            <v>6798043.2599999998</v>
          </cell>
          <cell r="Y77">
            <v>654826.65333333402</v>
          </cell>
          <cell r="Z77">
            <v>654826.65333333402</v>
          </cell>
          <cell r="AB77">
            <v>0</v>
          </cell>
          <cell r="AD77">
            <v>0</v>
          </cell>
          <cell r="AE77">
            <v>300000</v>
          </cell>
          <cell r="AF77">
            <v>0.45813651364506702</v>
          </cell>
          <cell r="AG77">
            <v>500000</v>
          </cell>
          <cell r="AH77">
            <v>0.76356085607511104</v>
          </cell>
          <cell r="AI77">
            <v>0</v>
          </cell>
        </row>
        <row r="78">
          <cell r="C78" t="str">
            <v>S413132</v>
          </cell>
          <cell r="D78" t="str">
            <v>霸州市政锦五金制品有限公司</v>
          </cell>
          <cell r="E78" t="str">
            <v>报批同意</v>
          </cell>
          <cell r="F78" t="str">
            <v>金属件</v>
          </cell>
          <cell r="G78" t="str">
            <v>零部件</v>
          </cell>
          <cell r="H78">
            <v>0.8</v>
          </cell>
          <cell r="I78">
            <v>2193616.92</v>
          </cell>
          <cell r="J78">
            <v>1319169.53</v>
          </cell>
          <cell r="K78">
            <v>169175.26333333299</v>
          </cell>
          <cell r="L78">
            <v>156938.531666667</v>
          </cell>
          <cell r="M78">
            <v>189735.161666667</v>
          </cell>
          <cell r="N78">
            <v>193635.11166666701</v>
          </cell>
          <cell r="O78">
            <v>224742.273333333</v>
          </cell>
          <cell r="P78">
            <v>238679.22500000001</v>
          </cell>
          <cell r="Q78">
            <v>938324.45333333395</v>
          </cell>
          <cell r="R78">
            <v>500000</v>
          </cell>
          <cell r="U78">
            <v>350000</v>
          </cell>
          <cell r="V78">
            <v>850000</v>
          </cell>
          <cell r="W78">
            <v>88324.453333333702</v>
          </cell>
          <cell r="X78">
            <v>969169.53</v>
          </cell>
          <cell r="Y78">
            <v>88324.453333333702</v>
          </cell>
          <cell r="Z78">
            <v>88324.453333333702</v>
          </cell>
          <cell r="AA78">
            <v>222803.77600000001</v>
          </cell>
          <cell r="AB78">
            <v>2.52256048683534</v>
          </cell>
          <cell r="AC78">
            <v>222803.77600000001</v>
          </cell>
          <cell r="AD78">
            <v>2.52256048683534</v>
          </cell>
          <cell r="AE78">
            <v>222803.77600000001</v>
          </cell>
          <cell r="AF78">
            <v>2.52256048683534</v>
          </cell>
          <cell r="AG78">
            <v>222803.77600000001</v>
          </cell>
          <cell r="AH78">
            <v>2.52256048683534</v>
          </cell>
          <cell r="AI78">
            <v>222803.77600000001</v>
          </cell>
        </row>
        <row r="79">
          <cell r="C79" t="str">
            <v>S422005</v>
          </cell>
          <cell r="D79" t="str">
            <v>吉林省德邦汽车电子有限公司</v>
          </cell>
          <cell r="E79" t="str">
            <v>远途</v>
          </cell>
          <cell r="F79" t="str">
            <v>金属件</v>
          </cell>
          <cell r="G79" t="str">
            <v>零部件</v>
          </cell>
          <cell r="H79">
            <v>0.8</v>
          </cell>
          <cell r="I79">
            <v>3221679.99</v>
          </cell>
          <cell r="J79">
            <v>2906869.27</v>
          </cell>
          <cell r="K79">
            <v>266546.001666667</v>
          </cell>
          <cell r="L79">
            <v>258337.755</v>
          </cell>
          <cell r="M79">
            <v>284602.82833333302</v>
          </cell>
          <cell r="N79">
            <v>265834.566666667</v>
          </cell>
          <cell r="O79">
            <v>230325.21666666699</v>
          </cell>
          <cell r="P79">
            <v>256069.686666667</v>
          </cell>
          <cell r="Q79">
            <v>1249372.844</v>
          </cell>
          <cell r="R79">
            <v>384000</v>
          </cell>
          <cell r="S79">
            <v>84000</v>
          </cell>
          <cell r="U79">
            <v>100000</v>
          </cell>
          <cell r="V79">
            <v>568000</v>
          </cell>
          <cell r="W79">
            <v>681372.84400000097</v>
          </cell>
          <cell r="X79">
            <v>2806869.27</v>
          </cell>
          <cell r="Y79">
            <v>681372.84400000097</v>
          </cell>
          <cell r="Z79">
            <v>681372.84400000097</v>
          </cell>
          <cell r="AA79">
            <v>100000</v>
          </cell>
          <cell r="AB79">
            <v>0.146762526391498</v>
          </cell>
          <cell r="AC79">
            <v>100000</v>
          </cell>
          <cell r="AD79">
            <v>0.146762526391498</v>
          </cell>
          <cell r="AE79">
            <v>200000</v>
          </cell>
          <cell r="AF79">
            <v>0.29352505278299501</v>
          </cell>
          <cell r="AG79">
            <v>400000</v>
          </cell>
          <cell r="AH79">
            <v>0.58705010556599102</v>
          </cell>
          <cell r="AI79">
            <v>100000</v>
          </cell>
        </row>
        <row r="80">
          <cell r="C80" t="str">
            <v>S413178</v>
          </cell>
          <cell r="D80" t="str">
            <v>廊坊市东平汽车零配件有限公司</v>
          </cell>
          <cell r="E80" t="str">
            <v>签订协议</v>
          </cell>
          <cell r="F80" t="str">
            <v>座椅</v>
          </cell>
          <cell r="G80" t="str">
            <v>零部件</v>
          </cell>
          <cell r="H80">
            <v>1</v>
          </cell>
          <cell r="I80">
            <v>768339.52</v>
          </cell>
          <cell r="J80">
            <v>768339.52</v>
          </cell>
          <cell r="K80">
            <v>47347.261666666702</v>
          </cell>
          <cell r="L80">
            <v>47347.261666666702</v>
          </cell>
          <cell r="M80">
            <v>12500</v>
          </cell>
          <cell r="N80">
            <v>0</v>
          </cell>
          <cell r="O80">
            <v>0</v>
          </cell>
          <cell r="P80">
            <v>0</v>
          </cell>
          <cell r="Q80">
            <v>107194.523333333</v>
          </cell>
          <cell r="R80">
            <v>0</v>
          </cell>
          <cell r="U80">
            <v>120000</v>
          </cell>
          <cell r="V80">
            <v>120000</v>
          </cell>
          <cell r="W80">
            <v>-12805.4766666666</v>
          </cell>
          <cell r="X80">
            <v>648339.52</v>
          </cell>
          <cell r="Y80">
            <v>-12805.4766666666</v>
          </cell>
          <cell r="Z80">
            <v>0</v>
          </cell>
          <cell r="AB80" t="str">
            <v>100%</v>
          </cell>
          <cell r="AC80">
            <v>122816.78</v>
          </cell>
          <cell r="AD80" t="str">
            <v>100%</v>
          </cell>
          <cell r="AE80">
            <v>122816.78</v>
          </cell>
          <cell r="AF80" t="str">
            <v>100%</v>
          </cell>
          <cell r="AG80">
            <v>122816.78</v>
          </cell>
          <cell r="AH80" t="str">
            <v>100%</v>
          </cell>
          <cell r="AI80">
            <v>0</v>
          </cell>
        </row>
        <row r="81">
          <cell r="C81" t="str">
            <v>S413125</v>
          </cell>
          <cell r="D81" t="str">
            <v>沧州智凯金属制品有限公司</v>
          </cell>
          <cell r="E81" t="str">
            <v>签订协议</v>
          </cell>
          <cell r="F81" t="str">
            <v>金属件</v>
          </cell>
          <cell r="G81" t="str">
            <v>零部件</v>
          </cell>
          <cell r="H81">
            <v>0.8</v>
          </cell>
          <cell r="I81">
            <v>950125.77</v>
          </cell>
          <cell r="J81">
            <v>664310.52</v>
          </cell>
          <cell r="K81">
            <v>53095.016666666699</v>
          </cell>
          <cell r="L81">
            <v>70733.216666666704</v>
          </cell>
          <cell r="M81">
            <v>92694.56</v>
          </cell>
          <cell r="N81">
            <v>110718.42</v>
          </cell>
          <cell r="O81">
            <v>134913.28</v>
          </cell>
          <cell r="P81">
            <v>127716.751666667</v>
          </cell>
          <cell r="Q81">
            <v>471896.99599999998</v>
          </cell>
          <cell r="R81">
            <v>300000</v>
          </cell>
          <cell r="U81">
            <v>250000</v>
          </cell>
          <cell r="V81">
            <v>550000</v>
          </cell>
          <cell r="W81">
            <v>-78103.003999999695</v>
          </cell>
          <cell r="X81">
            <v>414310.52</v>
          </cell>
          <cell r="Y81">
            <v>-78103.003999999695</v>
          </cell>
          <cell r="Z81">
            <v>0</v>
          </cell>
          <cell r="AA81">
            <v>10000</v>
          </cell>
          <cell r="AB81" t="str">
            <v>100%</v>
          </cell>
          <cell r="AC81">
            <v>100000</v>
          </cell>
          <cell r="AD81" t="str">
            <v>100%</v>
          </cell>
          <cell r="AE81">
            <v>100000</v>
          </cell>
          <cell r="AF81" t="str">
            <v>100%</v>
          </cell>
          <cell r="AG81">
            <v>100000</v>
          </cell>
          <cell r="AH81" t="str">
            <v>100%</v>
          </cell>
          <cell r="AI81">
            <v>10000</v>
          </cell>
        </row>
        <row r="82">
          <cell r="C82" t="str">
            <v>S433023</v>
          </cell>
          <cell r="D82" t="str">
            <v>浙江万里安全器材制造有限公司</v>
          </cell>
          <cell r="E82" t="str">
            <v>远途</v>
          </cell>
          <cell r="F82" t="str">
            <v>座椅</v>
          </cell>
          <cell r="G82" t="str">
            <v>零部件</v>
          </cell>
          <cell r="H82">
            <v>0.8</v>
          </cell>
          <cell r="I82">
            <v>344341.93</v>
          </cell>
          <cell r="J82">
            <v>274888.12</v>
          </cell>
          <cell r="K82">
            <v>22812.93</v>
          </cell>
          <cell r="L82">
            <v>22812.93</v>
          </cell>
          <cell r="M82">
            <v>36215.4</v>
          </cell>
          <cell r="N82">
            <v>31402.066666666698</v>
          </cell>
          <cell r="O82">
            <v>40341.035000000003</v>
          </cell>
          <cell r="P82">
            <v>27785.233333333301</v>
          </cell>
          <cell r="Q82">
            <v>145095.67600000001</v>
          </cell>
          <cell r="R82">
            <v>0</v>
          </cell>
          <cell r="U82">
            <v>40000</v>
          </cell>
          <cell r="V82">
            <v>40000</v>
          </cell>
          <cell r="W82">
            <v>105095.67600000001</v>
          </cell>
          <cell r="X82">
            <v>234888.12</v>
          </cell>
          <cell r="Y82">
            <v>105095.67600000001</v>
          </cell>
          <cell r="Z82">
            <v>105095.67600000001</v>
          </cell>
          <cell r="AB82">
            <v>0</v>
          </cell>
          <cell r="AD82">
            <v>0</v>
          </cell>
          <cell r="AF82">
            <v>0</v>
          </cell>
          <cell r="AH82">
            <v>0</v>
          </cell>
          <cell r="AI82">
            <v>0</v>
          </cell>
        </row>
        <row r="83">
          <cell r="C83" t="str">
            <v>S411007</v>
          </cell>
          <cell r="D83" t="str">
            <v>北京浦东三浦标准件有限公司</v>
          </cell>
          <cell r="E83" t="str">
            <v>远途</v>
          </cell>
          <cell r="F83" t="str">
            <v>金属件</v>
          </cell>
          <cell r="G83" t="str">
            <v>零部件</v>
          </cell>
          <cell r="H83">
            <v>0.8</v>
          </cell>
          <cell r="I83">
            <v>3024508.82</v>
          </cell>
          <cell r="J83">
            <v>2310890.79</v>
          </cell>
          <cell r="K83">
            <v>130492.66666666701</v>
          </cell>
          <cell r="L83">
            <v>114783.918333333</v>
          </cell>
          <cell r="M83">
            <v>98134.578333333295</v>
          </cell>
          <cell r="N83">
            <v>120155.006666667</v>
          </cell>
          <cell r="O83">
            <v>151038.30499999999</v>
          </cell>
          <cell r="P83">
            <v>158115.97500000001</v>
          </cell>
          <cell r="Q83">
            <v>618176.36</v>
          </cell>
          <cell r="R83">
            <v>440000</v>
          </cell>
          <cell r="S83">
            <v>30000</v>
          </cell>
          <cell r="U83">
            <v>70000</v>
          </cell>
          <cell r="V83">
            <v>540000</v>
          </cell>
          <cell r="W83">
            <v>78176.360000000204</v>
          </cell>
          <cell r="X83">
            <v>2240890.79</v>
          </cell>
          <cell r="Y83">
            <v>78176.360000000204</v>
          </cell>
          <cell r="Z83">
            <v>78176.360000000204</v>
          </cell>
          <cell r="AA83">
            <v>50000</v>
          </cell>
          <cell r="AB83">
            <v>0.63957953529685796</v>
          </cell>
          <cell r="AC83">
            <v>60000</v>
          </cell>
          <cell r="AD83">
            <v>0.76749544235622902</v>
          </cell>
          <cell r="AE83">
            <v>60000</v>
          </cell>
          <cell r="AF83">
            <v>0.76749544235622902</v>
          </cell>
          <cell r="AG83">
            <v>60000</v>
          </cell>
          <cell r="AH83">
            <v>0.76749544235622902</v>
          </cell>
          <cell r="AI83">
            <v>50000</v>
          </cell>
        </row>
        <row r="84">
          <cell r="C84" t="str">
            <v>S433019</v>
          </cell>
          <cell r="D84" t="str">
            <v>杭州阳晨聚氨酯制品有限公司</v>
          </cell>
          <cell r="E84" t="str">
            <v>远途</v>
          </cell>
          <cell r="F84" t="str">
            <v>金属件</v>
          </cell>
          <cell r="G84" t="str">
            <v>零部件</v>
          </cell>
          <cell r="H84">
            <v>0.8</v>
          </cell>
          <cell r="I84">
            <v>243822.61</v>
          </cell>
          <cell r="J84">
            <v>243822.61</v>
          </cell>
          <cell r="K84">
            <v>28303.7166666667</v>
          </cell>
          <cell r="L84">
            <v>28303.7166666667</v>
          </cell>
          <cell r="M84">
            <v>40637.101666666698</v>
          </cell>
          <cell r="N84">
            <v>39466.826666666697</v>
          </cell>
          <cell r="O84">
            <v>37616.826666666697</v>
          </cell>
          <cell r="P84">
            <v>18500.078333333298</v>
          </cell>
          <cell r="Q84">
            <v>154262.61333333299</v>
          </cell>
          <cell r="R84">
            <v>0</v>
          </cell>
          <cell r="U84">
            <v>30000</v>
          </cell>
          <cell r="V84">
            <v>30000</v>
          </cell>
          <cell r="W84">
            <v>124262.61333333301</v>
          </cell>
          <cell r="X84">
            <v>213822.61</v>
          </cell>
          <cell r="Y84">
            <v>124262.61333333301</v>
          </cell>
          <cell r="Z84">
            <v>124262.61333333301</v>
          </cell>
          <cell r="AA84">
            <v>20000</v>
          </cell>
          <cell r="AB84">
            <v>0.16094945586208001</v>
          </cell>
          <cell r="AC84">
            <v>20000</v>
          </cell>
          <cell r="AD84">
            <v>0.16094945586208001</v>
          </cell>
          <cell r="AE84">
            <v>20000</v>
          </cell>
          <cell r="AF84">
            <v>0.16094945586208001</v>
          </cell>
          <cell r="AG84">
            <v>20000</v>
          </cell>
          <cell r="AH84">
            <v>0.16094945586208001</v>
          </cell>
          <cell r="AI84">
            <v>20000</v>
          </cell>
        </row>
        <row r="85">
          <cell r="C85" t="str">
            <v>S413161</v>
          </cell>
          <cell r="D85" t="str">
            <v>河北利达金属制品集团有限公司</v>
          </cell>
          <cell r="E85" t="str">
            <v>报批同意</v>
          </cell>
          <cell r="F85" t="str">
            <v>金属件</v>
          </cell>
          <cell r="G85" t="str">
            <v>零部件</v>
          </cell>
          <cell r="H85">
            <v>0.8</v>
          </cell>
          <cell r="I85">
            <v>6301230.2599999998</v>
          </cell>
          <cell r="J85">
            <v>3201340.91</v>
          </cell>
          <cell r="K85">
            <v>533556.81833333301</v>
          </cell>
          <cell r="L85">
            <v>533556.81833333301</v>
          </cell>
          <cell r="M85">
            <v>506558.998333333</v>
          </cell>
          <cell r="N85">
            <v>830514.28500000003</v>
          </cell>
          <cell r="O85">
            <v>952490.505</v>
          </cell>
          <cell r="P85">
            <v>643245.005</v>
          </cell>
          <cell r="Q85">
            <v>3199937.9440000001</v>
          </cell>
          <cell r="R85">
            <v>600000</v>
          </cell>
          <cell r="U85">
            <v>500000</v>
          </cell>
          <cell r="V85">
            <v>1100000</v>
          </cell>
          <cell r="W85">
            <v>2099937.9440000001</v>
          </cell>
          <cell r="X85">
            <v>2701340.91</v>
          </cell>
          <cell r="Y85">
            <v>2099937.9440000001</v>
          </cell>
          <cell r="Z85">
            <v>2099937.9440000001</v>
          </cell>
          <cell r="AA85">
            <v>30000</v>
          </cell>
          <cell r="AB85">
            <v>1.42861364478492E-2</v>
          </cell>
          <cell r="AC85">
            <v>500000</v>
          </cell>
          <cell r="AD85">
            <v>0.238102274130821</v>
          </cell>
          <cell r="AE85">
            <v>500000</v>
          </cell>
          <cell r="AF85">
            <v>0.238102274130821</v>
          </cell>
          <cell r="AG85">
            <v>500000</v>
          </cell>
          <cell r="AH85">
            <v>0.238102274130821</v>
          </cell>
          <cell r="AI85">
            <v>30000</v>
          </cell>
        </row>
        <row r="86">
          <cell r="C86" t="str">
            <v>S411048</v>
          </cell>
          <cell r="D86" t="str">
            <v>致冠沧州汽车部件有限公司</v>
          </cell>
          <cell r="E86" t="str">
            <v>李尔项目</v>
          </cell>
          <cell r="F86" t="str">
            <v>金属件</v>
          </cell>
          <cell r="G86" t="str">
            <v>零部件</v>
          </cell>
          <cell r="H86">
            <v>1</v>
          </cell>
          <cell r="I86">
            <v>860985.74</v>
          </cell>
          <cell r="J86">
            <v>673233.98</v>
          </cell>
          <cell r="K86">
            <v>31142.8533333333</v>
          </cell>
          <cell r="L86">
            <v>71721.906666666706</v>
          </cell>
          <cell r="M86">
            <v>105968.063333333</v>
          </cell>
          <cell r="N86">
            <v>112205.663333333</v>
          </cell>
          <cell r="O86">
            <v>122101.02</v>
          </cell>
          <cell r="P86">
            <v>112354.77</v>
          </cell>
          <cell r="Q86">
            <v>555494.27666666603</v>
          </cell>
          <cell r="R86">
            <v>150000</v>
          </cell>
          <cell r="U86">
            <v>0</v>
          </cell>
          <cell r="V86">
            <v>150000</v>
          </cell>
          <cell r="W86">
            <v>405494.27666666597</v>
          </cell>
          <cell r="X86">
            <v>673233.98</v>
          </cell>
          <cell r="Y86">
            <v>405494.27666666597</v>
          </cell>
          <cell r="Z86">
            <v>405494.27666666597</v>
          </cell>
          <cell r="AA86">
            <v>50000</v>
          </cell>
          <cell r="AB86">
            <v>0.123306302646294</v>
          </cell>
          <cell r="AC86">
            <v>50000</v>
          </cell>
          <cell r="AD86">
            <v>0.123306302646294</v>
          </cell>
          <cell r="AE86">
            <v>50000</v>
          </cell>
          <cell r="AF86">
            <v>0.123306302646294</v>
          </cell>
          <cell r="AG86">
            <v>50000</v>
          </cell>
          <cell r="AH86">
            <v>0.123306302646294</v>
          </cell>
          <cell r="AI86">
            <v>50000</v>
          </cell>
        </row>
        <row r="87">
          <cell r="C87" t="str">
            <v>S432011</v>
          </cell>
          <cell r="D87" t="str">
            <v>旷达汽车饰件系统有限公司</v>
          </cell>
          <cell r="E87" t="str">
            <v>远途</v>
          </cell>
          <cell r="F87" t="str">
            <v>金属件</v>
          </cell>
          <cell r="G87" t="str">
            <v>零部件</v>
          </cell>
          <cell r="H87">
            <v>0.8</v>
          </cell>
          <cell r="I87">
            <v>863148.63</v>
          </cell>
          <cell r="J87">
            <v>671813.53</v>
          </cell>
          <cell r="K87">
            <v>58668.061666666697</v>
          </cell>
          <cell r="L87">
            <v>65818.908333333296</v>
          </cell>
          <cell r="M87">
            <v>95247.35</v>
          </cell>
          <cell r="N87">
            <v>111968.921666667</v>
          </cell>
          <cell r="O87">
            <v>143555.96</v>
          </cell>
          <cell r="P87">
            <v>104485.236666667</v>
          </cell>
          <cell r="Q87">
            <v>463795.550666667</v>
          </cell>
          <cell r="R87">
            <v>450000</v>
          </cell>
          <cell r="S87">
            <v>100000</v>
          </cell>
          <cell r="U87">
            <v>100000</v>
          </cell>
          <cell r="V87">
            <v>650000</v>
          </cell>
          <cell r="W87">
            <v>-186204.449333333</v>
          </cell>
          <cell r="X87">
            <v>571813.53</v>
          </cell>
          <cell r="Y87">
            <v>-186204.449333333</v>
          </cell>
          <cell r="Z87">
            <v>0</v>
          </cell>
          <cell r="AA87">
            <v>50000</v>
          </cell>
          <cell r="AB87" t="str">
            <v>100%</v>
          </cell>
          <cell r="AC87">
            <v>50000</v>
          </cell>
          <cell r="AD87" t="str">
            <v>100%</v>
          </cell>
          <cell r="AE87">
            <v>50000</v>
          </cell>
          <cell r="AF87" t="str">
            <v>100%</v>
          </cell>
          <cell r="AG87">
            <v>50000</v>
          </cell>
          <cell r="AH87" t="str">
            <v>100%</v>
          </cell>
          <cell r="AI87">
            <v>50000</v>
          </cell>
        </row>
        <row r="88">
          <cell r="C88" t="str">
            <v>S437019</v>
          </cell>
          <cell r="D88" t="str">
            <v>日照浩利橡塑有限公司</v>
          </cell>
          <cell r="E88" t="str">
            <v>远途</v>
          </cell>
          <cell r="F88" t="str">
            <v>金属件</v>
          </cell>
          <cell r="G88" t="str">
            <v>零部件</v>
          </cell>
          <cell r="H88">
            <v>0.8</v>
          </cell>
          <cell r="I88">
            <v>2688475.89</v>
          </cell>
          <cell r="J88">
            <v>1927843.65</v>
          </cell>
          <cell r="K88">
            <v>110627.22333333299</v>
          </cell>
          <cell r="L88">
            <v>128996.65833333301</v>
          </cell>
          <cell r="M88">
            <v>224759.84</v>
          </cell>
          <cell r="N88">
            <v>250038.18</v>
          </cell>
          <cell r="O88">
            <v>309071.26333333302</v>
          </cell>
          <cell r="P88">
            <v>315860.49</v>
          </cell>
          <cell r="Q88">
            <v>1071482.9240000001</v>
          </cell>
          <cell r="R88">
            <v>300000</v>
          </cell>
          <cell r="U88">
            <v>100000</v>
          </cell>
          <cell r="V88">
            <v>400000</v>
          </cell>
          <cell r="W88">
            <v>671482.92399999895</v>
          </cell>
          <cell r="X88">
            <v>1827843.65</v>
          </cell>
          <cell r="Y88">
            <v>671482.92399999895</v>
          </cell>
          <cell r="Z88">
            <v>671482.92399999895</v>
          </cell>
          <cell r="AA88">
            <v>30000</v>
          </cell>
          <cell r="AB88">
            <v>4.4677234413186703E-2</v>
          </cell>
          <cell r="AC88">
            <v>50000</v>
          </cell>
          <cell r="AD88">
            <v>7.4462057355311195E-2</v>
          </cell>
          <cell r="AE88">
            <v>50000</v>
          </cell>
          <cell r="AF88">
            <v>7.4462057355311195E-2</v>
          </cell>
          <cell r="AG88">
            <v>50000</v>
          </cell>
          <cell r="AH88">
            <v>7.4462057355311195E-2</v>
          </cell>
          <cell r="AI88">
            <v>30000</v>
          </cell>
        </row>
        <row r="89">
          <cell r="C89" t="str">
            <v>S432014</v>
          </cell>
          <cell r="D89" t="str">
            <v>江苏万金汽车零部件制造有限公司</v>
          </cell>
          <cell r="E89" t="str">
            <v>远途</v>
          </cell>
          <cell r="F89" t="str">
            <v>金属件</v>
          </cell>
          <cell r="G89" t="str">
            <v>零部件</v>
          </cell>
          <cell r="H89">
            <v>1</v>
          </cell>
          <cell r="I89">
            <v>1499497.47</v>
          </cell>
          <cell r="J89">
            <v>1241607.73</v>
          </cell>
          <cell r="K89">
            <v>58624.143333333297</v>
          </cell>
          <cell r="L89">
            <v>65658.031666666706</v>
          </cell>
          <cell r="M89">
            <v>76727.113333333298</v>
          </cell>
          <cell r="N89">
            <v>97566.863333333298</v>
          </cell>
          <cell r="O89">
            <v>123439.506666667</v>
          </cell>
          <cell r="P89">
            <v>128782.94500000001</v>
          </cell>
          <cell r="Q89">
            <v>550798.60333333397</v>
          </cell>
          <cell r="R89">
            <v>290000</v>
          </cell>
          <cell r="U89">
            <v>100000</v>
          </cell>
          <cell r="V89">
            <v>390000</v>
          </cell>
          <cell r="W89">
            <v>160798.603333334</v>
          </cell>
          <cell r="X89">
            <v>1141607.73</v>
          </cell>
          <cell r="Y89">
            <v>160798.603333334</v>
          </cell>
          <cell r="Z89">
            <v>160798.603333334</v>
          </cell>
          <cell r="AB89">
            <v>0</v>
          </cell>
          <cell r="AC89">
            <v>80000</v>
          </cell>
          <cell r="AD89">
            <v>0.49751675911115301</v>
          </cell>
          <cell r="AE89">
            <v>80000</v>
          </cell>
          <cell r="AF89">
            <v>0.49751675911115301</v>
          </cell>
          <cell r="AG89">
            <v>80000</v>
          </cell>
          <cell r="AH89">
            <v>0.49751675911115301</v>
          </cell>
          <cell r="AI89">
            <v>0</v>
          </cell>
        </row>
        <row r="90">
          <cell r="C90" t="str">
            <v>S413025</v>
          </cell>
          <cell r="D90" t="str">
            <v>沧州宇诺五金制造有限公司</v>
          </cell>
          <cell r="E90" t="str">
            <v>属地化</v>
          </cell>
          <cell r="F90" t="str">
            <v>金属件</v>
          </cell>
          <cell r="G90" t="str">
            <v>零部件</v>
          </cell>
          <cell r="H90">
            <v>0.8</v>
          </cell>
          <cell r="I90">
            <v>1719896.03</v>
          </cell>
          <cell r="J90">
            <v>1252728.6000000001</v>
          </cell>
          <cell r="K90">
            <v>142168.86166666701</v>
          </cell>
          <cell r="L90">
            <v>149580.686666667</v>
          </cell>
          <cell r="M90">
            <v>146512.29</v>
          </cell>
          <cell r="N90">
            <v>140380.92666666699</v>
          </cell>
          <cell r="O90">
            <v>164414.35</v>
          </cell>
          <cell r="P90">
            <v>173045.64666666699</v>
          </cell>
          <cell r="Q90">
            <v>732882.209333334</v>
          </cell>
          <cell r="R90">
            <v>260000</v>
          </cell>
          <cell r="U90">
            <v>50000</v>
          </cell>
          <cell r="V90">
            <v>310000</v>
          </cell>
          <cell r="W90">
            <v>422882.209333334</v>
          </cell>
          <cell r="X90">
            <v>1202728.6000000001</v>
          </cell>
          <cell r="Y90">
            <v>422882.209333334</v>
          </cell>
          <cell r="Z90">
            <v>422882.209333334</v>
          </cell>
          <cell r="AA90">
            <v>60000</v>
          </cell>
          <cell r="AB90">
            <v>0.14188348120529601</v>
          </cell>
          <cell r="AC90">
            <v>70000</v>
          </cell>
          <cell r="AD90">
            <v>0.165530728072845</v>
          </cell>
          <cell r="AE90">
            <v>70000</v>
          </cell>
          <cell r="AF90">
            <v>0.165530728072845</v>
          </cell>
          <cell r="AG90">
            <v>70000</v>
          </cell>
          <cell r="AH90">
            <v>0.165530728072845</v>
          </cell>
          <cell r="AI90">
            <v>60000</v>
          </cell>
        </row>
        <row r="91">
          <cell r="C91" t="str">
            <v>S413130</v>
          </cell>
          <cell r="D91" t="str">
            <v>泊头市捷润五金制品有限公司</v>
          </cell>
          <cell r="E91" t="str">
            <v>报批同意</v>
          </cell>
          <cell r="F91" t="str">
            <v>金属件</v>
          </cell>
          <cell r="G91" t="str">
            <v>零部件</v>
          </cell>
          <cell r="H91">
            <v>1</v>
          </cell>
          <cell r="I91">
            <v>1027636.08</v>
          </cell>
          <cell r="J91">
            <v>445151.57</v>
          </cell>
          <cell r="K91">
            <v>33436.411666666703</v>
          </cell>
          <cell r="L91">
            <v>33436.411666666703</v>
          </cell>
          <cell r="M91">
            <v>33436.411666666703</v>
          </cell>
          <cell r="N91">
            <v>74191.928333333301</v>
          </cell>
          <cell r="O91">
            <v>117282.133333333</v>
          </cell>
          <cell r="P91">
            <v>160887.751666667</v>
          </cell>
          <cell r="Q91">
            <v>452671.04833333299</v>
          </cell>
          <cell r="R91">
            <v>368000</v>
          </cell>
          <cell r="U91">
            <v>127000</v>
          </cell>
          <cell r="V91">
            <v>495000</v>
          </cell>
          <cell r="W91">
            <v>-42328.951666666602</v>
          </cell>
          <cell r="X91">
            <v>318151.57</v>
          </cell>
          <cell r="Y91">
            <v>-42328.951666666602</v>
          </cell>
          <cell r="Z91">
            <v>0</v>
          </cell>
          <cell r="AA91">
            <v>100000</v>
          </cell>
          <cell r="AB91" t="str">
            <v>100%</v>
          </cell>
          <cell r="AC91">
            <v>70000</v>
          </cell>
          <cell r="AD91" t="str">
            <v>100%</v>
          </cell>
          <cell r="AE91">
            <v>70000</v>
          </cell>
          <cell r="AF91" t="str">
            <v>100%</v>
          </cell>
          <cell r="AG91">
            <v>70000</v>
          </cell>
          <cell r="AH91" t="str">
            <v>100%</v>
          </cell>
          <cell r="AI91">
            <v>100000</v>
          </cell>
        </row>
        <row r="92">
          <cell r="C92" t="str">
            <v>S413167</v>
          </cell>
          <cell r="D92" t="str">
            <v>航天宏达（泊头）机械科技有限公司</v>
          </cell>
          <cell r="E92" t="str">
            <v>属地化</v>
          </cell>
          <cell r="F92" t="str">
            <v>金属件</v>
          </cell>
          <cell r="G92" t="str">
            <v>零部件</v>
          </cell>
          <cell r="H92">
            <v>0.8</v>
          </cell>
          <cell r="I92">
            <v>705915.92</v>
          </cell>
          <cell r="J92">
            <v>475879.26</v>
          </cell>
          <cell r="K92">
            <v>65073.55</v>
          </cell>
          <cell r="L92">
            <v>71598.343333333294</v>
          </cell>
          <cell r="M92">
            <v>78388.066666666695</v>
          </cell>
          <cell r="N92">
            <v>46926.211666666699</v>
          </cell>
          <cell r="O92">
            <v>57061.758333333302</v>
          </cell>
          <cell r="P92">
            <v>56628.27</v>
          </cell>
          <cell r="Q92">
            <v>300540.96000000002</v>
          </cell>
          <cell r="R92">
            <v>162000</v>
          </cell>
          <cell r="U92">
            <v>0</v>
          </cell>
          <cell r="V92">
            <v>162000</v>
          </cell>
          <cell r="W92">
            <v>138540.96</v>
          </cell>
          <cell r="X92">
            <v>475879.26</v>
          </cell>
          <cell r="Y92">
            <v>138540.96</v>
          </cell>
          <cell r="Z92">
            <v>138540.96</v>
          </cell>
          <cell r="AA92">
            <v>60000</v>
          </cell>
          <cell r="AB92">
            <v>0.43308491582561598</v>
          </cell>
          <cell r="AC92">
            <v>70000</v>
          </cell>
          <cell r="AD92">
            <v>0.50526573512988504</v>
          </cell>
          <cell r="AE92">
            <v>70000</v>
          </cell>
          <cell r="AF92">
            <v>0.50526573512988504</v>
          </cell>
          <cell r="AG92">
            <v>70000</v>
          </cell>
          <cell r="AH92">
            <v>0.50526573512988504</v>
          </cell>
          <cell r="AI92">
            <v>60000</v>
          </cell>
        </row>
        <row r="93">
          <cell r="C93" t="str">
            <v>S413175</v>
          </cell>
          <cell r="D93" t="str">
            <v>河北莫特美橡塑科技有限公司</v>
          </cell>
          <cell r="E93" t="str">
            <v>属地化</v>
          </cell>
          <cell r="F93" t="str">
            <v>金属件</v>
          </cell>
          <cell r="G93" t="str">
            <v>零部件</v>
          </cell>
          <cell r="H93">
            <v>0.8</v>
          </cell>
          <cell r="I93">
            <v>558048.48</v>
          </cell>
          <cell r="J93">
            <v>486559.03</v>
          </cell>
          <cell r="K93">
            <v>36789.43</v>
          </cell>
          <cell r="L93">
            <v>45145.046666666698</v>
          </cell>
          <cell r="M93">
            <v>81093.171666666705</v>
          </cell>
          <cell r="N93">
            <v>80352.171666666705</v>
          </cell>
          <cell r="O93">
            <v>92267.08</v>
          </cell>
          <cell r="P93">
            <v>92267.08</v>
          </cell>
          <cell r="Q93">
            <v>342331.18400000001</v>
          </cell>
          <cell r="R93">
            <v>110000</v>
          </cell>
          <cell r="U93">
            <v>40000</v>
          </cell>
          <cell r="V93">
            <v>150000</v>
          </cell>
          <cell r="W93">
            <v>192331.18400000001</v>
          </cell>
          <cell r="X93">
            <v>446559.03</v>
          </cell>
          <cell r="Y93">
            <v>192331.18400000001</v>
          </cell>
          <cell r="Z93">
            <v>192331.18400000001</v>
          </cell>
          <cell r="AA93">
            <v>50000</v>
          </cell>
          <cell r="AB93">
            <v>0.25996824311132</v>
          </cell>
          <cell r="AC93">
            <v>50000</v>
          </cell>
          <cell r="AD93">
            <v>0.25996824311132</v>
          </cell>
          <cell r="AE93">
            <v>50000</v>
          </cell>
          <cell r="AF93">
            <v>0.25996824311132</v>
          </cell>
          <cell r="AG93">
            <v>50000</v>
          </cell>
          <cell r="AH93">
            <v>0.25996824311132</v>
          </cell>
          <cell r="AI93">
            <v>50000</v>
          </cell>
        </row>
        <row r="94">
          <cell r="C94" t="str">
            <v>S413204</v>
          </cell>
          <cell r="D94" t="str">
            <v>永清永泰汽车部件有限公司</v>
          </cell>
          <cell r="E94" t="str">
            <v>属地化</v>
          </cell>
          <cell r="F94" t="str">
            <v>金属件</v>
          </cell>
          <cell r="G94" t="str">
            <v>零部件</v>
          </cell>
          <cell r="H94">
            <v>0.8</v>
          </cell>
          <cell r="I94">
            <v>109558.55</v>
          </cell>
          <cell r="J94">
            <v>57248.57</v>
          </cell>
          <cell r="K94">
            <v>0</v>
          </cell>
          <cell r="L94">
            <v>165.45333333333301</v>
          </cell>
          <cell r="M94">
            <v>9541.4283333333296</v>
          </cell>
          <cell r="N94">
            <v>13734.6733333333</v>
          </cell>
          <cell r="O94">
            <v>18259.758333333299</v>
          </cell>
          <cell r="P94">
            <v>18259.758333333299</v>
          </cell>
          <cell r="Q94">
            <v>47968.857333333297</v>
          </cell>
          <cell r="R94">
            <v>81551.240000000005</v>
          </cell>
          <cell r="U94">
            <v>10000</v>
          </cell>
          <cell r="V94">
            <v>91551.24</v>
          </cell>
          <cell r="W94">
            <v>-43582.382666666701</v>
          </cell>
          <cell r="X94">
            <v>47248.57</v>
          </cell>
          <cell r="Y94">
            <v>-43582.382666666701</v>
          </cell>
          <cell r="Z94">
            <v>0</v>
          </cell>
          <cell r="AA94">
            <v>10000</v>
          </cell>
          <cell r="AB94" t="str">
            <v>100%</v>
          </cell>
          <cell r="AC94">
            <v>40000</v>
          </cell>
          <cell r="AD94" t="str">
            <v>100%</v>
          </cell>
          <cell r="AE94">
            <v>40000</v>
          </cell>
          <cell r="AF94" t="str">
            <v>100%</v>
          </cell>
          <cell r="AG94">
            <v>40000</v>
          </cell>
          <cell r="AH94" t="str">
            <v>100%</v>
          </cell>
          <cell r="AI94">
            <v>10000</v>
          </cell>
        </row>
        <row r="95">
          <cell r="C95" t="str">
            <v>S412022</v>
          </cell>
          <cell r="D95" t="str">
            <v>天津市宝坻区维华五金厂</v>
          </cell>
          <cell r="E95" t="str">
            <v>属地化</v>
          </cell>
          <cell r="F95" t="str">
            <v>金属件</v>
          </cell>
          <cell r="G95" t="str">
            <v>零部件</v>
          </cell>
          <cell r="H95">
            <v>0.8</v>
          </cell>
          <cell r="I95">
            <v>228188.19</v>
          </cell>
          <cell r="J95">
            <v>193610.19</v>
          </cell>
          <cell r="K95">
            <v>10800.39</v>
          </cell>
          <cell r="L95">
            <v>10752.93</v>
          </cell>
          <cell r="M95">
            <v>12986.94</v>
          </cell>
          <cell r="N95">
            <v>15797.34</v>
          </cell>
          <cell r="O95">
            <v>20360.34</v>
          </cell>
          <cell r="P95">
            <v>18560.25</v>
          </cell>
          <cell r="Q95">
            <v>71406.551999999996</v>
          </cell>
          <cell r="R95">
            <v>40000</v>
          </cell>
          <cell r="U95">
            <v>10000</v>
          </cell>
          <cell r="V95">
            <v>50000</v>
          </cell>
          <cell r="W95">
            <v>21406.552</v>
          </cell>
          <cell r="X95">
            <v>183610.19</v>
          </cell>
          <cell r="Y95">
            <v>21406.552</v>
          </cell>
          <cell r="Z95">
            <v>21406.552</v>
          </cell>
          <cell r="AB95">
            <v>0</v>
          </cell>
          <cell r="AD95">
            <v>0</v>
          </cell>
          <cell r="AF95">
            <v>0</v>
          </cell>
          <cell r="AG95">
            <v>20000</v>
          </cell>
          <cell r="AH95">
            <v>0.93429338830466402</v>
          </cell>
          <cell r="AI95">
            <v>0</v>
          </cell>
        </row>
        <row r="96">
          <cell r="C96" t="str">
            <v>S413129</v>
          </cell>
          <cell r="D96" t="str">
            <v>文安县恒德汽车座椅制造有限公司</v>
          </cell>
          <cell r="E96" t="str">
            <v>属地化</v>
          </cell>
          <cell r="F96" t="str">
            <v>金属件</v>
          </cell>
          <cell r="G96" t="str">
            <v>零部件</v>
          </cell>
          <cell r="H96">
            <v>0.8</v>
          </cell>
          <cell r="I96">
            <v>559480.99</v>
          </cell>
          <cell r="J96">
            <v>351366.65</v>
          </cell>
          <cell r="K96">
            <v>32805.901666666701</v>
          </cell>
          <cell r="L96">
            <v>38279.656666666699</v>
          </cell>
          <cell r="M96">
            <v>47907.506666666697</v>
          </cell>
          <cell r="N96">
            <v>58561.108333333301</v>
          </cell>
          <cell r="O96">
            <v>79188.596666666694</v>
          </cell>
          <cell r="P96">
            <v>67493.051666666695</v>
          </cell>
          <cell r="Q96">
            <v>259388.65733333299</v>
          </cell>
          <cell r="R96">
            <v>199000</v>
          </cell>
          <cell r="U96">
            <v>20000</v>
          </cell>
          <cell r="V96">
            <v>219000</v>
          </cell>
          <cell r="W96">
            <v>40388.657333333402</v>
          </cell>
          <cell r="X96">
            <v>331366.65000000002</v>
          </cell>
          <cell r="Y96">
            <v>40388.657333333402</v>
          </cell>
          <cell r="Z96">
            <v>40388.657333333402</v>
          </cell>
          <cell r="AA96">
            <v>20000</v>
          </cell>
          <cell r="AB96">
            <v>0.49518853362559501</v>
          </cell>
          <cell r="AC96">
            <v>40000</v>
          </cell>
          <cell r="AD96">
            <v>0.99037706725118901</v>
          </cell>
          <cell r="AE96">
            <v>40000</v>
          </cell>
          <cell r="AF96">
            <v>0.99037706725118901</v>
          </cell>
          <cell r="AG96">
            <v>40000</v>
          </cell>
          <cell r="AH96">
            <v>0.99037706725118901</v>
          </cell>
          <cell r="AI96">
            <v>20000</v>
          </cell>
        </row>
        <row r="97">
          <cell r="C97" t="str">
            <v>S413020</v>
          </cell>
          <cell r="D97" t="str">
            <v>沧州旭兴五金制品有限公司</v>
          </cell>
          <cell r="E97" t="str">
            <v>属地化</v>
          </cell>
          <cell r="F97" t="str">
            <v>金属件</v>
          </cell>
          <cell r="G97" t="str">
            <v>零部件</v>
          </cell>
          <cell r="H97">
            <v>0.8</v>
          </cell>
          <cell r="I97">
            <v>610799.56999999995</v>
          </cell>
          <cell r="J97">
            <v>253466.93</v>
          </cell>
          <cell r="K97">
            <v>30356.238333333298</v>
          </cell>
          <cell r="L97">
            <v>42244.488333333298</v>
          </cell>
          <cell r="M97">
            <v>42244.488333333298</v>
          </cell>
          <cell r="N97">
            <v>40828.706666666701</v>
          </cell>
          <cell r="O97">
            <v>40562.04</v>
          </cell>
          <cell r="P97">
            <v>82419.3</v>
          </cell>
          <cell r="Q97">
            <v>222924.20933333301</v>
          </cell>
          <cell r="R97">
            <v>90000</v>
          </cell>
          <cell r="U97">
            <v>30000</v>
          </cell>
          <cell r="V97">
            <v>120000</v>
          </cell>
          <cell r="W97">
            <v>102924.209333333</v>
          </cell>
          <cell r="X97">
            <v>223466.93</v>
          </cell>
          <cell r="Y97">
            <v>102924.209333333</v>
          </cell>
          <cell r="Z97">
            <v>102924.209333333</v>
          </cell>
          <cell r="AA97">
            <v>30000</v>
          </cell>
          <cell r="AB97">
            <v>0.29147661365890298</v>
          </cell>
          <cell r="AC97">
            <v>50000</v>
          </cell>
          <cell r="AD97">
            <v>0.48579435609817101</v>
          </cell>
          <cell r="AE97">
            <v>50000</v>
          </cell>
          <cell r="AF97">
            <v>0.48579435609817101</v>
          </cell>
          <cell r="AG97">
            <v>50000</v>
          </cell>
          <cell r="AH97">
            <v>0.48579435609817101</v>
          </cell>
          <cell r="AI97">
            <v>30000</v>
          </cell>
        </row>
        <row r="98">
          <cell r="C98" t="str">
            <v>S434002</v>
          </cell>
          <cell r="D98" t="str">
            <v>芜湖星火软轴控制索制造有限公司</v>
          </cell>
          <cell r="E98" t="str">
            <v>远途</v>
          </cell>
          <cell r="F98" t="str">
            <v>金属件</v>
          </cell>
          <cell r="G98" t="str">
            <v>零部件</v>
          </cell>
          <cell r="H98">
            <v>1</v>
          </cell>
          <cell r="I98">
            <v>326217.7</v>
          </cell>
          <cell r="J98">
            <v>322121.33</v>
          </cell>
          <cell r="K98">
            <v>36600.941666666702</v>
          </cell>
          <cell r="L98">
            <v>20857.936666666701</v>
          </cell>
          <cell r="M98">
            <v>10064.64</v>
          </cell>
          <cell r="N98">
            <v>5247.9733333333297</v>
          </cell>
          <cell r="O98">
            <v>2847.9733333333302</v>
          </cell>
          <cell r="P98">
            <v>3530.70166666667</v>
          </cell>
          <cell r="Q98">
            <v>79150.166666666701</v>
          </cell>
          <cell r="R98">
            <v>30000</v>
          </cell>
          <cell r="U98">
            <v>30000</v>
          </cell>
          <cell r="V98">
            <v>60000</v>
          </cell>
          <cell r="W98">
            <v>19150.166666666701</v>
          </cell>
          <cell r="X98">
            <v>292121.33</v>
          </cell>
          <cell r="Y98">
            <v>19150.166666666701</v>
          </cell>
          <cell r="Z98">
            <v>19150.166666666701</v>
          </cell>
          <cell r="AA98">
            <v>20000</v>
          </cell>
          <cell r="AB98">
            <v>1.0443773335305999</v>
          </cell>
          <cell r="AC98">
            <v>30000</v>
          </cell>
          <cell r="AD98">
            <v>1.5665660002959001</v>
          </cell>
          <cell r="AE98">
            <v>30000</v>
          </cell>
          <cell r="AF98">
            <v>1.5665660002959001</v>
          </cell>
          <cell r="AG98">
            <v>30000</v>
          </cell>
          <cell r="AH98">
            <v>1.5665660002959001</v>
          </cell>
          <cell r="AI98">
            <v>20000</v>
          </cell>
        </row>
        <row r="99">
          <cell r="C99" t="str">
            <v>S413156</v>
          </cell>
          <cell r="D99" t="str">
            <v>黄骅市天硕汽车部件有限公司</v>
          </cell>
          <cell r="E99" t="str">
            <v>属地化</v>
          </cell>
          <cell r="F99" t="str">
            <v>金属件</v>
          </cell>
          <cell r="G99" t="str">
            <v>零部件</v>
          </cell>
          <cell r="H99">
            <v>0.8</v>
          </cell>
          <cell r="I99">
            <v>40239.08</v>
          </cell>
          <cell r="J99">
            <v>40239.08</v>
          </cell>
          <cell r="K99">
            <v>6706.5133333333297</v>
          </cell>
          <cell r="L99">
            <v>6706.5133333333297</v>
          </cell>
          <cell r="M99">
            <v>6706.5133333333297</v>
          </cell>
          <cell r="N99">
            <v>6706.5133333333297</v>
          </cell>
          <cell r="O99">
            <v>6706.5133333333297</v>
          </cell>
          <cell r="P99">
            <v>6706.5133333333297</v>
          </cell>
          <cell r="Q99">
            <v>32191.263999999999</v>
          </cell>
          <cell r="R99">
            <v>40000</v>
          </cell>
          <cell r="V99">
            <v>40000</v>
          </cell>
          <cell r="W99">
            <v>-7808.7360000000199</v>
          </cell>
          <cell r="X99">
            <v>40239.08</v>
          </cell>
          <cell r="Y99">
            <v>-7808.7360000000199</v>
          </cell>
          <cell r="Z99">
            <v>0</v>
          </cell>
          <cell r="AA99">
            <v>10000</v>
          </cell>
          <cell r="AB99" t="str">
            <v>100%</v>
          </cell>
          <cell r="AC99">
            <v>10000</v>
          </cell>
          <cell r="AD99" t="str">
            <v>100%</v>
          </cell>
          <cell r="AE99">
            <v>20000</v>
          </cell>
          <cell r="AF99" t="str">
            <v>100%</v>
          </cell>
          <cell r="AG99">
            <v>20000</v>
          </cell>
          <cell r="AH99" t="str">
            <v>100%</v>
          </cell>
          <cell r="AI99">
            <v>10000</v>
          </cell>
        </row>
        <row r="100">
          <cell r="C100" t="str">
            <v>S413202</v>
          </cell>
          <cell r="D100" t="str">
            <v>黄骅市荣昌祥纸制品有限公司</v>
          </cell>
          <cell r="E100" t="str">
            <v>涉诉风险</v>
          </cell>
          <cell r="F100" t="str">
            <v>座椅/后视镜</v>
          </cell>
          <cell r="G100" t="str">
            <v>零部件</v>
          </cell>
          <cell r="H100">
            <v>1</v>
          </cell>
          <cell r="I100">
            <v>63392.57</v>
          </cell>
          <cell r="J100">
            <v>49282.46</v>
          </cell>
          <cell r="K100">
            <v>8213.7433333333302</v>
          </cell>
          <cell r="L100">
            <v>8213.7433333333302</v>
          </cell>
          <cell r="M100">
            <v>8213.7433333333302</v>
          </cell>
          <cell r="N100">
            <v>8213.7433333333302</v>
          </cell>
          <cell r="O100">
            <v>10565.428333333301</v>
          </cell>
          <cell r="P100">
            <v>2351.6849999999999</v>
          </cell>
          <cell r="Q100">
            <v>45772.086666666597</v>
          </cell>
          <cell r="R100">
            <v>40000</v>
          </cell>
          <cell r="U100">
            <v>10000</v>
          </cell>
          <cell r="V100">
            <v>50000</v>
          </cell>
          <cell r="W100">
            <v>-4227.9133333333803</v>
          </cell>
          <cell r="X100">
            <v>39282.46</v>
          </cell>
          <cell r="Y100">
            <v>-4227.9133333333803</v>
          </cell>
          <cell r="Z100">
            <v>0</v>
          </cell>
          <cell r="AA100">
            <v>10000</v>
          </cell>
          <cell r="AB100" t="str">
            <v>100%</v>
          </cell>
          <cell r="AC100">
            <v>10000</v>
          </cell>
          <cell r="AD100" t="str">
            <v>100%</v>
          </cell>
          <cell r="AE100">
            <v>20000</v>
          </cell>
          <cell r="AF100" t="str">
            <v>100%</v>
          </cell>
          <cell r="AG100">
            <v>20000</v>
          </cell>
          <cell r="AH100" t="str">
            <v>100%</v>
          </cell>
          <cell r="AI100">
            <v>10000</v>
          </cell>
        </row>
        <row r="101">
          <cell r="C101" t="str">
            <v>S411044</v>
          </cell>
          <cell r="D101" t="str">
            <v>北京兴盛华丰包装制品有限公司</v>
          </cell>
          <cell r="E101" t="str">
            <v>涉诉风险</v>
          </cell>
          <cell r="F101" t="str">
            <v>座椅</v>
          </cell>
          <cell r="G101" t="str">
            <v>零部件</v>
          </cell>
          <cell r="H101">
            <v>1</v>
          </cell>
          <cell r="I101">
            <v>25460</v>
          </cell>
          <cell r="J101">
            <v>25460</v>
          </cell>
          <cell r="K101">
            <v>4243.3333333333303</v>
          </cell>
          <cell r="L101">
            <v>4243.3333333333303</v>
          </cell>
          <cell r="M101">
            <v>893.33333333333303</v>
          </cell>
          <cell r="N101">
            <v>893.33333333333303</v>
          </cell>
          <cell r="O101">
            <v>893.33333333333303</v>
          </cell>
          <cell r="P101">
            <v>0</v>
          </cell>
          <cell r="Q101">
            <v>11166.666666666701</v>
          </cell>
          <cell r="R101">
            <v>0</v>
          </cell>
          <cell r="V101">
            <v>0</v>
          </cell>
          <cell r="W101">
            <v>11166.666666666701</v>
          </cell>
          <cell r="X101">
            <v>25460</v>
          </cell>
          <cell r="Y101">
            <v>11166.666666666701</v>
          </cell>
          <cell r="Z101">
            <v>11166.666666666701</v>
          </cell>
          <cell r="AA101">
            <v>10000</v>
          </cell>
          <cell r="AB101">
            <v>0.89552238805970197</v>
          </cell>
          <cell r="AI101">
            <v>10000</v>
          </cell>
        </row>
        <row r="102">
          <cell r="C102" t="str">
            <v>S412001</v>
          </cell>
          <cell r="D102" t="str">
            <v>天津生隆纤维材料股份有限公司</v>
          </cell>
          <cell r="E102" t="str">
            <v>报批同意</v>
          </cell>
          <cell r="F102" t="str">
            <v>座椅</v>
          </cell>
          <cell r="G102" t="str">
            <v>零部件</v>
          </cell>
          <cell r="H102">
            <v>1</v>
          </cell>
          <cell r="I102">
            <v>1588104.68</v>
          </cell>
          <cell r="J102">
            <v>1347082.58</v>
          </cell>
          <cell r="K102">
            <v>201107.79333333299</v>
          </cell>
          <cell r="L102">
            <v>149248.778333333</v>
          </cell>
          <cell r="M102">
            <v>125224.778333333</v>
          </cell>
          <cell r="N102">
            <v>119594.086666667</v>
          </cell>
          <cell r="O102">
            <v>101084.98833333301</v>
          </cell>
          <cell r="P102">
            <v>104595.12833333301</v>
          </cell>
          <cell r="Q102">
            <v>800855.55333333195</v>
          </cell>
          <cell r="R102">
            <v>100000</v>
          </cell>
          <cell r="U102">
            <v>100000</v>
          </cell>
          <cell r="V102">
            <v>200000</v>
          </cell>
          <cell r="W102">
            <v>600855.55333333195</v>
          </cell>
          <cell r="X102">
            <v>1247082.58</v>
          </cell>
          <cell r="Y102">
            <v>600855.55333333195</v>
          </cell>
          <cell r="Z102">
            <v>600855.55333333195</v>
          </cell>
          <cell r="AA102">
            <v>50000</v>
          </cell>
          <cell r="AB102">
            <v>8.3214675678069103E-2</v>
          </cell>
          <cell r="AC102">
            <v>500000</v>
          </cell>
          <cell r="AD102">
            <v>0.83214675678069105</v>
          </cell>
          <cell r="AE102">
            <v>500000</v>
          </cell>
          <cell r="AF102">
            <v>0.83214675678069105</v>
          </cell>
          <cell r="AG102">
            <v>500000</v>
          </cell>
          <cell r="AH102">
            <v>0.83214675678069105</v>
          </cell>
          <cell r="AI102">
            <v>50000</v>
          </cell>
        </row>
        <row r="103">
          <cell r="C103" t="str">
            <v>S412012</v>
          </cell>
          <cell r="D103" t="str">
            <v>天津琪安科技有限公司</v>
          </cell>
          <cell r="E103" t="str">
            <v>属地化</v>
          </cell>
          <cell r="F103" t="str">
            <v>座椅</v>
          </cell>
          <cell r="G103" t="str">
            <v>零部件</v>
          </cell>
          <cell r="H103">
            <v>0.8</v>
          </cell>
          <cell r="I103">
            <v>1375105.97</v>
          </cell>
          <cell r="J103">
            <v>1226691.6100000001</v>
          </cell>
          <cell r="K103">
            <v>19878.973333333299</v>
          </cell>
          <cell r="L103">
            <v>65506.074999999997</v>
          </cell>
          <cell r="M103">
            <v>76930.179999999993</v>
          </cell>
          <cell r="N103">
            <v>76930.179999999993</v>
          </cell>
          <cell r="O103">
            <v>91156.033333333296</v>
          </cell>
          <cell r="P103">
            <v>101665.906666667</v>
          </cell>
          <cell r="Q103">
            <v>345653.87866666698</v>
          </cell>
          <cell r="R103">
            <v>50000</v>
          </cell>
          <cell r="U103">
            <v>50000</v>
          </cell>
          <cell r="V103">
            <v>100000</v>
          </cell>
          <cell r="W103">
            <v>245653.87866666701</v>
          </cell>
          <cell r="X103">
            <v>1176691.6100000001</v>
          </cell>
          <cell r="Y103">
            <v>245653.87866666701</v>
          </cell>
          <cell r="Z103">
            <v>245653.87866666701</v>
          </cell>
          <cell r="AA103">
            <v>30000</v>
          </cell>
          <cell r="AB103">
            <v>0.122123046307393</v>
          </cell>
          <cell r="AC103">
            <v>40000</v>
          </cell>
          <cell r="AD103">
            <v>0.16283072840985699</v>
          </cell>
          <cell r="AE103">
            <v>100000</v>
          </cell>
          <cell r="AF103">
            <v>0.40707682102464299</v>
          </cell>
          <cell r="AG103">
            <v>200000</v>
          </cell>
          <cell r="AH103">
            <v>0.81415364204928498</v>
          </cell>
          <cell r="AI103">
            <v>30000</v>
          </cell>
        </row>
        <row r="104">
          <cell r="C104" t="str">
            <v>S411036</v>
          </cell>
          <cell r="D104" t="str">
            <v>北京美好生活家居用品有限公司</v>
          </cell>
          <cell r="E104" t="str">
            <v>属地化</v>
          </cell>
          <cell r="F104" t="str">
            <v>座椅</v>
          </cell>
          <cell r="G104" t="str">
            <v>零部件</v>
          </cell>
          <cell r="H104">
            <v>0.8</v>
          </cell>
          <cell r="I104">
            <v>2374301.46</v>
          </cell>
          <cell r="J104">
            <v>1771285.77</v>
          </cell>
          <cell r="K104">
            <v>244520.52666666699</v>
          </cell>
          <cell r="L104">
            <v>272920.52500000002</v>
          </cell>
          <cell r="M104">
            <v>295214.29499999998</v>
          </cell>
          <cell r="N104">
            <v>336686.60666666698</v>
          </cell>
          <cell r="O104">
            <v>296871.56833333301</v>
          </cell>
          <cell r="P104">
            <v>275931.42499999999</v>
          </cell>
          <cell r="Q104">
            <v>1377715.9573333301</v>
          </cell>
          <cell r="R104">
            <v>50000</v>
          </cell>
          <cell r="U104">
            <v>70000</v>
          </cell>
          <cell r="V104">
            <v>120000</v>
          </cell>
          <cell r="W104">
            <v>1257715.9573333301</v>
          </cell>
          <cell r="X104">
            <v>1701285.77</v>
          </cell>
          <cell r="Y104">
            <v>1257715.9573333301</v>
          </cell>
          <cell r="Z104">
            <v>1257715.9573333301</v>
          </cell>
          <cell r="AA104">
            <v>20000</v>
          </cell>
          <cell r="AB104">
            <v>1.5901841654617201E-2</v>
          </cell>
          <cell r="AC104">
            <v>40000</v>
          </cell>
          <cell r="AD104">
            <v>3.1803683309234498E-2</v>
          </cell>
          <cell r="AE104">
            <v>200000</v>
          </cell>
          <cell r="AF104">
            <v>0.15901841654617199</v>
          </cell>
          <cell r="AG104">
            <v>500000</v>
          </cell>
          <cell r="AH104">
            <v>0.39754604136543098</v>
          </cell>
          <cell r="AI104">
            <v>20000</v>
          </cell>
        </row>
        <row r="105">
          <cell r="C105" t="str">
            <v>S411005</v>
          </cell>
          <cell r="D105" t="str">
            <v>北京东方华康自动化有限公司</v>
          </cell>
          <cell r="E105" t="str">
            <v>属地化</v>
          </cell>
          <cell r="F105" t="str">
            <v>座椅</v>
          </cell>
          <cell r="G105" t="str">
            <v>零部件</v>
          </cell>
          <cell r="H105">
            <v>1</v>
          </cell>
          <cell r="I105">
            <v>5102.09</v>
          </cell>
          <cell r="J105">
            <v>10204.18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850.34833333333302</v>
          </cell>
          <cell r="Q105">
            <v>850.34833333333302</v>
          </cell>
          <cell r="U105">
            <v>5100</v>
          </cell>
          <cell r="V105">
            <v>5100</v>
          </cell>
          <cell r="W105">
            <v>-4249.6516666666703</v>
          </cell>
          <cell r="X105">
            <v>5104.18</v>
          </cell>
          <cell r="Y105">
            <v>-4249.6516666666703</v>
          </cell>
          <cell r="Z105">
            <v>0</v>
          </cell>
          <cell r="AA105">
            <v>6000</v>
          </cell>
          <cell r="AB105" t="str">
            <v>100%</v>
          </cell>
          <cell r="AD105" t="str">
            <v>100%</v>
          </cell>
          <cell r="AF105" t="str">
            <v>100%</v>
          </cell>
          <cell r="AH105" t="str">
            <v>100%</v>
          </cell>
          <cell r="AI105">
            <v>6000</v>
          </cell>
        </row>
        <row r="106">
          <cell r="C106" t="str">
            <v>S437034</v>
          </cell>
          <cell r="D106" t="str">
            <v>潍坊振晟汽车零部件有限公司</v>
          </cell>
          <cell r="E106" t="str">
            <v>涉诉风险</v>
          </cell>
          <cell r="F106" t="str">
            <v>金属件</v>
          </cell>
          <cell r="G106" t="str">
            <v>零部件</v>
          </cell>
          <cell r="H106">
            <v>0.8</v>
          </cell>
          <cell r="I106">
            <v>106230.66</v>
          </cell>
          <cell r="J106">
            <v>106230.66</v>
          </cell>
          <cell r="K106">
            <v>15137.006666666701</v>
          </cell>
          <cell r="L106">
            <v>11305.571666666699</v>
          </cell>
          <cell r="M106">
            <v>11305.571666666699</v>
          </cell>
          <cell r="N106">
            <v>9088.9050000000007</v>
          </cell>
          <cell r="O106">
            <v>5222.23833333333</v>
          </cell>
          <cell r="P106">
            <v>5222.23833333333</v>
          </cell>
          <cell r="Q106">
            <v>45825.225333333401</v>
          </cell>
          <cell r="R106">
            <v>20000</v>
          </cell>
          <cell r="U106">
            <v>10000</v>
          </cell>
          <cell r="V106">
            <v>30000</v>
          </cell>
          <cell r="W106">
            <v>15825.225333333399</v>
          </cell>
          <cell r="X106">
            <v>96230.66</v>
          </cell>
          <cell r="Y106">
            <v>15825.225333333399</v>
          </cell>
          <cell r="Z106">
            <v>15825.225333333399</v>
          </cell>
          <cell r="AB106">
            <v>0</v>
          </cell>
          <cell r="AD106">
            <v>0</v>
          </cell>
          <cell r="AE106">
            <v>20000</v>
          </cell>
          <cell r="AF106">
            <v>1.26380506935804</v>
          </cell>
          <cell r="AG106">
            <v>50000</v>
          </cell>
          <cell r="AH106">
            <v>3.1595126733950898</v>
          </cell>
          <cell r="AI106">
            <v>0</v>
          </cell>
        </row>
        <row r="107">
          <cell r="C107" t="str">
            <v>S413023</v>
          </cell>
          <cell r="D107" t="str">
            <v>南皮县利辉五金接插件厂</v>
          </cell>
          <cell r="E107" t="str">
            <v>属地化</v>
          </cell>
          <cell r="F107" t="str">
            <v>金属件</v>
          </cell>
          <cell r="G107" t="str">
            <v>零部件</v>
          </cell>
          <cell r="H107">
            <v>0.8</v>
          </cell>
          <cell r="I107">
            <v>115946.18</v>
          </cell>
          <cell r="J107">
            <v>54120.49</v>
          </cell>
          <cell r="K107">
            <v>6354.7883333333302</v>
          </cell>
          <cell r="L107">
            <v>6722.415</v>
          </cell>
          <cell r="M107">
            <v>9020.0816666666706</v>
          </cell>
          <cell r="N107">
            <v>12466.5816666667</v>
          </cell>
          <cell r="O107">
            <v>19324.363333333298</v>
          </cell>
          <cell r="P107">
            <v>19324.363333333298</v>
          </cell>
          <cell r="Q107">
            <v>58570.074666666602</v>
          </cell>
          <cell r="R107">
            <v>17635.189333333299</v>
          </cell>
          <cell r="U107">
            <v>40000</v>
          </cell>
          <cell r="V107">
            <v>57635.189333333299</v>
          </cell>
          <cell r="W107">
            <v>934.88533333333896</v>
          </cell>
          <cell r="X107">
            <v>14120.49</v>
          </cell>
          <cell r="Y107">
            <v>934.88533333333896</v>
          </cell>
          <cell r="Z107">
            <v>934.88533333333896</v>
          </cell>
          <cell r="AB107">
            <v>0</v>
          </cell>
          <cell r="AD107">
            <v>0</v>
          </cell>
          <cell r="AF107">
            <v>0</v>
          </cell>
          <cell r="AH107">
            <v>0</v>
          </cell>
          <cell r="AI107">
            <v>0</v>
          </cell>
        </row>
        <row r="108">
          <cell r="C108" t="str">
            <v>S432037</v>
          </cell>
          <cell r="D108" t="str">
            <v>苏世博（南京）减振系统有限公司</v>
          </cell>
          <cell r="E108" t="str">
            <v>远途</v>
          </cell>
          <cell r="F108" t="str">
            <v>金属件</v>
          </cell>
          <cell r="G108" t="str">
            <v>零部件</v>
          </cell>
          <cell r="H108">
            <v>0.8</v>
          </cell>
          <cell r="I108">
            <v>2580526.36</v>
          </cell>
          <cell r="J108">
            <v>1225073.28</v>
          </cell>
          <cell r="K108">
            <v>56637.038333333301</v>
          </cell>
          <cell r="L108">
            <v>56637.038333333301</v>
          </cell>
          <cell r="M108">
            <v>56637.038333333301</v>
          </cell>
          <cell r="N108">
            <v>203003.721666667</v>
          </cell>
          <cell r="O108">
            <v>291213.05499999999</v>
          </cell>
          <cell r="P108">
            <v>403895.90166666702</v>
          </cell>
          <cell r="Q108">
            <v>854419.03466666699</v>
          </cell>
          <cell r="R108">
            <v>150000</v>
          </cell>
          <cell r="U108">
            <v>100000</v>
          </cell>
          <cell r="V108">
            <v>250000</v>
          </cell>
          <cell r="W108">
            <v>604419.03466666699</v>
          </cell>
          <cell r="X108">
            <v>1125073.28</v>
          </cell>
          <cell r="Y108">
            <v>604419.03466666699</v>
          </cell>
          <cell r="Z108">
            <v>604419.03466666699</v>
          </cell>
          <cell r="AB108">
            <v>0</v>
          </cell>
          <cell r="AC108">
            <v>300000</v>
          </cell>
          <cell r="AD108">
            <v>0.49634439485422199</v>
          </cell>
          <cell r="AE108">
            <v>500000</v>
          </cell>
          <cell r="AF108">
            <v>0.82724065809036995</v>
          </cell>
          <cell r="AG108">
            <v>500000</v>
          </cell>
          <cell r="AH108">
            <v>0.82724065809036995</v>
          </cell>
          <cell r="AI108">
            <v>0</v>
          </cell>
        </row>
        <row r="109">
          <cell r="C109" t="str">
            <v>S437016</v>
          </cell>
          <cell r="D109" t="str">
            <v>曲阜陆航座椅辅料有限公司</v>
          </cell>
          <cell r="E109" t="str">
            <v>远途</v>
          </cell>
          <cell r="F109" t="str">
            <v>座椅</v>
          </cell>
          <cell r="G109" t="str">
            <v>零部件</v>
          </cell>
          <cell r="H109">
            <v>0.8</v>
          </cell>
          <cell r="I109">
            <v>140095.57</v>
          </cell>
          <cell r="J109">
            <v>140095.57</v>
          </cell>
          <cell r="K109">
            <v>12110.95</v>
          </cell>
          <cell r="L109">
            <v>15110.93</v>
          </cell>
          <cell r="M109">
            <v>15414.1466666667</v>
          </cell>
          <cell r="N109">
            <v>14464.1466666667</v>
          </cell>
          <cell r="O109">
            <v>12530.813333333301</v>
          </cell>
          <cell r="P109">
            <v>13125.946666666699</v>
          </cell>
          <cell r="Q109">
            <v>66205.546666666705</v>
          </cell>
          <cell r="R109">
            <v>50000</v>
          </cell>
          <cell r="U109">
            <v>10000</v>
          </cell>
          <cell r="V109">
            <v>60000</v>
          </cell>
          <cell r="W109">
            <v>6205.5466666667198</v>
          </cell>
          <cell r="X109">
            <v>130095.57</v>
          </cell>
          <cell r="Y109">
            <v>6205.5466666667198</v>
          </cell>
          <cell r="Z109">
            <v>6205.5466666667198</v>
          </cell>
          <cell r="AB109">
            <v>0</v>
          </cell>
          <cell r="AD109">
            <v>0</v>
          </cell>
          <cell r="AF109">
            <v>0</v>
          </cell>
          <cell r="AH109">
            <v>0</v>
          </cell>
          <cell r="AI109">
            <v>0</v>
          </cell>
        </row>
        <row r="110">
          <cell r="C110" t="str">
            <v>S413018</v>
          </cell>
          <cell r="D110" t="str">
            <v>沧州崇文晟源机械制造有限公司</v>
          </cell>
          <cell r="E110" t="str">
            <v>属地化</v>
          </cell>
          <cell r="F110" t="str">
            <v>座椅</v>
          </cell>
          <cell r="G110" t="str">
            <v>零部件</v>
          </cell>
          <cell r="H110">
            <v>0.8</v>
          </cell>
          <cell r="I110">
            <v>41114.68</v>
          </cell>
          <cell r="J110">
            <v>20525.169999999998</v>
          </cell>
          <cell r="K110">
            <v>0</v>
          </cell>
          <cell r="L110">
            <v>1705.06833333333</v>
          </cell>
          <cell r="M110">
            <v>1705.06833333333</v>
          </cell>
          <cell r="N110">
            <v>3420.8616666666699</v>
          </cell>
          <cell r="O110">
            <v>5136.6549999999997</v>
          </cell>
          <cell r="P110">
            <v>6852.4466666666704</v>
          </cell>
          <cell r="Q110">
            <v>15056.08</v>
          </cell>
          <cell r="R110">
            <v>0</v>
          </cell>
          <cell r="U110">
            <v>10000</v>
          </cell>
          <cell r="V110">
            <v>10000</v>
          </cell>
          <cell r="W110">
            <v>5056.08</v>
          </cell>
          <cell r="X110">
            <v>10525.17</v>
          </cell>
          <cell r="Y110">
            <v>5056.08</v>
          </cell>
          <cell r="Z110">
            <v>5056.08</v>
          </cell>
          <cell r="AB110">
            <v>0</v>
          </cell>
          <cell r="AD110">
            <v>0</v>
          </cell>
          <cell r="AF110">
            <v>0</v>
          </cell>
          <cell r="AH110">
            <v>0</v>
          </cell>
          <cell r="AI110">
            <v>0</v>
          </cell>
        </row>
        <row r="111">
          <cell r="C111" t="str">
            <v>S432020</v>
          </cell>
          <cell r="D111" t="str">
            <v>恺博(常熟)座椅机械部件有限公司</v>
          </cell>
          <cell r="E111" t="str">
            <v>报批同意</v>
          </cell>
          <cell r="F111" t="str">
            <v>座椅</v>
          </cell>
          <cell r="G111" t="str">
            <v>零部件</v>
          </cell>
          <cell r="H111">
            <v>1</v>
          </cell>
          <cell r="I111">
            <v>2106160.4</v>
          </cell>
          <cell r="J111">
            <v>1500191.12</v>
          </cell>
          <cell r="K111">
            <v>92578.64</v>
          </cell>
          <cell r="L111">
            <v>109411.12</v>
          </cell>
          <cell r="M111">
            <v>16832.48</v>
          </cell>
          <cell r="N111">
            <v>16832.48</v>
          </cell>
          <cell r="O111">
            <v>33664.959999999999</v>
          </cell>
          <cell r="P111">
            <v>117827.36</v>
          </cell>
          <cell r="Q111">
            <v>387147.04</v>
          </cell>
          <cell r="R111">
            <v>0</v>
          </cell>
          <cell r="U111">
            <v>500000</v>
          </cell>
          <cell r="V111">
            <v>500000</v>
          </cell>
          <cell r="W111">
            <v>-112852.96</v>
          </cell>
          <cell r="X111">
            <v>1000191.12</v>
          </cell>
          <cell r="Y111">
            <v>-112852.96</v>
          </cell>
          <cell r="Z111">
            <v>0</v>
          </cell>
          <cell r="AB111" t="str">
            <v>100%</v>
          </cell>
          <cell r="AC111">
            <v>400000</v>
          </cell>
          <cell r="AD111" t="str">
            <v>100%</v>
          </cell>
          <cell r="AE111">
            <v>400000</v>
          </cell>
          <cell r="AF111" t="str">
            <v>100%</v>
          </cell>
          <cell r="AG111">
            <v>800000</v>
          </cell>
          <cell r="AH111" t="str">
            <v>100%</v>
          </cell>
          <cell r="AI111">
            <v>0</v>
          </cell>
        </row>
        <row r="112">
          <cell r="C112" t="str">
            <v>S433003</v>
          </cell>
          <cell r="D112" t="str">
            <v>浙江松原汽车安全系统股份有限公司</v>
          </cell>
          <cell r="E112" t="str">
            <v>远途</v>
          </cell>
          <cell r="F112" t="str">
            <v>座椅</v>
          </cell>
          <cell r="G112" t="str">
            <v>零部件</v>
          </cell>
          <cell r="H112">
            <v>1</v>
          </cell>
          <cell r="I112">
            <v>1376219.65</v>
          </cell>
          <cell r="J112">
            <v>1058346.22</v>
          </cell>
          <cell r="K112">
            <v>105920.45833333299</v>
          </cell>
          <cell r="L112">
            <v>176391.036666667</v>
          </cell>
          <cell r="M112">
            <v>176391.036666667</v>
          </cell>
          <cell r="N112">
            <v>223966.47</v>
          </cell>
          <cell r="O112">
            <v>222925.95</v>
          </cell>
          <cell r="P112">
            <v>168407.66333333301</v>
          </cell>
          <cell r="Q112">
            <v>1074002.615</v>
          </cell>
          <cell r="R112">
            <v>0</v>
          </cell>
          <cell r="U112">
            <v>400000</v>
          </cell>
          <cell r="V112">
            <v>400000</v>
          </cell>
          <cell r="W112">
            <v>674002.61499999999</v>
          </cell>
          <cell r="X112">
            <v>658346.22</v>
          </cell>
          <cell r="Y112">
            <v>674002.61499999999</v>
          </cell>
          <cell r="Z112">
            <v>674002.61499999999</v>
          </cell>
          <cell r="AA112">
            <v>200000</v>
          </cell>
          <cell r="AB112">
            <v>0.29673475376649699</v>
          </cell>
          <cell r="AC112">
            <v>250000</v>
          </cell>
          <cell r="AD112">
            <v>0.37091844220812098</v>
          </cell>
          <cell r="AE112">
            <v>400000</v>
          </cell>
          <cell r="AF112">
            <v>0.59346950753299399</v>
          </cell>
          <cell r="AG112">
            <v>500000</v>
          </cell>
          <cell r="AH112">
            <v>0.74183688441624196</v>
          </cell>
          <cell r="AI112">
            <v>200000</v>
          </cell>
        </row>
        <row r="113">
          <cell r="C113" t="str">
            <v>S413145</v>
          </cell>
          <cell r="D113" t="str">
            <v>霸州市霸州镇鑫创五金塑料厂</v>
          </cell>
          <cell r="E113" t="str">
            <v>属地化</v>
          </cell>
          <cell r="F113" t="str">
            <v>座椅</v>
          </cell>
          <cell r="G113" t="str">
            <v>零部件</v>
          </cell>
          <cell r="H113">
            <v>0.8</v>
          </cell>
          <cell r="I113">
            <v>229913.24</v>
          </cell>
          <cell r="J113">
            <v>155223.45000000001</v>
          </cell>
          <cell r="K113">
            <v>21493.6033333333</v>
          </cell>
          <cell r="L113">
            <v>23968.918333333299</v>
          </cell>
          <cell r="M113">
            <v>22838.168333333299</v>
          </cell>
          <cell r="N113">
            <v>19454.834999999999</v>
          </cell>
          <cell r="O113">
            <v>26736.4666666667</v>
          </cell>
          <cell r="P113">
            <v>21811.823333333301</v>
          </cell>
          <cell r="Q113">
            <v>109043.052</v>
          </cell>
          <cell r="R113">
            <v>0</v>
          </cell>
          <cell r="U113">
            <v>0</v>
          </cell>
          <cell r="V113">
            <v>0</v>
          </cell>
          <cell r="W113">
            <v>109043.052</v>
          </cell>
          <cell r="X113">
            <v>155223.45000000001</v>
          </cell>
          <cell r="Y113">
            <v>109043.052</v>
          </cell>
          <cell r="Z113">
            <v>109043.052</v>
          </cell>
          <cell r="AA113">
            <v>10000</v>
          </cell>
          <cell r="AB113">
            <v>9.1706897565559803E-2</v>
          </cell>
          <cell r="AC113">
            <v>10000</v>
          </cell>
          <cell r="AD113">
            <v>9.1706897565559803E-2</v>
          </cell>
          <cell r="AE113">
            <v>50000</v>
          </cell>
          <cell r="AF113">
            <v>0.45853448782779899</v>
          </cell>
          <cell r="AG113">
            <v>100000</v>
          </cell>
          <cell r="AH113">
            <v>0.91706897565559797</v>
          </cell>
          <cell r="AI113">
            <v>10000</v>
          </cell>
        </row>
        <row r="114">
          <cell r="C114" t="str">
            <v>S431034</v>
          </cell>
          <cell r="D114" t="str">
            <v>雅柏利（上海）粘扣带有限公司</v>
          </cell>
          <cell r="E114" t="str">
            <v>远途</v>
          </cell>
          <cell r="F114" t="str">
            <v>座椅</v>
          </cell>
          <cell r="G114" t="str">
            <v>零部件</v>
          </cell>
          <cell r="H114">
            <v>1</v>
          </cell>
          <cell r="I114">
            <v>210316.28</v>
          </cell>
          <cell r="J114">
            <v>210316.28</v>
          </cell>
          <cell r="K114">
            <v>15375.9666666667</v>
          </cell>
          <cell r="L114">
            <v>15375.9666666667</v>
          </cell>
          <cell r="M114">
            <v>28309.833333333299</v>
          </cell>
          <cell r="N114">
            <v>35052.713333333297</v>
          </cell>
          <cell r="O114">
            <v>35052.713333333297</v>
          </cell>
          <cell r="P114">
            <v>25189.3383333333</v>
          </cell>
          <cell r="Q114">
            <v>154356.531666667</v>
          </cell>
          <cell r="T114">
            <v>169859</v>
          </cell>
          <cell r="U114">
            <v>20000</v>
          </cell>
          <cell r="V114">
            <v>189859</v>
          </cell>
          <cell r="W114">
            <v>-35502.468333333403</v>
          </cell>
          <cell r="X114">
            <v>20457.28</v>
          </cell>
          <cell r="Y114">
            <v>-35502.468333333403</v>
          </cell>
          <cell r="Z114">
            <v>0</v>
          </cell>
          <cell r="AB114" t="str">
            <v>100%</v>
          </cell>
          <cell r="AD114" t="str">
            <v>100%</v>
          </cell>
          <cell r="AF114" t="str">
            <v>100%</v>
          </cell>
          <cell r="AH114" t="str">
            <v>100%</v>
          </cell>
          <cell r="AI114">
            <v>0</v>
          </cell>
        </row>
        <row r="115">
          <cell r="C115" t="str">
            <v>S413157</v>
          </cell>
          <cell r="D115" t="str">
            <v>衡水鑫智汽车零部件有限公司</v>
          </cell>
          <cell r="E115" t="str">
            <v>属地化</v>
          </cell>
          <cell r="F115" t="str">
            <v>座椅</v>
          </cell>
          <cell r="G115" t="str">
            <v>零部件</v>
          </cell>
          <cell r="H115">
            <v>1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12530.25</v>
          </cell>
          <cell r="V115">
            <v>12530.25</v>
          </cell>
          <cell r="W115">
            <v>-12530.25</v>
          </cell>
          <cell r="X115">
            <v>0</v>
          </cell>
          <cell r="Y115">
            <v>-12530.25</v>
          </cell>
          <cell r="Z115">
            <v>0</v>
          </cell>
          <cell r="AB115" t="str">
            <v>100%</v>
          </cell>
          <cell r="AD115" t="str">
            <v>100%</v>
          </cell>
          <cell r="AF115" t="str">
            <v>100%</v>
          </cell>
          <cell r="AH115" t="str">
            <v>100%</v>
          </cell>
          <cell r="AI115">
            <v>0</v>
          </cell>
        </row>
        <row r="116">
          <cell r="C116" t="str">
            <v>S437039</v>
          </cell>
          <cell r="D116" t="str">
            <v>山东慧源精细化工有限公司</v>
          </cell>
          <cell r="E116" t="str">
            <v>远途</v>
          </cell>
          <cell r="F116" t="str">
            <v>金属件</v>
          </cell>
          <cell r="G116" t="str">
            <v>零部件</v>
          </cell>
          <cell r="H116">
            <v>0.8</v>
          </cell>
          <cell r="I116">
            <v>1176.6600000000001</v>
          </cell>
          <cell r="J116">
            <v>1176.6600000000001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196.11</v>
          </cell>
          <cell r="P116">
            <v>196.11</v>
          </cell>
          <cell r="Q116">
            <v>313.77600000000001</v>
          </cell>
          <cell r="R116">
            <v>0</v>
          </cell>
          <cell r="S116">
            <v>40000</v>
          </cell>
          <cell r="V116">
            <v>40000</v>
          </cell>
          <cell r="W116">
            <v>-39686.224000000002</v>
          </cell>
          <cell r="X116">
            <v>1176.6600000000001</v>
          </cell>
          <cell r="Y116">
            <v>-39686.224000000002</v>
          </cell>
          <cell r="Z116">
            <v>0</v>
          </cell>
          <cell r="AB116" t="str">
            <v>100%</v>
          </cell>
          <cell r="AD116" t="str">
            <v>100%</v>
          </cell>
          <cell r="AF116" t="str">
            <v>100%</v>
          </cell>
          <cell r="AH116" t="str">
            <v>100%</v>
          </cell>
          <cell r="AI116">
            <v>0</v>
          </cell>
        </row>
        <row r="117">
          <cell r="C117" t="str">
            <v>S431008</v>
          </cell>
          <cell r="D117" t="str">
            <v>上海努辰金属制品有限公司</v>
          </cell>
          <cell r="E117" t="str">
            <v>涉诉风险</v>
          </cell>
          <cell r="F117" t="str">
            <v>座椅</v>
          </cell>
          <cell r="G117" t="str">
            <v>零部件</v>
          </cell>
          <cell r="H117">
            <v>0.8</v>
          </cell>
          <cell r="I117">
            <v>922501.56</v>
          </cell>
          <cell r="J117">
            <v>737294.72</v>
          </cell>
          <cell r="K117">
            <v>2157.0216666666702</v>
          </cell>
          <cell r="L117">
            <v>36575.743333333303</v>
          </cell>
          <cell r="M117">
            <v>88698.853333333303</v>
          </cell>
          <cell r="N117">
            <v>122882.453333333</v>
          </cell>
          <cell r="O117">
            <v>153750.26</v>
          </cell>
          <cell r="P117">
            <v>153750.26</v>
          </cell>
          <cell r="Q117">
            <v>446251.67333333299</v>
          </cell>
          <cell r="R117">
            <v>200000</v>
          </cell>
          <cell r="U117">
            <v>200000</v>
          </cell>
          <cell r="V117">
            <v>400000</v>
          </cell>
          <cell r="W117">
            <v>46251.673333333099</v>
          </cell>
          <cell r="X117">
            <v>537294.72</v>
          </cell>
          <cell r="Y117">
            <v>46251.673333333099</v>
          </cell>
          <cell r="Z117">
            <v>46251.673333333099</v>
          </cell>
          <cell r="AA117">
            <v>70000</v>
          </cell>
          <cell r="AB117">
            <v>1.51345875630302</v>
          </cell>
          <cell r="AC117">
            <v>70000</v>
          </cell>
          <cell r="AD117">
            <v>1.51345875630302</v>
          </cell>
          <cell r="AE117">
            <v>150000</v>
          </cell>
          <cell r="AF117">
            <v>3.2431259063636202</v>
          </cell>
          <cell r="AG117">
            <v>200000</v>
          </cell>
          <cell r="AH117">
            <v>4.32416787515149</v>
          </cell>
          <cell r="AI117">
            <v>70000</v>
          </cell>
        </row>
        <row r="118">
          <cell r="C118" t="str">
            <v>S413072</v>
          </cell>
          <cell r="D118" t="str">
            <v>黄骅市润晨五金制品有限公司</v>
          </cell>
          <cell r="E118" t="str">
            <v>涉诉风险</v>
          </cell>
          <cell r="F118" t="str">
            <v>金属件</v>
          </cell>
          <cell r="G118" t="str">
            <v>零部件</v>
          </cell>
          <cell r="H118">
            <v>0.8</v>
          </cell>
          <cell r="I118">
            <v>226103.89</v>
          </cell>
          <cell r="J118">
            <v>226103.89</v>
          </cell>
          <cell r="K118">
            <v>14050.2633333333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11240.2106666666</v>
          </cell>
          <cell r="R118">
            <v>30000</v>
          </cell>
          <cell r="U118">
            <v>10000</v>
          </cell>
          <cell r="V118">
            <v>40000</v>
          </cell>
          <cell r="W118">
            <v>-28759.7893333334</v>
          </cell>
          <cell r="X118">
            <v>216103.89</v>
          </cell>
          <cell r="Y118">
            <v>-28759.7893333334</v>
          </cell>
          <cell r="Z118">
            <v>0</v>
          </cell>
          <cell r="AB118" t="str">
            <v>100%</v>
          </cell>
          <cell r="AC118">
            <v>10000</v>
          </cell>
          <cell r="AD118" t="str">
            <v>100%</v>
          </cell>
          <cell r="AE118">
            <v>20000</v>
          </cell>
          <cell r="AF118" t="str">
            <v>100%</v>
          </cell>
          <cell r="AG118">
            <v>30000</v>
          </cell>
          <cell r="AH118" t="str">
            <v>100%</v>
          </cell>
          <cell r="AI118">
            <v>0</v>
          </cell>
        </row>
        <row r="119">
          <cell r="C119" t="str">
            <v>S437008</v>
          </cell>
          <cell r="D119" t="str">
            <v>烟台青沪纸业有限公司</v>
          </cell>
          <cell r="E119" t="str">
            <v>远途</v>
          </cell>
          <cell r="F119" t="str">
            <v>座椅</v>
          </cell>
          <cell r="G119" t="str">
            <v>零部件</v>
          </cell>
          <cell r="H119">
            <v>0.8</v>
          </cell>
          <cell r="I119">
            <v>21121.07</v>
          </cell>
          <cell r="J119">
            <v>21121.07</v>
          </cell>
          <cell r="K119">
            <v>1071.1216666666701</v>
          </cell>
          <cell r="L119">
            <v>2297.6233333333298</v>
          </cell>
          <cell r="M119">
            <v>2297.6233333333298</v>
          </cell>
          <cell r="N119">
            <v>3520.1783333333301</v>
          </cell>
          <cell r="O119">
            <v>3520.1783333333301</v>
          </cell>
          <cell r="P119">
            <v>3520.1783333333301</v>
          </cell>
          <cell r="Q119">
            <v>12981.5226666667</v>
          </cell>
          <cell r="R119">
            <v>0</v>
          </cell>
          <cell r="U119">
            <v>10000</v>
          </cell>
          <cell r="V119">
            <v>10000</v>
          </cell>
          <cell r="W119">
            <v>2981.5226666666599</v>
          </cell>
          <cell r="X119">
            <v>11121.07</v>
          </cell>
          <cell r="Y119">
            <v>2981.5226666666599</v>
          </cell>
          <cell r="Z119">
            <v>2981.5226666666599</v>
          </cell>
          <cell r="AB119">
            <v>0</v>
          </cell>
          <cell r="AD119">
            <v>0</v>
          </cell>
          <cell r="AF119">
            <v>0</v>
          </cell>
          <cell r="AH119">
            <v>0</v>
          </cell>
          <cell r="AI119">
            <v>0</v>
          </cell>
        </row>
        <row r="120">
          <cell r="C120" t="str">
            <v>S422002</v>
          </cell>
          <cell r="D120" t="str">
            <v>长春市天利得科技有限公司</v>
          </cell>
          <cell r="E120" t="str">
            <v>远途</v>
          </cell>
          <cell r="F120" t="str">
            <v>座椅</v>
          </cell>
          <cell r="G120" t="str">
            <v>零部件</v>
          </cell>
          <cell r="H120">
            <v>0.8</v>
          </cell>
          <cell r="I120">
            <v>1357574.01</v>
          </cell>
          <cell r="J120">
            <v>956613.85</v>
          </cell>
          <cell r="K120">
            <v>60261.848333333299</v>
          </cell>
          <cell r="L120">
            <v>96315.441666666695</v>
          </cell>
          <cell r="M120">
            <v>130811.423333333</v>
          </cell>
          <cell r="N120">
            <v>159435.64166666701</v>
          </cell>
          <cell r="O120">
            <v>195099.19500000001</v>
          </cell>
          <cell r="P120">
            <v>192343.23499999999</v>
          </cell>
          <cell r="Q120">
            <v>667413.42799999996</v>
          </cell>
          <cell r="R120">
            <v>320000</v>
          </cell>
          <cell r="U120">
            <v>500000</v>
          </cell>
          <cell r="V120">
            <v>820000</v>
          </cell>
          <cell r="W120">
            <v>-152586.57199999999</v>
          </cell>
          <cell r="X120">
            <v>456613.85</v>
          </cell>
          <cell r="Y120">
            <v>-152586.57199999999</v>
          </cell>
          <cell r="Z120">
            <v>0</v>
          </cell>
          <cell r="AA120">
            <v>50000</v>
          </cell>
          <cell r="AB120" t="str">
            <v>100%</v>
          </cell>
          <cell r="AD120" t="str">
            <v>100%</v>
          </cell>
          <cell r="AE120">
            <v>100000</v>
          </cell>
          <cell r="AF120" t="str">
            <v>100%</v>
          </cell>
          <cell r="AG120">
            <v>300000</v>
          </cell>
          <cell r="AH120" t="str">
            <v>100%</v>
          </cell>
          <cell r="AI120">
            <v>50000</v>
          </cell>
        </row>
        <row r="121">
          <cell r="C121" t="str">
            <v>S432039</v>
          </cell>
          <cell r="D121" t="str">
            <v>吴江市拓研电子材料有限公司</v>
          </cell>
          <cell r="E121" t="str">
            <v>远途</v>
          </cell>
          <cell r="F121" t="str">
            <v>座椅</v>
          </cell>
          <cell r="G121" t="str">
            <v>零部件</v>
          </cell>
          <cell r="H121">
            <v>1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3060</v>
          </cell>
          <cell r="S121">
            <v>1864</v>
          </cell>
          <cell r="V121">
            <v>4924</v>
          </cell>
          <cell r="W121">
            <v>-4924</v>
          </cell>
          <cell r="X121">
            <v>0</v>
          </cell>
          <cell r="Y121">
            <v>-4924</v>
          </cell>
          <cell r="Z121">
            <v>0</v>
          </cell>
          <cell r="AB121" t="str">
            <v>100%</v>
          </cell>
          <cell r="AD121" t="str">
            <v>100%</v>
          </cell>
          <cell r="AF121" t="str">
            <v>100%</v>
          </cell>
          <cell r="AH121" t="str">
            <v>100%</v>
          </cell>
          <cell r="AI121">
            <v>0</v>
          </cell>
        </row>
        <row r="122">
          <cell r="C122" t="str">
            <v>S461001</v>
          </cell>
          <cell r="D122" t="str">
            <v>西安海容塑料制品有限责任公司</v>
          </cell>
          <cell r="E122" t="str">
            <v>远途</v>
          </cell>
          <cell r="F122" t="str">
            <v>金属件/座椅</v>
          </cell>
          <cell r="G122" t="str">
            <v>零部件</v>
          </cell>
          <cell r="H122">
            <v>1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17113</v>
          </cell>
          <cell r="S122">
            <v>5487.23</v>
          </cell>
          <cell r="V122">
            <v>22600.23</v>
          </cell>
          <cell r="W122">
            <v>-22600.23</v>
          </cell>
          <cell r="X122">
            <v>0</v>
          </cell>
          <cell r="Y122">
            <v>-22600.23</v>
          </cell>
          <cell r="Z122">
            <v>0</v>
          </cell>
          <cell r="AB122" t="str">
            <v>100%</v>
          </cell>
          <cell r="AD122" t="str">
            <v>100%</v>
          </cell>
          <cell r="AF122" t="str">
            <v>100%</v>
          </cell>
          <cell r="AH122" t="str">
            <v>100%</v>
          </cell>
          <cell r="AI122">
            <v>0</v>
          </cell>
        </row>
        <row r="123">
          <cell r="C123" t="str">
            <v>S432034</v>
          </cell>
          <cell r="D123" t="str">
            <v>上锐（常州）供应链管理有限公司</v>
          </cell>
          <cell r="E123" t="str">
            <v>远途</v>
          </cell>
          <cell r="F123" t="str">
            <v>座椅/金属件</v>
          </cell>
          <cell r="G123" t="str">
            <v>零部件</v>
          </cell>
          <cell r="H123">
            <v>1</v>
          </cell>
          <cell r="I123">
            <v>450250.33</v>
          </cell>
          <cell r="J123">
            <v>63602.76</v>
          </cell>
          <cell r="K123">
            <v>418.35</v>
          </cell>
          <cell r="L123">
            <v>10600.46</v>
          </cell>
          <cell r="M123">
            <v>10600.46</v>
          </cell>
          <cell r="N123">
            <v>26599.726666666698</v>
          </cell>
          <cell r="O123">
            <v>53198.158333333296</v>
          </cell>
          <cell r="P123">
            <v>75041.721666666694</v>
          </cell>
          <cell r="Q123">
            <v>176458.876666667</v>
          </cell>
          <cell r="R123">
            <v>249048.97</v>
          </cell>
          <cell r="U123">
            <v>60000</v>
          </cell>
          <cell r="V123">
            <v>309048.96999999997</v>
          </cell>
          <cell r="W123">
            <v>-132590.093333333</v>
          </cell>
          <cell r="X123">
            <v>3602.76</v>
          </cell>
          <cell r="Y123">
            <v>-132590.093333333</v>
          </cell>
          <cell r="Z123">
            <v>0</v>
          </cell>
          <cell r="AA123">
            <v>60000</v>
          </cell>
          <cell r="AB123" t="str">
            <v>100%</v>
          </cell>
          <cell r="AC123">
            <v>100000</v>
          </cell>
          <cell r="AD123" t="str">
            <v>100%</v>
          </cell>
          <cell r="AE123">
            <v>100000</v>
          </cell>
          <cell r="AF123" t="str">
            <v>100%</v>
          </cell>
          <cell r="AG123">
            <v>160000</v>
          </cell>
          <cell r="AH123" t="str">
            <v>100%</v>
          </cell>
          <cell r="AI123">
            <v>60000</v>
          </cell>
        </row>
        <row r="124">
          <cell r="C124" t="str">
            <v>S421001</v>
          </cell>
          <cell r="D124" t="str">
            <v>沈阳金杯锦恒汽车安全系统有限公司</v>
          </cell>
          <cell r="E124" t="str">
            <v>远途</v>
          </cell>
          <cell r="F124" t="str">
            <v>座椅</v>
          </cell>
          <cell r="G124" t="str">
            <v>零部件</v>
          </cell>
          <cell r="H124">
            <v>0.8</v>
          </cell>
          <cell r="I124">
            <v>60107.89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10017.981666666699</v>
          </cell>
          <cell r="O124">
            <v>10017.981666666699</v>
          </cell>
          <cell r="P124">
            <v>10017.981666666699</v>
          </cell>
          <cell r="Q124">
            <v>24043.156000000101</v>
          </cell>
          <cell r="R124">
            <v>0</v>
          </cell>
          <cell r="S124">
            <v>60107.89</v>
          </cell>
          <cell r="V124">
            <v>60107.89</v>
          </cell>
          <cell r="W124">
            <v>-36064.733999999902</v>
          </cell>
          <cell r="X124">
            <v>0</v>
          </cell>
          <cell r="Y124">
            <v>-36064.733999999902</v>
          </cell>
          <cell r="Z124">
            <v>0</v>
          </cell>
          <cell r="AB124" t="str">
            <v>100%</v>
          </cell>
          <cell r="AD124" t="str">
            <v>100%</v>
          </cell>
          <cell r="AF124" t="str">
            <v>100%</v>
          </cell>
          <cell r="AH124" t="str">
            <v>100%</v>
          </cell>
          <cell r="AI124">
            <v>0</v>
          </cell>
        </row>
        <row r="125">
          <cell r="C125" t="str">
            <v>S432008</v>
          </cell>
          <cell r="D125" t="str">
            <v>徐州华夏电子有限公司</v>
          </cell>
          <cell r="E125" t="str">
            <v>远途</v>
          </cell>
          <cell r="F125" t="str">
            <v>座椅</v>
          </cell>
          <cell r="G125" t="str">
            <v>零部件</v>
          </cell>
          <cell r="H125">
            <v>0.8</v>
          </cell>
          <cell r="I125">
            <v>580573.37</v>
          </cell>
          <cell r="J125">
            <v>580573.37</v>
          </cell>
          <cell r="K125">
            <v>40329.406666666699</v>
          </cell>
          <cell r="L125">
            <v>71466.425000000003</v>
          </cell>
          <cell r="M125">
            <v>80707</v>
          </cell>
          <cell r="N125">
            <v>96762.228333333303</v>
          </cell>
          <cell r="O125">
            <v>71298.856666666703</v>
          </cell>
          <cell r="P125">
            <v>71298.856666666703</v>
          </cell>
          <cell r="Q125">
            <v>345490.218666667</v>
          </cell>
          <cell r="R125">
            <v>0</v>
          </cell>
          <cell r="U125">
            <v>60000</v>
          </cell>
          <cell r="V125">
            <v>60000</v>
          </cell>
          <cell r="W125">
            <v>285490.218666667</v>
          </cell>
          <cell r="X125">
            <v>520573.37</v>
          </cell>
          <cell r="Y125">
            <v>285490.218666667</v>
          </cell>
          <cell r="Z125">
            <v>285490.218666667</v>
          </cell>
          <cell r="AA125">
            <v>20000</v>
          </cell>
          <cell r="AB125">
            <v>7.0054939512136594E-2</v>
          </cell>
          <cell r="AC125">
            <v>50000</v>
          </cell>
          <cell r="AD125">
            <v>0.17513734878034201</v>
          </cell>
          <cell r="AE125">
            <v>100000</v>
          </cell>
          <cell r="AF125">
            <v>0.35027469756068302</v>
          </cell>
          <cell r="AG125">
            <v>200000</v>
          </cell>
          <cell r="AH125">
            <v>0.70054939512136605</v>
          </cell>
          <cell r="AI125">
            <v>20000</v>
          </cell>
        </row>
        <row r="126">
          <cell r="C126" t="str">
            <v>S435004</v>
          </cell>
          <cell r="D126" t="str">
            <v>厦门市鑫荣飞工贸有限公司</v>
          </cell>
          <cell r="E126" t="str">
            <v>远途</v>
          </cell>
          <cell r="F126" t="str">
            <v>金属件</v>
          </cell>
          <cell r="G126" t="str">
            <v>零部件</v>
          </cell>
          <cell r="H126">
            <v>0.8</v>
          </cell>
          <cell r="I126">
            <v>1291497.07</v>
          </cell>
          <cell r="J126">
            <v>713368.73</v>
          </cell>
          <cell r="K126">
            <v>104311.34</v>
          </cell>
          <cell r="L126">
            <v>94289.37</v>
          </cell>
          <cell r="M126">
            <v>90690.696666666699</v>
          </cell>
          <cell r="N126">
            <v>90717.096666666694</v>
          </cell>
          <cell r="O126">
            <v>145695.42000000001</v>
          </cell>
          <cell r="P126">
            <v>127500.536666667</v>
          </cell>
          <cell r="Q126">
            <v>522563.56800000003</v>
          </cell>
          <cell r="R126">
            <v>0</v>
          </cell>
          <cell r="U126">
            <v>60000</v>
          </cell>
          <cell r="V126">
            <v>60000</v>
          </cell>
          <cell r="W126">
            <v>462563.56800000003</v>
          </cell>
          <cell r="X126">
            <v>653368.73</v>
          </cell>
          <cell r="Y126">
            <v>462563.56800000003</v>
          </cell>
          <cell r="Z126">
            <v>462563.56800000003</v>
          </cell>
          <cell r="AB126">
            <v>0</v>
          </cell>
          <cell r="AD126">
            <v>0</v>
          </cell>
          <cell r="AE126">
            <v>200000</v>
          </cell>
          <cell r="AF126">
            <v>0.432373005216874</v>
          </cell>
          <cell r="AG126">
            <v>462563.56800000003</v>
          </cell>
          <cell r="AH126">
            <v>0.999999999999999</v>
          </cell>
          <cell r="AI126">
            <v>0</v>
          </cell>
        </row>
        <row r="127">
          <cell r="C127" t="str">
            <v>S413053</v>
          </cell>
          <cell r="D127" t="str">
            <v>黄骅市益海五金制造有限公司</v>
          </cell>
          <cell r="E127" t="str">
            <v>远途</v>
          </cell>
          <cell r="F127" t="str">
            <v>座椅</v>
          </cell>
          <cell r="G127" t="str">
            <v>零部件</v>
          </cell>
          <cell r="H127">
            <v>0.8</v>
          </cell>
          <cell r="I127">
            <v>372807.38</v>
          </cell>
          <cell r="J127">
            <v>307443.14</v>
          </cell>
          <cell r="K127">
            <v>32203.89</v>
          </cell>
          <cell r="L127">
            <v>36976.076666666697</v>
          </cell>
          <cell r="M127">
            <v>21701.051666666699</v>
          </cell>
          <cell r="N127">
            <v>20451.051666666699</v>
          </cell>
          <cell r="O127">
            <v>28411.758333333299</v>
          </cell>
          <cell r="P127">
            <v>24364.058333333302</v>
          </cell>
          <cell r="Q127">
            <v>131286.30933333299</v>
          </cell>
          <cell r="R127">
            <v>100000</v>
          </cell>
          <cell r="S127">
            <v>30000</v>
          </cell>
          <cell r="V127">
            <v>130000</v>
          </cell>
          <cell r="W127">
            <v>1286.30933333337</v>
          </cell>
          <cell r="X127">
            <v>307443.14</v>
          </cell>
          <cell r="Y127">
            <v>1286.30933333337</v>
          </cell>
          <cell r="Z127">
            <v>1286.30933333337</v>
          </cell>
          <cell r="AA127">
            <v>10000</v>
          </cell>
          <cell r="AB127">
            <v>7.7741797722059598</v>
          </cell>
          <cell r="AC127">
            <v>10000</v>
          </cell>
          <cell r="AD127">
            <v>7.7741797722059598</v>
          </cell>
          <cell r="AE127">
            <v>30000</v>
          </cell>
          <cell r="AF127">
            <v>23.322539316617899</v>
          </cell>
          <cell r="AG127">
            <v>30000</v>
          </cell>
          <cell r="AH127">
            <v>23.322539316617899</v>
          </cell>
          <cell r="AI127">
            <v>10000</v>
          </cell>
        </row>
        <row r="128">
          <cell r="C128" t="str">
            <v>S413004</v>
          </cell>
          <cell r="D128" t="str">
            <v>保定兆龙通用电器塑业有限公司</v>
          </cell>
          <cell r="E128" t="str">
            <v>属地化</v>
          </cell>
          <cell r="F128" t="str">
            <v>金属件/座椅</v>
          </cell>
          <cell r="G128" t="str">
            <v>零部件</v>
          </cell>
          <cell r="H128">
            <v>0.8</v>
          </cell>
          <cell r="I128">
            <v>171747.95</v>
          </cell>
          <cell r="J128">
            <v>50072.12</v>
          </cell>
          <cell r="K128">
            <v>0</v>
          </cell>
          <cell r="L128">
            <v>4131.1566666666704</v>
          </cell>
          <cell r="M128">
            <v>8345.3533333333307</v>
          </cell>
          <cell r="N128">
            <v>10147.9566666667</v>
          </cell>
          <cell r="O128">
            <v>18354.628333333301</v>
          </cell>
          <cell r="P128">
            <v>28624.6583333333</v>
          </cell>
          <cell r="Q128">
            <v>55683.002666666602</v>
          </cell>
          <cell r="R128">
            <v>100000</v>
          </cell>
          <cell r="S128">
            <v>30000</v>
          </cell>
          <cell r="V128">
            <v>130000</v>
          </cell>
          <cell r="W128">
            <v>-74316.997333333406</v>
          </cell>
          <cell r="X128">
            <v>50072.12</v>
          </cell>
          <cell r="Y128">
            <v>-74316.997333333406</v>
          </cell>
          <cell r="Z128">
            <v>0</v>
          </cell>
          <cell r="AB128" t="str">
            <v>100%</v>
          </cell>
          <cell r="AC128">
            <v>30000</v>
          </cell>
          <cell r="AD128" t="str">
            <v>100%</v>
          </cell>
          <cell r="AE128">
            <v>30000</v>
          </cell>
          <cell r="AF128" t="str">
            <v>100%</v>
          </cell>
          <cell r="AG128">
            <v>30000</v>
          </cell>
          <cell r="AH128" t="str">
            <v>100%</v>
          </cell>
          <cell r="AI128">
            <v>0</v>
          </cell>
        </row>
        <row r="129">
          <cell r="C129" t="str">
            <v>S411012</v>
          </cell>
          <cell r="D129" t="str">
            <v>北京旺博林包装材料有限公司</v>
          </cell>
          <cell r="E129" t="str">
            <v>属地化</v>
          </cell>
          <cell r="F129" t="str">
            <v>座椅</v>
          </cell>
          <cell r="G129" t="str">
            <v>零部件</v>
          </cell>
          <cell r="H129">
            <v>0.8</v>
          </cell>
          <cell r="I129">
            <v>12628.11</v>
          </cell>
          <cell r="J129">
            <v>12628.11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10000</v>
          </cell>
          <cell r="V129">
            <v>10000</v>
          </cell>
          <cell r="W129">
            <v>-10000</v>
          </cell>
          <cell r="X129">
            <v>12628.11</v>
          </cell>
          <cell r="Y129">
            <v>-10000</v>
          </cell>
          <cell r="Z129">
            <v>0</v>
          </cell>
          <cell r="AA129">
            <v>10000</v>
          </cell>
          <cell r="AB129" t="str">
            <v>100%</v>
          </cell>
          <cell r="AD129" t="str">
            <v>100%</v>
          </cell>
          <cell r="AF129" t="str">
            <v>100%</v>
          </cell>
          <cell r="AH129" t="str">
            <v>100%</v>
          </cell>
          <cell r="AI129">
            <v>10000</v>
          </cell>
        </row>
        <row r="130">
          <cell r="C130" t="str">
            <v>S433004</v>
          </cell>
          <cell r="D130" t="str">
            <v>浙江华悦汽车零部件有限公司</v>
          </cell>
          <cell r="E130" t="str">
            <v>远途</v>
          </cell>
          <cell r="F130" t="str">
            <v>座椅</v>
          </cell>
          <cell r="G130" t="str">
            <v>零部件</v>
          </cell>
          <cell r="H130">
            <v>1</v>
          </cell>
          <cell r="Q130">
            <v>0</v>
          </cell>
          <cell r="S130">
            <v>12251.89</v>
          </cell>
          <cell r="V130">
            <v>12251.89</v>
          </cell>
          <cell r="W130">
            <v>-12251.89</v>
          </cell>
          <cell r="X130">
            <v>0</v>
          </cell>
          <cell r="Y130">
            <v>-12251.89</v>
          </cell>
          <cell r="Z130">
            <v>0</v>
          </cell>
          <cell r="AB130" t="str">
            <v>100%</v>
          </cell>
          <cell r="AD130" t="str">
            <v>100%</v>
          </cell>
          <cell r="AF130" t="str">
            <v>100%</v>
          </cell>
          <cell r="AH130" t="str">
            <v>100%</v>
          </cell>
          <cell r="AI130">
            <v>0</v>
          </cell>
        </row>
        <row r="131">
          <cell r="C131" t="str">
            <v>S413212</v>
          </cell>
          <cell r="D131" t="str">
            <v>廊坊富杉汽车零部件有限公司</v>
          </cell>
          <cell r="E131" t="str">
            <v>属地化</v>
          </cell>
          <cell r="F131" t="str">
            <v>座椅</v>
          </cell>
          <cell r="G131" t="str">
            <v>零部件</v>
          </cell>
          <cell r="H131">
            <v>0.8</v>
          </cell>
          <cell r="I131">
            <v>59971.360000000001</v>
          </cell>
          <cell r="J131">
            <v>59971.360000000001</v>
          </cell>
          <cell r="K131">
            <v>0</v>
          </cell>
          <cell r="L131">
            <v>0</v>
          </cell>
          <cell r="M131">
            <v>9995.2266666666692</v>
          </cell>
          <cell r="N131">
            <v>9995.2266666666692</v>
          </cell>
          <cell r="O131">
            <v>9995.2266666666692</v>
          </cell>
          <cell r="P131">
            <v>9995.2266666666692</v>
          </cell>
          <cell r="Q131">
            <v>31984.725333333299</v>
          </cell>
          <cell r="R131">
            <v>0</v>
          </cell>
          <cell r="T131">
            <v>20000</v>
          </cell>
          <cell r="V131">
            <v>20000</v>
          </cell>
          <cell r="W131">
            <v>11984.725333333299</v>
          </cell>
          <cell r="X131">
            <v>39971.360000000001</v>
          </cell>
          <cell r="Y131">
            <v>11984.725333333299</v>
          </cell>
          <cell r="Z131">
            <v>11984.725333333299</v>
          </cell>
          <cell r="AA131">
            <v>10000</v>
          </cell>
          <cell r="AB131">
            <v>0.83439542600002803</v>
          </cell>
          <cell r="AC131">
            <v>20000</v>
          </cell>
          <cell r="AD131">
            <v>1.6687908520000601</v>
          </cell>
          <cell r="AE131">
            <v>20000</v>
          </cell>
          <cell r="AF131">
            <v>1.6687908520000601</v>
          </cell>
          <cell r="AG131">
            <v>30000</v>
          </cell>
          <cell r="AH131">
            <v>2.5031862780000802</v>
          </cell>
          <cell r="AI131">
            <v>10000</v>
          </cell>
        </row>
        <row r="132">
          <cell r="C132" t="str">
            <v>S413201</v>
          </cell>
          <cell r="D132" t="str">
            <v>清河县沁园汽车零部件有限公司</v>
          </cell>
          <cell r="E132" t="str">
            <v>属地化</v>
          </cell>
          <cell r="F132" t="str">
            <v>座椅/金属件</v>
          </cell>
          <cell r="G132" t="str">
            <v>零部件</v>
          </cell>
          <cell r="H132">
            <v>0.8</v>
          </cell>
          <cell r="I132">
            <v>212280.31</v>
          </cell>
          <cell r="J132">
            <v>99209.57</v>
          </cell>
          <cell r="K132">
            <v>0</v>
          </cell>
          <cell r="L132">
            <v>0</v>
          </cell>
          <cell r="M132">
            <v>0</v>
          </cell>
          <cell r="N132">
            <v>53.878333333333202</v>
          </cell>
          <cell r="O132">
            <v>16534.928333333301</v>
          </cell>
          <cell r="P132">
            <v>35380.051666666703</v>
          </cell>
          <cell r="Q132">
            <v>41575.086666666699</v>
          </cell>
          <cell r="R132">
            <v>174000</v>
          </cell>
          <cell r="S132">
            <v>84000</v>
          </cell>
          <cell r="V132">
            <v>258000</v>
          </cell>
          <cell r="W132">
            <v>-216424.91333333301</v>
          </cell>
          <cell r="X132">
            <v>99209.57</v>
          </cell>
          <cell r="Y132">
            <v>-216424.91333333301</v>
          </cell>
          <cell r="Z132">
            <v>0</v>
          </cell>
          <cell r="AA132">
            <v>40000</v>
          </cell>
          <cell r="AB132" t="str">
            <v>100%</v>
          </cell>
          <cell r="AC132">
            <v>50000</v>
          </cell>
          <cell r="AD132" t="str">
            <v>100%</v>
          </cell>
          <cell r="AE132">
            <v>50000</v>
          </cell>
          <cell r="AF132" t="str">
            <v>100%</v>
          </cell>
          <cell r="AG132">
            <v>90000</v>
          </cell>
          <cell r="AH132" t="str">
            <v>100%</v>
          </cell>
          <cell r="AI132">
            <v>40000</v>
          </cell>
        </row>
        <row r="133">
          <cell r="C133" t="str">
            <v>S437004</v>
          </cell>
          <cell r="D133" t="str">
            <v>青岛福基纺织有限公司</v>
          </cell>
          <cell r="E133" t="str">
            <v>远途</v>
          </cell>
          <cell r="F133" t="str">
            <v>座椅</v>
          </cell>
          <cell r="G133" t="str">
            <v>零部件</v>
          </cell>
          <cell r="H133">
            <v>0.8</v>
          </cell>
          <cell r="I133">
            <v>1384822.71</v>
          </cell>
          <cell r="J133">
            <v>1208289.29</v>
          </cell>
          <cell r="K133">
            <v>85747.361666666693</v>
          </cell>
          <cell r="L133">
            <v>140176.35333333301</v>
          </cell>
          <cell r="M133">
            <v>201381.54833333299</v>
          </cell>
          <cell r="N133">
            <v>201381.54833333299</v>
          </cell>
          <cell r="O133">
            <v>213246.65</v>
          </cell>
          <cell r="P133">
            <v>228636.29333333299</v>
          </cell>
          <cell r="Q133">
            <v>856455.80399999896</v>
          </cell>
          <cell r="R133">
            <v>835000</v>
          </cell>
          <cell r="S133">
            <v>835000</v>
          </cell>
          <cell r="U133">
            <v>300000</v>
          </cell>
          <cell r="V133">
            <v>1970000</v>
          </cell>
          <cell r="W133">
            <v>-1113544.196</v>
          </cell>
          <cell r="X133">
            <v>908289.29</v>
          </cell>
          <cell r="Y133">
            <v>-1113544.196</v>
          </cell>
          <cell r="Z133">
            <v>0</v>
          </cell>
          <cell r="AB133" t="str">
            <v>100%</v>
          </cell>
          <cell r="AD133" t="str">
            <v>100%</v>
          </cell>
          <cell r="AF133" t="str">
            <v>100%</v>
          </cell>
          <cell r="AH133" t="str">
            <v>100%</v>
          </cell>
          <cell r="AI133">
            <v>0</v>
          </cell>
        </row>
        <row r="134">
          <cell r="C134" t="str">
            <v>S411018</v>
          </cell>
          <cell r="D134" t="str">
            <v>北京三浦易购科技有限公司</v>
          </cell>
          <cell r="E134" t="str">
            <v>属地化</v>
          </cell>
          <cell r="F134" t="str">
            <v>金属件</v>
          </cell>
          <cell r="G134" t="str">
            <v>零部件</v>
          </cell>
          <cell r="H134">
            <v>0.8</v>
          </cell>
          <cell r="I134">
            <v>47499.09</v>
          </cell>
          <cell r="J134">
            <v>21057.09</v>
          </cell>
          <cell r="K134">
            <v>0</v>
          </cell>
          <cell r="L134">
            <v>816.34833333333302</v>
          </cell>
          <cell r="M134">
            <v>816.34833333333302</v>
          </cell>
          <cell r="N134">
            <v>3509.5149999999999</v>
          </cell>
          <cell r="O134">
            <v>7916.5150000000003</v>
          </cell>
          <cell r="P134">
            <v>7916.5150000000003</v>
          </cell>
          <cell r="Q134">
            <v>16780.1933333333</v>
          </cell>
          <cell r="R134">
            <v>35230.86</v>
          </cell>
          <cell r="S134">
            <v>10000</v>
          </cell>
          <cell r="V134">
            <v>45230.86</v>
          </cell>
          <cell r="W134">
            <v>-28450.666666666701</v>
          </cell>
          <cell r="X134">
            <v>21057.09</v>
          </cell>
          <cell r="Y134">
            <v>-28450.666666666701</v>
          </cell>
          <cell r="Z134">
            <v>0</v>
          </cell>
          <cell r="AA134">
            <v>20000</v>
          </cell>
          <cell r="AB134" t="str">
            <v>100%</v>
          </cell>
          <cell r="AC134">
            <v>20000</v>
          </cell>
          <cell r="AD134" t="str">
            <v>100%</v>
          </cell>
          <cell r="AE134">
            <v>20000</v>
          </cell>
          <cell r="AF134" t="str">
            <v>100%</v>
          </cell>
          <cell r="AG134">
            <v>20000</v>
          </cell>
          <cell r="AH134" t="str">
            <v>100%</v>
          </cell>
          <cell r="AI134">
            <v>20000</v>
          </cell>
        </row>
        <row r="135">
          <cell r="C135" t="str">
            <v>S413007</v>
          </cell>
          <cell r="D135" t="str">
            <v>雄县华增汽车饰件有限公司</v>
          </cell>
          <cell r="E135" t="str">
            <v>属地化</v>
          </cell>
          <cell r="F135" t="str">
            <v>金属件/座椅</v>
          </cell>
          <cell r="G135" t="str">
            <v>零部件</v>
          </cell>
          <cell r="H135">
            <v>0.8</v>
          </cell>
          <cell r="I135">
            <v>430894.89</v>
          </cell>
          <cell r="J135">
            <v>398246.01</v>
          </cell>
          <cell r="K135">
            <v>17830.275000000001</v>
          </cell>
          <cell r="L135">
            <v>18034.081666666701</v>
          </cell>
          <cell r="M135">
            <v>18357.02</v>
          </cell>
          <cell r="N135">
            <v>18290.404999999999</v>
          </cell>
          <cell r="O135">
            <v>18150.2133333333</v>
          </cell>
          <cell r="P135">
            <v>16236.233333333301</v>
          </cell>
          <cell r="Q135">
            <v>85518.582666666698</v>
          </cell>
          <cell r="R135">
            <v>0</v>
          </cell>
          <cell r="V135">
            <v>0</v>
          </cell>
          <cell r="W135">
            <v>85518.582666666698</v>
          </cell>
          <cell r="X135">
            <v>398246.01</v>
          </cell>
          <cell r="Y135">
            <v>85518.582666666698</v>
          </cell>
          <cell r="Z135">
            <v>85518.582666666698</v>
          </cell>
          <cell r="AA135">
            <v>10000</v>
          </cell>
          <cell r="AB135">
            <v>0.11693364983582399</v>
          </cell>
          <cell r="AC135">
            <v>10000</v>
          </cell>
          <cell r="AD135">
            <v>0.11693364983582399</v>
          </cell>
          <cell r="AE135">
            <v>20000</v>
          </cell>
          <cell r="AF135">
            <v>0.23386729967164899</v>
          </cell>
          <cell r="AG135">
            <v>50000</v>
          </cell>
          <cell r="AH135">
            <v>0.58466824917912197</v>
          </cell>
          <cell r="AI135">
            <v>10000</v>
          </cell>
        </row>
        <row r="136">
          <cell r="C136" t="str">
            <v>S413001</v>
          </cell>
          <cell r="D136" t="str">
            <v>北京吉信气弹簧制品有限公司</v>
          </cell>
          <cell r="E136" t="str">
            <v>属地化</v>
          </cell>
          <cell r="F136" t="str">
            <v>座椅</v>
          </cell>
          <cell r="G136" t="str">
            <v>零部件</v>
          </cell>
          <cell r="H136">
            <v>0.8</v>
          </cell>
          <cell r="I136">
            <v>696441.1</v>
          </cell>
          <cell r="J136">
            <v>647149.69999999995</v>
          </cell>
          <cell r="K136">
            <v>84091.6</v>
          </cell>
          <cell r="L136">
            <v>61718.65</v>
          </cell>
          <cell r="M136">
            <v>68297.36</v>
          </cell>
          <cell r="N136">
            <v>48947.360000000001</v>
          </cell>
          <cell r="O136">
            <v>57162.593333333301</v>
          </cell>
          <cell r="P136">
            <v>33066.764999999999</v>
          </cell>
          <cell r="Q136">
            <v>282627.46266666701</v>
          </cell>
          <cell r="R136">
            <v>0</v>
          </cell>
          <cell r="V136">
            <v>0</v>
          </cell>
          <cell r="W136">
            <v>282627.46266666701</v>
          </cell>
          <cell r="X136">
            <v>647149.69999999995</v>
          </cell>
          <cell r="Y136">
            <v>282627.46266666701</v>
          </cell>
          <cell r="Z136">
            <v>282627.46266666701</v>
          </cell>
          <cell r="AA136">
            <v>10000</v>
          </cell>
          <cell r="AB136">
            <v>3.5382265777172899E-2</v>
          </cell>
          <cell r="AD136">
            <v>0</v>
          </cell>
          <cell r="AF136">
            <v>0</v>
          </cell>
          <cell r="AH136">
            <v>0</v>
          </cell>
          <cell r="AI136">
            <v>10000</v>
          </cell>
        </row>
        <row r="137">
          <cell r="C137" t="str">
            <v>S413058</v>
          </cell>
          <cell r="D137" t="str">
            <v>黄骅市俊隆五金包装有限公司</v>
          </cell>
          <cell r="E137" t="str">
            <v>属地化</v>
          </cell>
          <cell r="F137" t="str">
            <v>金属件/后视镜</v>
          </cell>
          <cell r="G137" t="str">
            <v>零部件</v>
          </cell>
          <cell r="H137">
            <v>0.8</v>
          </cell>
          <cell r="I137">
            <v>269809.65999999997</v>
          </cell>
          <cell r="J137">
            <v>224752.26</v>
          </cell>
          <cell r="K137">
            <v>13922.2383333333</v>
          </cell>
          <cell r="L137">
            <v>14972.584999999999</v>
          </cell>
          <cell r="M137">
            <v>13115.4216666667</v>
          </cell>
          <cell r="N137">
            <v>17891.073333333301</v>
          </cell>
          <cell r="O137">
            <v>16237.721666666699</v>
          </cell>
          <cell r="P137">
            <v>20600.64</v>
          </cell>
          <cell r="Q137">
            <v>77391.744000000006</v>
          </cell>
          <cell r="R137">
            <v>0</v>
          </cell>
          <cell r="V137">
            <v>0</v>
          </cell>
          <cell r="W137">
            <v>77391.744000000006</v>
          </cell>
          <cell r="X137">
            <v>224752.26</v>
          </cell>
          <cell r="Y137">
            <v>77391.744000000006</v>
          </cell>
          <cell r="Z137">
            <v>77391.744000000006</v>
          </cell>
          <cell r="AA137">
            <v>10000</v>
          </cell>
          <cell r="AB137">
            <v>0.12921274910150601</v>
          </cell>
          <cell r="AC137">
            <v>10000</v>
          </cell>
          <cell r="AD137">
            <v>0.12921274910150601</v>
          </cell>
          <cell r="AE137">
            <v>10000</v>
          </cell>
          <cell r="AF137">
            <v>0.12921274910150601</v>
          </cell>
          <cell r="AG137">
            <v>20000</v>
          </cell>
          <cell r="AH137">
            <v>0.25842549820301203</v>
          </cell>
          <cell r="AI137">
            <v>10000</v>
          </cell>
        </row>
        <row r="138">
          <cell r="C138" t="str">
            <v>S432036</v>
          </cell>
          <cell r="D138" t="str">
            <v>常州立天汽车零部件有限公司</v>
          </cell>
          <cell r="E138" t="str">
            <v>远途</v>
          </cell>
          <cell r="F138" t="str">
            <v>座椅</v>
          </cell>
          <cell r="G138" t="str">
            <v>零部件</v>
          </cell>
          <cell r="H138">
            <v>0.8</v>
          </cell>
          <cell r="I138">
            <v>497426.57</v>
          </cell>
          <cell r="J138">
            <v>292907.87</v>
          </cell>
          <cell r="K138">
            <v>0</v>
          </cell>
          <cell r="L138">
            <v>22491.238333333298</v>
          </cell>
          <cell r="M138">
            <v>22491.238333333298</v>
          </cell>
          <cell r="N138">
            <v>48817.978333333303</v>
          </cell>
          <cell r="O138">
            <v>71542.278333333306</v>
          </cell>
          <cell r="P138">
            <v>82904.428333333301</v>
          </cell>
          <cell r="Q138">
            <v>198597.729333333</v>
          </cell>
          <cell r="R138">
            <v>170000</v>
          </cell>
          <cell r="V138">
            <v>170000</v>
          </cell>
          <cell r="W138">
            <v>28597.729333333202</v>
          </cell>
          <cell r="X138">
            <v>292907.87</v>
          </cell>
          <cell r="Y138">
            <v>28597.729333333202</v>
          </cell>
          <cell r="Z138">
            <v>28597.729333333202</v>
          </cell>
          <cell r="AA138">
            <v>50000</v>
          </cell>
          <cell r="AB138">
            <v>1.7483905598659</v>
          </cell>
          <cell r="AC138">
            <v>40000</v>
          </cell>
          <cell r="AD138">
            <v>1.39871244789272</v>
          </cell>
          <cell r="AE138">
            <v>40000</v>
          </cell>
          <cell r="AF138">
            <v>1.39871244789272</v>
          </cell>
          <cell r="AG138">
            <v>40000</v>
          </cell>
          <cell r="AH138">
            <v>1.39871244789272</v>
          </cell>
          <cell r="AI138">
            <v>50000</v>
          </cell>
        </row>
        <row r="139">
          <cell r="C139" t="str">
            <v>S413026</v>
          </cell>
          <cell r="D139" t="str">
            <v>沧州临港明康汽车配件有限公司</v>
          </cell>
          <cell r="E139" t="str">
            <v>属地化</v>
          </cell>
          <cell r="F139" t="str">
            <v>金属件</v>
          </cell>
          <cell r="G139" t="str">
            <v>零部件</v>
          </cell>
          <cell r="H139">
            <v>0.8</v>
          </cell>
          <cell r="I139">
            <v>205271.17</v>
          </cell>
          <cell r="J139">
            <v>137119.19</v>
          </cell>
          <cell r="K139">
            <v>15262.6366666667</v>
          </cell>
          <cell r="L139">
            <v>15546.5666666667</v>
          </cell>
          <cell r="M139">
            <v>17250.153333333299</v>
          </cell>
          <cell r="N139">
            <v>15900.153333333301</v>
          </cell>
          <cell r="O139">
            <v>21720.746666666699</v>
          </cell>
          <cell r="P139">
            <v>21722.156666666699</v>
          </cell>
          <cell r="Q139">
            <v>85921.930666666696</v>
          </cell>
          <cell r="R139">
            <v>24000</v>
          </cell>
          <cell r="V139">
            <v>24000</v>
          </cell>
          <cell r="W139">
            <v>61921.930666666703</v>
          </cell>
          <cell r="X139">
            <v>137119.19</v>
          </cell>
          <cell r="Y139">
            <v>61921.930666666703</v>
          </cell>
          <cell r="Z139">
            <v>61921.930666666703</v>
          </cell>
          <cell r="AA139">
            <v>10000</v>
          </cell>
          <cell r="AB139">
            <v>0.16149367263484099</v>
          </cell>
          <cell r="AC139">
            <v>10000</v>
          </cell>
          <cell r="AD139">
            <v>0.16149367263484099</v>
          </cell>
          <cell r="AE139">
            <v>20000</v>
          </cell>
          <cell r="AF139">
            <v>0.32298734526968198</v>
          </cell>
          <cell r="AG139">
            <v>50000</v>
          </cell>
          <cell r="AH139">
            <v>0.80746836317420501</v>
          </cell>
          <cell r="AI139">
            <v>10000</v>
          </cell>
        </row>
        <row r="140">
          <cell r="C140" t="str">
            <v>S413054</v>
          </cell>
          <cell r="D140" t="str">
            <v>黄骅市保俊成复合彩印厂</v>
          </cell>
          <cell r="E140" t="str">
            <v>属地化</v>
          </cell>
          <cell r="F140" t="str">
            <v>金属件/后视镜</v>
          </cell>
          <cell r="G140" t="str">
            <v>零部件</v>
          </cell>
          <cell r="H140">
            <v>0.8</v>
          </cell>
          <cell r="I140">
            <v>142389.5</v>
          </cell>
          <cell r="J140">
            <v>114380.15</v>
          </cell>
          <cell r="K140">
            <v>9984.3583333333299</v>
          </cell>
          <cell r="L140">
            <v>13692.8283333333</v>
          </cell>
          <cell r="M140">
            <v>17906.95</v>
          </cell>
          <cell r="N140">
            <v>18388.6116666667</v>
          </cell>
          <cell r="O140">
            <v>20573.503333333301</v>
          </cell>
          <cell r="P140">
            <v>17163.281666666699</v>
          </cell>
          <cell r="Q140">
            <v>78167.626666666707</v>
          </cell>
          <cell r="R140">
            <v>0</v>
          </cell>
          <cell r="V140">
            <v>0</v>
          </cell>
          <cell r="W140">
            <v>78167.626666666707</v>
          </cell>
          <cell r="X140">
            <v>114380.15</v>
          </cell>
          <cell r="Y140">
            <v>78167.626666666707</v>
          </cell>
          <cell r="Z140">
            <v>78167.626666666707</v>
          </cell>
          <cell r="AA140">
            <v>10000</v>
          </cell>
          <cell r="AB140">
            <v>0.127930198554491</v>
          </cell>
          <cell r="AC140">
            <v>10000</v>
          </cell>
          <cell r="AD140">
            <v>0.127930198554491</v>
          </cell>
          <cell r="AE140">
            <v>20000</v>
          </cell>
          <cell r="AF140">
            <v>0.25586039710898201</v>
          </cell>
          <cell r="AG140">
            <v>50000</v>
          </cell>
          <cell r="AH140">
            <v>0.63965099277245596</v>
          </cell>
          <cell r="AI140">
            <v>10000</v>
          </cell>
        </row>
        <row r="141">
          <cell r="C141" t="str">
            <v>S437031</v>
          </cell>
          <cell r="D141" t="str">
            <v>山东万澳汽车附件科技有限公司</v>
          </cell>
          <cell r="E141" t="str">
            <v>远途</v>
          </cell>
          <cell r="F141" t="str">
            <v>座椅</v>
          </cell>
          <cell r="G141" t="str">
            <v>零部件</v>
          </cell>
          <cell r="H141">
            <v>0.8</v>
          </cell>
          <cell r="I141">
            <v>116636.48</v>
          </cell>
          <cell r="J141">
            <v>90773.08</v>
          </cell>
          <cell r="K141">
            <v>8913.8033333333296</v>
          </cell>
          <cell r="L141">
            <v>8337.0183333333298</v>
          </cell>
          <cell r="M141">
            <v>8222.9650000000001</v>
          </cell>
          <cell r="N141">
            <v>7453.80666666667</v>
          </cell>
          <cell r="O141">
            <v>6303.80666666667</v>
          </cell>
          <cell r="P141">
            <v>9071.5433333333294</v>
          </cell>
          <cell r="Q141">
            <v>38642.354666666703</v>
          </cell>
          <cell r="R141">
            <v>40000</v>
          </cell>
          <cell r="V141">
            <v>40000</v>
          </cell>
          <cell r="W141">
            <v>-1357.64533333333</v>
          </cell>
          <cell r="X141">
            <v>90773.08</v>
          </cell>
          <cell r="Y141">
            <v>-1357.64533333333</v>
          </cell>
          <cell r="Z141">
            <v>0</v>
          </cell>
          <cell r="AA141">
            <v>10000</v>
          </cell>
          <cell r="AB141" t="str">
            <v>100%</v>
          </cell>
          <cell r="AD141" t="str">
            <v>100%</v>
          </cell>
          <cell r="AF141" t="str">
            <v>100%</v>
          </cell>
          <cell r="AH141" t="str">
            <v>100%</v>
          </cell>
          <cell r="AI141">
            <v>10000</v>
          </cell>
        </row>
        <row r="142">
          <cell r="C142" t="str">
            <v>S431004</v>
          </cell>
          <cell r="D142" t="str">
            <v>新梦顶（上海）贸易有限公司</v>
          </cell>
          <cell r="E142" t="str">
            <v>远途</v>
          </cell>
          <cell r="F142" t="str">
            <v>座椅</v>
          </cell>
          <cell r="G142" t="str">
            <v>零部件</v>
          </cell>
          <cell r="H142">
            <v>0.8</v>
          </cell>
          <cell r="I142">
            <v>143823.81</v>
          </cell>
          <cell r="J142">
            <v>94252.03</v>
          </cell>
          <cell r="K142">
            <v>11164.766666666699</v>
          </cell>
          <cell r="L142">
            <v>13767.1833333333</v>
          </cell>
          <cell r="M142">
            <v>10794.1033333333</v>
          </cell>
          <cell r="N142">
            <v>15272.105</v>
          </cell>
          <cell r="O142">
            <v>14557.8</v>
          </cell>
          <cell r="P142">
            <v>14986.434999999999</v>
          </cell>
          <cell r="Q142">
            <v>64433.914666666598</v>
          </cell>
          <cell r="R142">
            <v>0</v>
          </cell>
          <cell r="V142">
            <v>0</v>
          </cell>
          <cell r="W142">
            <v>64433.914666666598</v>
          </cell>
          <cell r="X142">
            <v>94252.03</v>
          </cell>
          <cell r="Y142">
            <v>64433.914666666598</v>
          </cell>
          <cell r="Z142">
            <v>64433.914666666598</v>
          </cell>
          <cell r="AA142">
            <v>10000</v>
          </cell>
          <cell r="AB142">
            <v>0.15519777203872501</v>
          </cell>
          <cell r="AC142">
            <v>30000</v>
          </cell>
          <cell r="AD142">
            <v>0.46559331611617499</v>
          </cell>
          <cell r="AE142">
            <v>30000</v>
          </cell>
          <cell r="AF142">
            <v>0.46559331611617499</v>
          </cell>
          <cell r="AG142">
            <v>60000</v>
          </cell>
          <cell r="AH142">
            <v>0.93118663223235099</v>
          </cell>
          <cell r="AI142">
            <v>10000</v>
          </cell>
        </row>
        <row r="143">
          <cell r="C143" t="str">
            <v>S432003</v>
          </cell>
          <cell r="D143" t="str">
            <v>无锡市汇源机械科技有限公司</v>
          </cell>
          <cell r="E143" t="str">
            <v>远途</v>
          </cell>
          <cell r="F143" t="str">
            <v>金属件/座椅/后视镜</v>
          </cell>
          <cell r="G143" t="str">
            <v>零部件</v>
          </cell>
          <cell r="H143">
            <v>0.8</v>
          </cell>
          <cell r="I143">
            <v>182685.16</v>
          </cell>
          <cell r="J143">
            <v>168329.64</v>
          </cell>
          <cell r="K143">
            <v>9957.8683333333302</v>
          </cell>
          <cell r="L143">
            <v>15846.8633333333</v>
          </cell>
          <cell r="M143">
            <v>15846.8633333333</v>
          </cell>
          <cell r="N143">
            <v>15846.8633333333</v>
          </cell>
          <cell r="O143">
            <v>15846.8633333333</v>
          </cell>
          <cell r="P143">
            <v>18239.45</v>
          </cell>
          <cell r="Q143">
            <v>73267.817333333194</v>
          </cell>
          <cell r="R143">
            <v>20000</v>
          </cell>
          <cell r="V143">
            <v>20000</v>
          </cell>
          <cell r="W143">
            <v>53267.817333333202</v>
          </cell>
          <cell r="X143">
            <v>168329.64</v>
          </cell>
          <cell r="Y143">
            <v>53267.817333333202</v>
          </cell>
          <cell r="Z143">
            <v>53267.817333333202</v>
          </cell>
          <cell r="AB143">
            <v>0</v>
          </cell>
          <cell r="AC143">
            <v>10000</v>
          </cell>
          <cell r="AD143">
            <v>0.187730612978248</v>
          </cell>
          <cell r="AE143">
            <v>20000</v>
          </cell>
          <cell r="AF143">
            <v>0.375461225956496</v>
          </cell>
          <cell r="AG143">
            <v>50000</v>
          </cell>
          <cell r="AH143">
            <v>0.93865306489124101</v>
          </cell>
          <cell r="AI143">
            <v>0</v>
          </cell>
        </row>
        <row r="144">
          <cell r="C144" t="str">
            <v>S413009</v>
          </cell>
          <cell r="D144" t="str">
            <v>高碑店京华橡胶制品有限责任公司</v>
          </cell>
          <cell r="E144" t="str">
            <v>属地化</v>
          </cell>
          <cell r="F144" t="str">
            <v>座椅</v>
          </cell>
          <cell r="G144" t="str">
            <v>零部件</v>
          </cell>
          <cell r="H144">
            <v>0.8</v>
          </cell>
          <cell r="I144">
            <v>48572.959999999999</v>
          </cell>
          <cell r="J144">
            <v>21776.59</v>
          </cell>
          <cell r="K144">
            <v>2742.4</v>
          </cell>
          <cell r="L144">
            <v>2915.3</v>
          </cell>
          <cell r="M144">
            <v>2598.9366666666701</v>
          </cell>
          <cell r="N144">
            <v>2332.27</v>
          </cell>
          <cell r="O144">
            <v>3616.2649999999999</v>
          </cell>
          <cell r="P144">
            <v>5936.1733333333304</v>
          </cell>
          <cell r="Q144">
            <v>16113.075999999999</v>
          </cell>
          <cell r="R144">
            <v>5000</v>
          </cell>
          <cell r="V144">
            <v>5000</v>
          </cell>
          <cell r="W144">
            <v>11113.075999999999</v>
          </cell>
          <cell r="X144">
            <v>21776.59</v>
          </cell>
          <cell r="Y144">
            <v>11113.075999999999</v>
          </cell>
          <cell r="Z144">
            <v>11113.075999999999</v>
          </cell>
          <cell r="AB144">
            <v>0</v>
          </cell>
          <cell r="AD144">
            <v>0</v>
          </cell>
          <cell r="AF144">
            <v>0</v>
          </cell>
          <cell r="AH144">
            <v>0</v>
          </cell>
          <cell r="AI144">
            <v>0</v>
          </cell>
        </row>
        <row r="145">
          <cell r="C145" t="str">
            <v>S413081</v>
          </cell>
          <cell r="D145" t="str">
            <v>河北宏广橡塑金属制品有限公司</v>
          </cell>
          <cell r="E145" t="str">
            <v>属地化</v>
          </cell>
          <cell r="F145" t="str">
            <v>金属件</v>
          </cell>
          <cell r="G145" t="str">
            <v>零部件</v>
          </cell>
          <cell r="H145">
            <v>0.8</v>
          </cell>
          <cell r="I145">
            <v>18066.189999999999</v>
          </cell>
          <cell r="J145">
            <v>18066.189999999999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10000</v>
          </cell>
          <cell r="V145">
            <v>10000</v>
          </cell>
          <cell r="W145">
            <v>-10000</v>
          </cell>
          <cell r="X145">
            <v>18066.189999999999</v>
          </cell>
          <cell r="Y145">
            <v>-10000</v>
          </cell>
          <cell r="Z145">
            <v>0</v>
          </cell>
          <cell r="AB145" t="str">
            <v>100%</v>
          </cell>
          <cell r="AD145" t="str">
            <v>100%</v>
          </cell>
          <cell r="AF145" t="str">
            <v>100%</v>
          </cell>
          <cell r="AH145" t="str">
            <v>100%</v>
          </cell>
          <cell r="AI145">
            <v>0</v>
          </cell>
        </row>
        <row r="146">
          <cell r="C146" t="str">
            <v>S412029</v>
          </cell>
          <cell r="D146" t="str">
            <v>天津金庄新材料科技有限公司</v>
          </cell>
          <cell r="E146" t="str">
            <v>属地化</v>
          </cell>
          <cell r="F146" t="str">
            <v>座椅</v>
          </cell>
          <cell r="G146" t="str">
            <v>零部件</v>
          </cell>
          <cell r="H146">
            <v>0.8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B146" t="str">
            <v>100%</v>
          </cell>
          <cell r="AD146" t="str">
            <v>100%</v>
          </cell>
          <cell r="AF146" t="str">
            <v>100%</v>
          </cell>
          <cell r="AH146" t="str">
            <v>100%</v>
          </cell>
          <cell r="AI146">
            <v>0</v>
          </cell>
        </row>
        <row r="147">
          <cell r="C147" t="str">
            <v>S435003</v>
          </cell>
          <cell r="D147" t="str">
            <v>泉州市福兴塑料五金有限公司</v>
          </cell>
          <cell r="E147" t="str">
            <v>远途</v>
          </cell>
          <cell r="F147" t="str">
            <v>座椅</v>
          </cell>
          <cell r="G147" t="str">
            <v>零部件</v>
          </cell>
          <cell r="H147">
            <v>1</v>
          </cell>
          <cell r="I147">
            <v>120966.5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20161.083333333299</v>
          </cell>
          <cell r="P147">
            <v>20161.083333333299</v>
          </cell>
          <cell r="Q147">
            <v>40322.166666666599</v>
          </cell>
          <cell r="R147">
            <v>198654</v>
          </cell>
          <cell r="V147">
            <v>198654</v>
          </cell>
          <cell r="W147">
            <v>-158331.83333333299</v>
          </cell>
          <cell r="X147">
            <v>0</v>
          </cell>
          <cell r="Y147">
            <v>-158331.83333333299</v>
          </cell>
          <cell r="Z147">
            <v>0</v>
          </cell>
          <cell r="AB147" t="str">
            <v>100%</v>
          </cell>
          <cell r="AD147" t="str">
            <v>100%</v>
          </cell>
          <cell r="AF147" t="str">
            <v>100%</v>
          </cell>
          <cell r="AH147" t="str">
            <v>100%</v>
          </cell>
          <cell r="AI147">
            <v>0</v>
          </cell>
        </row>
        <row r="148">
          <cell r="C148" t="str">
            <v>S413105</v>
          </cell>
          <cell r="D148" t="str">
            <v>沧州斯克艾商贸有限公司</v>
          </cell>
          <cell r="E148" t="str">
            <v>属地化</v>
          </cell>
          <cell r="F148" t="str">
            <v>金属件/后视镜</v>
          </cell>
          <cell r="G148" t="str">
            <v>零部件</v>
          </cell>
          <cell r="H148">
            <v>0.8</v>
          </cell>
          <cell r="I148">
            <v>99687.679999999993</v>
          </cell>
          <cell r="J148">
            <v>99687.679999999993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V148">
            <v>0</v>
          </cell>
          <cell r="W148">
            <v>0</v>
          </cell>
          <cell r="X148">
            <v>99687.679999999993</v>
          </cell>
          <cell r="Y148">
            <v>0</v>
          </cell>
          <cell r="Z148">
            <v>0</v>
          </cell>
          <cell r="AB148" t="str">
            <v>100%</v>
          </cell>
          <cell r="AD148" t="str">
            <v>100%</v>
          </cell>
          <cell r="AF148" t="str">
            <v>100%</v>
          </cell>
          <cell r="AH148" t="str">
            <v>100%</v>
          </cell>
          <cell r="AI148">
            <v>0</v>
          </cell>
        </row>
        <row r="149">
          <cell r="C149" t="str">
            <v>S434006</v>
          </cell>
          <cell r="D149" t="str">
            <v>安徽汉升工业部件股份有限公司</v>
          </cell>
          <cell r="E149" t="str">
            <v>远途</v>
          </cell>
          <cell r="F149" t="str">
            <v>金属件</v>
          </cell>
          <cell r="G149" t="str">
            <v>零部件</v>
          </cell>
          <cell r="H149">
            <v>0.8</v>
          </cell>
          <cell r="I149">
            <v>29634.53</v>
          </cell>
          <cell r="J149">
            <v>39493.730000000003</v>
          </cell>
          <cell r="K149">
            <v>0</v>
          </cell>
          <cell r="L149">
            <v>0.21333333333333299</v>
          </cell>
          <cell r="M149">
            <v>3295.8883333333301</v>
          </cell>
          <cell r="N149">
            <v>3295.8883333333301</v>
          </cell>
          <cell r="O149">
            <v>3295.8883333333301</v>
          </cell>
          <cell r="P149">
            <v>4939.0883333333304</v>
          </cell>
          <cell r="Q149">
            <v>11861.573333333299</v>
          </cell>
          <cell r="R149">
            <v>6947.92</v>
          </cell>
          <cell r="V149">
            <v>6947.92</v>
          </cell>
          <cell r="W149">
            <v>4913.65333333332</v>
          </cell>
          <cell r="X149">
            <v>39493.730000000003</v>
          </cell>
          <cell r="Y149">
            <v>4913.65333333332</v>
          </cell>
          <cell r="Z149">
            <v>4913.65333333332</v>
          </cell>
          <cell r="AB149">
            <v>0</v>
          </cell>
          <cell r="AC149">
            <v>10000</v>
          </cell>
          <cell r="AD149">
            <v>2.0351456078844299</v>
          </cell>
          <cell r="AE149">
            <v>10000</v>
          </cell>
          <cell r="AF149">
            <v>2.0351456078844299</v>
          </cell>
          <cell r="AG149">
            <v>10000</v>
          </cell>
          <cell r="AH149">
            <v>2.0351456078844299</v>
          </cell>
          <cell r="AI149">
            <v>0</v>
          </cell>
        </row>
        <row r="150">
          <cell r="C150" t="str">
            <v>S412018</v>
          </cell>
          <cell r="D150" t="str">
            <v>穆勒纺织品（天津）有限公司</v>
          </cell>
          <cell r="E150" t="str">
            <v>属地化</v>
          </cell>
          <cell r="F150" t="str">
            <v>座椅</v>
          </cell>
          <cell r="G150" t="str">
            <v>零部件</v>
          </cell>
          <cell r="H150">
            <v>0.8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93780</v>
          </cell>
          <cell r="V150">
            <v>93780</v>
          </cell>
          <cell r="W150">
            <v>-93780</v>
          </cell>
          <cell r="X150">
            <v>0</v>
          </cell>
          <cell r="Y150">
            <v>-93780</v>
          </cell>
          <cell r="Z150">
            <v>0</v>
          </cell>
          <cell r="AB150" t="str">
            <v>100%</v>
          </cell>
          <cell r="AD150" t="str">
            <v>100%</v>
          </cell>
          <cell r="AF150" t="str">
            <v>100%</v>
          </cell>
          <cell r="AH150" t="str">
            <v>100%</v>
          </cell>
          <cell r="AI150">
            <v>0</v>
          </cell>
        </row>
        <row r="151">
          <cell r="C151" t="str">
            <v>S442002</v>
          </cell>
          <cell r="D151" t="str">
            <v>湖北伟士通汽车零件有限公司</v>
          </cell>
          <cell r="E151" t="str">
            <v>远途</v>
          </cell>
          <cell r="F151" t="str">
            <v>金属件</v>
          </cell>
          <cell r="G151" t="str">
            <v>零部件</v>
          </cell>
          <cell r="H151">
            <v>0.8</v>
          </cell>
          <cell r="I151">
            <v>93150.55</v>
          </cell>
          <cell r="J151">
            <v>28347.31</v>
          </cell>
          <cell r="K151">
            <v>2663.7316666666702</v>
          </cell>
          <cell r="L151">
            <v>2663.7316666666702</v>
          </cell>
          <cell r="M151">
            <v>4724.5516666666699</v>
          </cell>
          <cell r="N151">
            <v>7463.6716666666698</v>
          </cell>
          <cell r="O151">
            <v>11572.3516666667</v>
          </cell>
          <cell r="P151">
            <v>14915.7</v>
          </cell>
          <cell r="Q151">
            <v>35202.990666666701</v>
          </cell>
          <cell r="R151">
            <v>0</v>
          </cell>
          <cell r="V151">
            <v>0</v>
          </cell>
          <cell r="W151">
            <v>35202.990666666701</v>
          </cell>
          <cell r="X151">
            <v>28347.31</v>
          </cell>
          <cell r="Y151">
            <v>35202.990666666701</v>
          </cell>
          <cell r="Z151">
            <v>35202.990666666701</v>
          </cell>
          <cell r="AB151">
            <v>0</v>
          </cell>
          <cell r="AC151">
            <v>20000</v>
          </cell>
          <cell r="AD151">
            <v>0.56813354835041796</v>
          </cell>
          <cell r="AE151">
            <v>20000</v>
          </cell>
          <cell r="AF151">
            <v>0.56813354835041796</v>
          </cell>
          <cell r="AG151">
            <v>35000</v>
          </cell>
          <cell r="AH151">
            <v>0.99423370961323099</v>
          </cell>
          <cell r="AI151">
            <v>0</v>
          </cell>
        </row>
        <row r="152">
          <cell r="C152" t="str">
            <v>S422003</v>
          </cell>
          <cell r="D152" t="str">
            <v>长春亚大汽车零件制造有限公司</v>
          </cell>
          <cell r="E152" t="str">
            <v>远途</v>
          </cell>
          <cell r="F152" t="str">
            <v>座椅</v>
          </cell>
          <cell r="G152" t="str">
            <v>零部件</v>
          </cell>
          <cell r="H152">
            <v>0.8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B152" t="str">
            <v>100%</v>
          </cell>
          <cell r="AD152" t="str">
            <v>100%</v>
          </cell>
          <cell r="AF152" t="str">
            <v>100%</v>
          </cell>
          <cell r="AH152" t="str">
            <v>100%</v>
          </cell>
          <cell r="AI152">
            <v>0</v>
          </cell>
        </row>
        <row r="153">
          <cell r="C153" t="str">
            <v>S432032</v>
          </cell>
          <cell r="D153" t="str">
            <v>明阳科技（苏州）股份有限公司</v>
          </cell>
          <cell r="E153" t="str">
            <v>远途</v>
          </cell>
          <cell r="F153" t="str">
            <v>座椅</v>
          </cell>
          <cell r="G153" t="str">
            <v>零部件</v>
          </cell>
          <cell r="H153">
            <v>1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B153" t="str">
            <v>100%</v>
          </cell>
          <cell r="AD153" t="str">
            <v>100%</v>
          </cell>
          <cell r="AF153" t="str">
            <v>100%</v>
          </cell>
          <cell r="AH153" t="str">
            <v>100%</v>
          </cell>
          <cell r="AI153">
            <v>0</v>
          </cell>
        </row>
        <row r="154">
          <cell r="C154" t="str">
            <v>S413121</v>
          </cell>
          <cell r="D154" t="str">
            <v>河北佳铸金属制品有限公司</v>
          </cell>
          <cell r="E154" t="str">
            <v>属地化</v>
          </cell>
          <cell r="F154" t="str">
            <v>金属件</v>
          </cell>
          <cell r="G154" t="str">
            <v>零部件</v>
          </cell>
          <cell r="H154">
            <v>1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B154" t="str">
            <v>100%</v>
          </cell>
          <cell r="AD154" t="str">
            <v>100%</v>
          </cell>
          <cell r="AF154" t="str">
            <v>100%</v>
          </cell>
          <cell r="AH154" t="str">
            <v>100%</v>
          </cell>
          <cell r="AI154">
            <v>0</v>
          </cell>
        </row>
        <row r="155">
          <cell r="C155" t="str">
            <v>S432001</v>
          </cell>
          <cell r="D155" t="str">
            <v>南京奥托立夫汽车安全系统有限公司</v>
          </cell>
          <cell r="E155" t="str">
            <v>远途</v>
          </cell>
          <cell r="F155" t="str">
            <v>座椅</v>
          </cell>
          <cell r="G155" t="str">
            <v>零部件</v>
          </cell>
          <cell r="H155">
            <v>1</v>
          </cell>
          <cell r="I155">
            <v>912503.79</v>
          </cell>
          <cell r="J155">
            <v>912503.79</v>
          </cell>
          <cell r="K155">
            <v>62388.071666666699</v>
          </cell>
          <cell r="L155">
            <v>114316.093333333</v>
          </cell>
          <cell r="M155">
            <v>152083.965</v>
          </cell>
          <cell r="N155">
            <v>152083.965</v>
          </cell>
          <cell r="O155">
            <v>152083.965</v>
          </cell>
          <cell r="P155">
            <v>132604.72333333301</v>
          </cell>
          <cell r="Q155">
            <v>765560.78333333298</v>
          </cell>
          <cell r="R155">
            <v>0</v>
          </cell>
          <cell r="V155">
            <v>0</v>
          </cell>
          <cell r="W155">
            <v>765560.78333333298</v>
          </cell>
          <cell r="X155">
            <v>912503.79</v>
          </cell>
          <cell r="Y155">
            <v>765560.78333333298</v>
          </cell>
          <cell r="Z155">
            <v>765560.78333333298</v>
          </cell>
          <cell r="AB155">
            <v>0</v>
          </cell>
          <cell r="AD155">
            <v>0</v>
          </cell>
          <cell r="AE155">
            <v>765560.78333333298</v>
          </cell>
          <cell r="AF155">
            <v>1</v>
          </cell>
          <cell r="AG155">
            <v>912503.79</v>
          </cell>
          <cell r="AH155">
            <v>1.1919416588018801</v>
          </cell>
          <cell r="AI155">
            <v>0</v>
          </cell>
        </row>
        <row r="156">
          <cell r="C156" t="str">
            <v>S413076</v>
          </cell>
          <cell r="D156" t="str">
            <v>埃意(廊坊)电子工程有限公司</v>
          </cell>
          <cell r="E156" t="str">
            <v>属地化</v>
          </cell>
          <cell r="F156" t="str">
            <v>座椅</v>
          </cell>
          <cell r="G156" t="str">
            <v>零部件</v>
          </cell>
          <cell r="H156">
            <v>1</v>
          </cell>
          <cell r="I156">
            <v>50935.51</v>
          </cell>
          <cell r="J156">
            <v>50935.51</v>
          </cell>
          <cell r="K156">
            <v>28.266666666666701</v>
          </cell>
          <cell r="L156">
            <v>28.266666666666701</v>
          </cell>
          <cell r="M156">
            <v>28.266666666666701</v>
          </cell>
          <cell r="N156">
            <v>8489.2516666666706</v>
          </cell>
          <cell r="O156">
            <v>8489.2516666666706</v>
          </cell>
          <cell r="P156">
            <v>8460.9850000000006</v>
          </cell>
          <cell r="Q156">
            <v>25524.288333333301</v>
          </cell>
          <cell r="R156">
            <v>64000</v>
          </cell>
          <cell r="V156">
            <v>64000</v>
          </cell>
          <cell r="W156">
            <v>-38475.711666666699</v>
          </cell>
          <cell r="X156">
            <v>50935.51</v>
          </cell>
          <cell r="Y156">
            <v>-38475.711666666699</v>
          </cell>
          <cell r="Z156">
            <v>0</v>
          </cell>
          <cell r="AB156" t="str">
            <v>100%</v>
          </cell>
          <cell r="AD156" t="str">
            <v>100%</v>
          </cell>
          <cell r="AF156" t="str">
            <v>100%</v>
          </cell>
          <cell r="AH156" t="str">
            <v>100%</v>
          </cell>
          <cell r="AI156">
            <v>0</v>
          </cell>
        </row>
        <row r="157">
          <cell r="C157" t="str">
            <v>S413185</v>
          </cell>
          <cell r="D157" t="str">
            <v>海兴县越达弹簧制造有限公司</v>
          </cell>
          <cell r="E157" t="str">
            <v>李尔项目</v>
          </cell>
          <cell r="F157" t="str">
            <v>座椅</v>
          </cell>
          <cell r="G157" t="str">
            <v>零部件</v>
          </cell>
          <cell r="H157">
            <v>1</v>
          </cell>
          <cell r="I157">
            <v>159609.78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17883.831666666701</v>
          </cell>
          <cell r="P157">
            <v>26601.63</v>
          </cell>
          <cell r="Q157">
            <v>44485.461666666699</v>
          </cell>
          <cell r="V157">
            <v>0</v>
          </cell>
          <cell r="W157">
            <v>44485.461666666699</v>
          </cell>
          <cell r="X157">
            <v>0</v>
          </cell>
          <cell r="Y157">
            <v>44485.461666666699</v>
          </cell>
          <cell r="Z157">
            <v>44485.461666666699</v>
          </cell>
          <cell r="AA157">
            <v>107302.99</v>
          </cell>
          <cell r="AB157">
            <v>2.4120911861954002</v>
          </cell>
          <cell r="AD157">
            <v>0</v>
          </cell>
          <cell r="AF157">
            <v>0</v>
          </cell>
          <cell r="AH157">
            <v>0</v>
          </cell>
          <cell r="AI157">
            <v>107302.99</v>
          </cell>
        </row>
        <row r="158">
          <cell r="C158" t="str">
            <v>S437051</v>
          </cell>
          <cell r="D158" t="str">
            <v>诸城恒信新材料科技有限公司</v>
          </cell>
          <cell r="E158" t="str">
            <v>远途</v>
          </cell>
          <cell r="F158" t="str">
            <v>座椅</v>
          </cell>
          <cell r="G158" t="str">
            <v>零部件</v>
          </cell>
          <cell r="H158">
            <v>0.8</v>
          </cell>
          <cell r="I158">
            <v>71354.42</v>
          </cell>
          <cell r="J158">
            <v>71354.42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11892.403333333301</v>
          </cell>
          <cell r="P158">
            <v>11892.403333333301</v>
          </cell>
          <cell r="Q158">
            <v>19027.845333333298</v>
          </cell>
          <cell r="R158">
            <v>0</v>
          </cell>
          <cell r="V158">
            <v>0</v>
          </cell>
          <cell r="W158">
            <v>19027.845333333298</v>
          </cell>
          <cell r="X158">
            <v>71354.42</v>
          </cell>
          <cell r="Y158">
            <v>19027.845333333298</v>
          </cell>
          <cell r="Z158">
            <v>19027.845333333298</v>
          </cell>
          <cell r="AB158">
            <v>0</v>
          </cell>
          <cell r="AD158">
            <v>0</v>
          </cell>
          <cell r="AE158">
            <v>20000</v>
          </cell>
          <cell r="AF158">
            <v>1.0510911587537299</v>
          </cell>
          <cell r="AG158">
            <v>71354.42</v>
          </cell>
          <cell r="AH158">
            <v>3.7500000000000102</v>
          </cell>
          <cell r="AI158">
            <v>0</v>
          </cell>
        </row>
        <row r="159">
          <cell r="C159" t="str">
            <v>S413011</v>
          </cell>
          <cell r="D159" t="str">
            <v>沧州梦依恋商贸有限公司</v>
          </cell>
          <cell r="E159" t="str">
            <v>属地化</v>
          </cell>
          <cell r="F159" t="str">
            <v>座椅</v>
          </cell>
          <cell r="G159" t="str">
            <v>零部件</v>
          </cell>
          <cell r="H159">
            <v>0.8</v>
          </cell>
          <cell r="I159">
            <v>1274</v>
          </cell>
          <cell r="J159">
            <v>1274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212.333333333333</v>
          </cell>
          <cell r="P159">
            <v>212.333333333333</v>
          </cell>
          <cell r="Q159">
            <v>339.73333333333301</v>
          </cell>
          <cell r="R159">
            <v>3321.5</v>
          </cell>
          <cell r="V159">
            <v>3321.5</v>
          </cell>
          <cell r="W159">
            <v>-2981.7666666666701</v>
          </cell>
          <cell r="X159">
            <v>1274</v>
          </cell>
          <cell r="Y159">
            <v>-2981.7666666666701</v>
          </cell>
          <cell r="Z159">
            <v>0</v>
          </cell>
          <cell r="AA159">
            <v>1274</v>
          </cell>
          <cell r="AB159" t="str">
            <v>100%</v>
          </cell>
          <cell r="AC159">
            <v>1274</v>
          </cell>
          <cell r="AD159" t="str">
            <v>100%</v>
          </cell>
          <cell r="AE159">
            <v>1274</v>
          </cell>
          <cell r="AF159" t="str">
            <v>100%</v>
          </cell>
          <cell r="AG159">
            <v>1274</v>
          </cell>
          <cell r="AH159" t="str">
            <v>100%</v>
          </cell>
          <cell r="AI159">
            <v>1274</v>
          </cell>
        </row>
        <row r="160">
          <cell r="C160" t="str">
            <v>S413122</v>
          </cell>
          <cell r="D160" t="str">
            <v>河北亿泽汽车零部件科技有限公司</v>
          </cell>
          <cell r="E160" t="str">
            <v>属地化</v>
          </cell>
          <cell r="F160" t="str">
            <v>金属件</v>
          </cell>
          <cell r="G160" t="str">
            <v>零部件</v>
          </cell>
          <cell r="H160">
            <v>0.8</v>
          </cell>
          <cell r="I160">
            <v>9241.48</v>
          </cell>
          <cell r="J160">
            <v>9241.48</v>
          </cell>
          <cell r="K160">
            <v>0</v>
          </cell>
          <cell r="L160">
            <v>1540.2466666666701</v>
          </cell>
          <cell r="M160">
            <v>1540.2466666666701</v>
          </cell>
          <cell r="N160">
            <v>1540.2466666666701</v>
          </cell>
          <cell r="O160">
            <v>1540.2466666666701</v>
          </cell>
          <cell r="P160">
            <v>1540.2466666666701</v>
          </cell>
          <cell r="Q160">
            <v>6160.9866666666803</v>
          </cell>
          <cell r="R160">
            <v>15197.286</v>
          </cell>
          <cell r="V160">
            <v>15197.286</v>
          </cell>
          <cell r="W160">
            <v>-9036.2993333333197</v>
          </cell>
          <cell r="X160">
            <v>9241.48</v>
          </cell>
          <cell r="Y160">
            <v>-9036.2993333333197</v>
          </cell>
          <cell r="Z160">
            <v>0</v>
          </cell>
          <cell r="AB160" t="str">
            <v>100%</v>
          </cell>
          <cell r="AD160" t="str">
            <v>100%</v>
          </cell>
          <cell r="AF160" t="str">
            <v>100%</v>
          </cell>
          <cell r="AH160" t="str">
            <v>100%</v>
          </cell>
          <cell r="AI160">
            <v>0</v>
          </cell>
        </row>
        <row r="161">
          <cell r="C161" t="str">
            <v>S433028</v>
          </cell>
          <cell r="D161" t="str">
            <v>温州鑫锐电器有限公司</v>
          </cell>
          <cell r="E161" t="str">
            <v>远途</v>
          </cell>
          <cell r="F161" t="str">
            <v>座椅</v>
          </cell>
          <cell r="G161" t="str">
            <v>零部件</v>
          </cell>
          <cell r="H161">
            <v>0.8</v>
          </cell>
          <cell r="I161">
            <v>132222.88</v>
          </cell>
          <cell r="J161">
            <v>80960.429999999993</v>
          </cell>
          <cell r="K161">
            <v>2782.8883333333301</v>
          </cell>
          <cell r="L161">
            <v>3607.7883333333298</v>
          </cell>
          <cell r="M161">
            <v>13493.405000000001</v>
          </cell>
          <cell r="N161">
            <v>17637.68</v>
          </cell>
          <cell r="O161">
            <v>22037.1466666667</v>
          </cell>
          <cell r="P161">
            <v>22037.1466666667</v>
          </cell>
          <cell r="Q161">
            <v>65276.843999999997</v>
          </cell>
          <cell r="R161">
            <v>20000</v>
          </cell>
          <cell r="V161">
            <v>20000</v>
          </cell>
          <cell r="W161">
            <v>45276.843999999997</v>
          </cell>
          <cell r="X161">
            <v>80960.429999999993</v>
          </cell>
          <cell r="Y161">
            <v>45276.843999999997</v>
          </cell>
          <cell r="Z161">
            <v>45276.843999999997</v>
          </cell>
          <cell r="AB161">
            <v>0</v>
          </cell>
          <cell r="AD161">
            <v>0</v>
          </cell>
          <cell r="AF161">
            <v>0</v>
          </cell>
          <cell r="AH161">
            <v>0</v>
          </cell>
          <cell r="AI161">
            <v>0</v>
          </cell>
        </row>
        <row r="162">
          <cell r="C162" t="str">
            <v>S431012</v>
          </cell>
          <cell r="D162" t="str">
            <v>上海明芳汽车零件有限公司</v>
          </cell>
          <cell r="E162" t="str">
            <v>远途</v>
          </cell>
          <cell r="F162" t="str">
            <v>金属件</v>
          </cell>
          <cell r="G162" t="str">
            <v>零部件</v>
          </cell>
          <cell r="H162">
            <v>1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B162" t="str">
            <v>100%</v>
          </cell>
          <cell r="AD162" t="str">
            <v>100%</v>
          </cell>
          <cell r="AF162" t="str">
            <v>100%</v>
          </cell>
          <cell r="AH162" t="str">
            <v>100%</v>
          </cell>
          <cell r="AI162">
            <v>0</v>
          </cell>
        </row>
        <row r="163">
          <cell r="C163" t="str">
            <v>S431033</v>
          </cell>
          <cell r="D163" t="str">
            <v>上海纳特汽车标准件有限公司</v>
          </cell>
          <cell r="E163" t="str">
            <v>远途</v>
          </cell>
          <cell r="F163" t="str">
            <v>金属件</v>
          </cell>
          <cell r="G163" t="str">
            <v>零部件</v>
          </cell>
          <cell r="H163">
            <v>0.8</v>
          </cell>
          <cell r="I163">
            <v>11660.35</v>
          </cell>
          <cell r="J163">
            <v>11660.35</v>
          </cell>
          <cell r="K163">
            <v>1943.3916666666701</v>
          </cell>
          <cell r="L163">
            <v>1672.345</v>
          </cell>
          <cell r="M163">
            <v>1494.18166666667</v>
          </cell>
          <cell r="N163">
            <v>1160.8483333333299</v>
          </cell>
          <cell r="O163">
            <v>1160.8483333333299</v>
          </cell>
          <cell r="P163">
            <v>357.08</v>
          </cell>
          <cell r="Q163">
            <v>6230.9560000000001</v>
          </cell>
          <cell r="R163">
            <v>0</v>
          </cell>
          <cell r="V163">
            <v>0</v>
          </cell>
          <cell r="W163">
            <v>6230.9560000000001</v>
          </cell>
          <cell r="X163">
            <v>11660.35</v>
          </cell>
          <cell r="Y163">
            <v>6230.9560000000001</v>
          </cell>
          <cell r="Z163">
            <v>6230.9560000000001</v>
          </cell>
          <cell r="AB163">
            <v>0</v>
          </cell>
          <cell r="AD163">
            <v>0</v>
          </cell>
          <cell r="AF163">
            <v>0</v>
          </cell>
          <cell r="AH163">
            <v>0</v>
          </cell>
          <cell r="AI163">
            <v>0</v>
          </cell>
        </row>
        <row r="164">
          <cell r="C164" t="str">
            <v>S432044</v>
          </cell>
          <cell r="D164" t="str">
            <v>常州市鹏逸汽车附件有限公司</v>
          </cell>
          <cell r="E164" t="str">
            <v>远途</v>
          </cell>
          <cell r="F164" t="str">
            <v>金属件</v>
          </cell>
          <cell r="G164" t="str">
            <v>零部件</v>
          </cell>
          <cell r="H164">
            <v>1</v>
          </cell>
          <cell r="I164">
            <v>11610.75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1935.125</v>
          </cell>
          <cell r="O164">
            <v>1935.125</v>
          </cell>
          <cell r="P164">
            <v>1935.125</v>
          </cell>
          <cell r="Q164">
            <v>5805.375</v>
          </cell>
          <cell r="R164">
            <v>23000</v>
          </cell>
          <cell r="V164">
            <v>23000</v>
          </cell>
          <cell r="W164">
            <v>-17194.625</v>
          </cell>
          <cell r="X164">
            <v>0</v>
          </cell>
          <cell r="Y164">
            <v>-17194.625</v>
          </cell>
          <cell r="Z164">
            <v>0</v>
          </cell>
          <cell r="AA164">
            <v>11610.75</v>
          </cell>
          <cell r="AB164" t="str">
            <v>100%</v>
          </cell>
          <cell r="AD164" t="str">
            <v>100%</v>
          </cell>
          <cell r="AF164" t="str">
            <v>100%</v>
          </cell>
          <cell r="AH164" t="str">
            <v>100%</v>
          </cell>
          <cell r="AI164">
            <v>11610.75</v>
          </cell>
        </row>
        <row r="165">
          <cell r="C165" t="str">
            <v>S444016</v>
          </cell>
          <cell r="D165" t="str">
            <v>东莞市元将五金有限公司</v>
          </cell>
          <cell r="E165" t="str">
            <v>远途</v>
          </cell>
          <cell r="F165" t="str">
            <v>座椅</v>
          </cell>
          <cell r="G165" t="str">
            <v>零部件</v>
          </cell>
          <cell r="H165">
            <v>0.8</v>
          </cell>
          <cell r="I165">
            <v>338661</v>
          </cell>
          <cell r="J165">
            <v>94072.5</v>
          </cell>
          <cell r="K165">
            <v>0</v>
          </cell>
          <cell r="L165">
            <v>0</v>
          </cell>
          <cell r="M165">
            <v>15678.75</v>
          </cell>
          <cell r="N165">
            <v>56443.5</v>
          </cell>
          <cell r="O165">
            <v>56443.5</v>
          </cell>
          <cell r="P165">
            <v>56443.5</v>
          </cell>
          <cell r="Q165">
            <v>148007.4</v>
          </cell>
          <cell r="R165">
            <v>0</v>
          </cell>
          <cell r="V165">
            <v>0</v>
          </cell>
          <cell r="W165">
            <v>148007.4</v>
          </cell>
          <cell r="X165">
            <v>94072.5</v>
          </cell>
          <cell r="Y165">
            <v>148007.4</v>
          </cell>
          <cell r="Z165">
            <v>148007.4</v>
          </cell>
          <cell r="AB165">
            <v>0</v>
          </cell>
          <cell r="AD165">
            <v>0</v>
          </cell>
          <cell r="AE165">
            <v>50000</v>
          </cell>
          <cell r="AF165">
            <v>0.33782094679049801</v>
          </cell>
          <cell r="AG165">
            <v>94072.5</v>
          </cell>
          <cell r="AH165">
            <v>0.63559322033898302</v>
          </cell>
          <cell r="AI165">
            <v>0</v>
          </cell>
        </row>
        <row r="166">
          <cell r="C166" t="str">
            <v>S413174</v>
          </cell>
          <cell r="D166" t="str">
            <v>沧州美凯精冲产品有限公司</v>
          </cell>
          <cell r="E166" t="str">
            <v>属地化</v>
          </cell>
          <cell r="F166" t="str">
            <v>金属件</v>
          </cell>
          <cell r="G166" t="str">
            <v>零部件</v>
          </cell>
          <cell r="H166">
            <v>0.8</v>
          </cell>
          <cell r="I166">
            <v>9218.4599999999991</v>
          </cell>
          <cell r="J166">
            <v>4641.96</v>
          </cell>
          <cell r="K166">
            <v>0</v>
          </cell>
          <cell r="L166">
            <v>0</v>
          </cell>
          <cell r="M166">
            <v>773.66</v>
          </cell>
          <cell r="N166">
            <v>773.66</v>
          </cell>
          <cell r="O166">
            <v>773.66</v>
          </cell>
          <cell r="P166">
            <v>1536.41</v>
          </cell>
          <cell r="Q166">
            <v>3085.9119999999998</v>
          </cell>
          <cell r="R166">
            <v>20000</v>
          </cell>
          <cell r="V166">
            <v>20000</v>
          </cell>
          <cell r="W166">
            <v>-16914.088</v>
          </cell>
          <cell r="X166">
            <v>4641.96</v>
          </cell>
          <cell r="Y166">
            <v>-16914.088</v>
          </cell>
          <cell r="Z166">
            <v>0</v>
          </cell>
          <cell r="AB166" t="str">
            <v>100%</v>
          </cell>
          <cell r="AD166" t="str">
            <v>100%</v>
          </cell>
          <cell r="AF166" t="str">
            <v>100%</v>
          </cell>
          <cell r="AH166" t="str">
            <v>100%</v>
          </cell>
          <cell r="AI166">
            <v>0</v>
          </cell>
        </row>
        <row r="167">
          <cell r="C167" t="str">
            <v>S433029</v>
          </cell>
          <cell r="D167" t="str">
            <v>温州华创汽车电器有限公司</v>
          </cell>
          <cell r="E167" t="str">
            <v>远途</v>
          </cell>
          <cell r="F167" t="str">
            <v>座椅</v>
          </cell>
          <cell r="G167" t="str">
            <v>零部件</v>
          </cell>
          <cell r="H167">
            <v>0.8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39360</v>
          </cell>
          <cell r="V167">
            <v>39360</v>
          </cell>
          <cell r="W167">
            <v>-39360</v>
          </cell>
          <cell r="X167">
            <v>0</v>
          </cell>
          <cell r="Y167">
            <v>-39360</v>
          </cell>
          <cell r="Z167">
            <v>0</v>
          </cell>
          <cell r="AB167" t="str">
            <v>100%</v>
          </cell>
          <cell r="AD167" t="str">
            <v>100%</v>
          </cell>
          <cell r="AF167" t="str">
            <v>100%</v>
          </cell>
          <cell r="AH167" t="str">
            <v>100%</v>
          </cell>
          <cell r="AI167">
            <v>0</v>
          </cell>
        </row>
        <row r="168">
          <cell r="C168" t="str">
            <v>S413184</v>
          </cell>
          <cell r="D168" t="str">
            <v>黄骅市宏达五金厂</v>
          </cell>
          <cell r="E168" t="str">
            <v>属地化</v>
          </cell>
          <cell r="F168" t="str">
            <v>金属件</v>
          </cell>
          <cell r="G168" t="str">
            <v>零部件</v>
          </cell>
          <cell r="H168">
            <v>0.8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20000</v>
          </cell>
          <cell r="V168">
            <v>20000</v>
          </cell>
          <cell r="W168">
            <v>-20000</v>
          </cell>
          <cell r="X168">
            <v>0</v>
          </cell>
          <cell r="Y168">
            <v>-20000</v>
          </cell>
          <cell r="Z168">
            <v>0</v>
          </cell>
          <cell r="AB168" t="str">
            <v>100%</v>
          </cell>
          <cell r="AD168" t="str">
            <v>100%</v>
          </cell>
          <cell r="AF168" t="str">
            <v>100%</v>
          </cell>
          <cell r="AH168" t="str">
            <v>100%</v>
          </cell>
          <cell r="AI168">
            <v>0</v>
          </cell>
        </row>
        <row r="169">
          <cell r="C169" t="str">
            <v>S413186</v>
          </cell>
          <cell r="D169" t="str">
            <v>黄骅市富邑金属制品有限公司</v>
          </cell>
          <cell r="E169" t="str">
            <v>属地化</v>
          </cell>
          <cell r="F169" t="str">
            <v>金属件</v>
          </cell>
          <cell r="G169" t="str">
            <v>零部件</v>
          </cell>
          <cell r="H169">
            <v>0.8</v>
          </cell>
          <cell r="I169">
            <v>20523.37</v>
          </cell>
          <cell r="J169">
            <v>20523.37</v>
          </cell>
          <cell r="K169">
            <v>0</v>
          </cell>
          <cell r="L169">
            <v>0</v>
          </cell>
          <cell r="M169">
            <v>3420.5616666666701</v>
          </cell>
          <cell r="N169">
            <v>3420.5616666666701</v>
          </cell>
          <cell r="O169">
            <v>3420.5616666666701</v>
          </cell>
          <cell r="P169">
            <v>3420.5616666666701</v>
          </cell>
          <cell r="Q169">
            <v>10945.797333333299</v>
          </cell>
          <cell r="R169">
            <v>10000</v>
          </cell>
          <cell r="V169">
            <v>10000</v>
          </cell>
          <cell r="W169">
            <v>945.79733333334502</v>
          </cell>
          <cell r="X169">
            <v>20523.37</v>
          </cell>
          <cell r="Y169">
            <v>945.79733333334502</v>
          </cell>
          <cell r="Z169">
            <v>945.79733333334502</v>
          </cell>
          <cell r="AA169">
            <v>1000</v>
          </cell>
          <cell r="AB169">
            <v>1.0573089654161201</v>
          </cell>
          <cell r="AD169">
            <v>0</v>
          </cell>
          <cell r="AF169">
            <v>0</v>
          </cell>
          <cell r="AH169">
            <v>0</v>
          </cell>
          <cell r="AI169">
            <v>1000</v>
          </cell>
        </row>
        <row r="170">
          <cell r="C170" t="str">
            <v>S437056</v>
          </cell>
          <cell r="D170" t="str">
            <v>日照兴伟橡塑有限公司</v>
          </cell>
          <cell r="E170" t="str">
            <v>远途</v>
          </cell>
          <cell r="F170" t="str">
            <v>座椅/金属件</v>
          </cell>
          <cell r="G170" t="str">
            <v>零部件</v>
          </cell>
          <cell r="H170">
            <v>1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5600</v>
          </cell>
          <cell r="V170">
            <v>5600</v>
          </cell>
          <cell r="W170">
            <v>-5600</v>
          </cell>
          <cell r="X170">
            <v>0</v>
          </cell>
          <cell r="Y170">
            <v>-5600</v>
          </cell>
          <cell r="Z170">
            <v>0</v>
          </cell>
          <cell r="AB170" t="str">
            <v>100%</v>
          </cell>
          <cell r="AD170" t="str">
            <v>100%</v>
          </cell>
          <cell r="AF170" t="str">
            <v>100%</v>
          </cell>
          <cell r="AH170" t="str">
            <v>100%</v>
          </cell>
          <cell r="AI170">
            <v>0</v>
          </cell>
        </row>
        <row r="171">
          <cell r="C171" t="str">
            <v>S411042</v>
          </cell>
          <cell r="D171" t="str">
            <v>北京双海包装制品厂</v>
          </cell>
          <cell r="E171" t="str">
            <v>属地化</v>
          </cell>
          <cell r="F171" t="str">
            <v>座椅</v>
          </cell>
          <cell r="G171" t="str">
            <v>零部件</v>
          </cell>
          <cell r="H171">
            <v>0.8</v>
          </cell>
          <cell r="I171">
            <v>7670</v>
          </cell>
          <cell r="J171">
            <v>6500</v>
          </cell>
          <cell r="K171">
            <v>1083.3333333333301</v>
          </cell>
          <cell r="L171">
            <v>1083.3333333333301</v>
          </cell>
          <cell r="M171">
            <v>1083.3333333333301</v>
          </cell>
          <cell r="N171">
            <v>1278.3333333333301</v>
          </cell>
          <cell r="O171">
            <v>1278.3333333333301</v>
          </cell>
          <cell r="P171">
            <v>1278.3333333333301</v>
          </cell>
          <cell r="Q171">
            <v>5667.99999999999</v>
          </cell>
          <cell r="V171">
            <v>0</v>
          </cell>
          <cell r="W171">
            <v>5667.99999999999</v>
          </cell>
          <cell r="X171">
            <v>6500</v>
          </cell>
          <cell r="Y171">
            <v>5667.99999999999</v>
          </cell>
          <cell r="Z171">
            <v>5667.99999999999</v>
          </cell>
          <cell r="AB171">
            <v>0</v>
          </cell>
          <cell r="AD171">
            <v>0</v>
          </cell>
          <cell r="AF171">
            <v>0</v>
          </cell>
          <cell r="AH171">
            <v>0</v>
          </cell>
          <cell r="AI171">
            <v>0</v>
          </cell>
        </row>
        <row r="172">
          <cell r="C172" t="str">
            <v>S432042</v>
          </cell>
          <cell r="D172" t="str">
            <v>江苏凌派通信科技有限公司</v>
          </cell>
          <cell r="E172" t="str">
            <v>远途</v>
          </cell>
          <cell r="F172" t="str">
            <v>座椅/金属件</v>
          </cell>
          <cell r="G172" t="str">
            <v>零部件</v>
          </cell>
          <cell r="H172">
            <v>1</v>
          </cell>
          <cell r="I172">
            <v>151473.39000000001</v>
          </cell>
          <cell r="J172">
            <v>108193.31</v>
          </cell>
          <cell r="K172">
            <v>2960.6783333333301</v>
          </cell>
          <cell r="L172">
            <v>6573.8649999999998</v>
          </cell>
          <cell r="M172">
            <v>15373.821666666699</v>
          </cell>
          <cell r="N172">
            <v>18032.218333333301</v>
          </cell>
          <cell r="O172">
            <v>18032.218333333301</v>
          </cell>
          <cell r="P172">
            <v>25245.564999999999</v>
          </cell>
          <cell r="Q172">
            <v>86218.366666666596</v>
          </cell>
          <cell r="R172">
            <v>0</v>
          </cell>
          <cell r="V172">
            <v>0</v>
          </cell>
          <cell r="W172">
            <v>86218.366666666596</v>
          </cell>
          <cell r="X172">
            <v>108193.31</v>
          </cell>
          <cell r="Y172">
            <v>86218.366666666596</v>
          </cell>
          <cell r="Z172">
            <v>86218.366666666596</v>
          </cell>
          <cell r="AA172">
            <v>40000</v>
          </cell>
          <cell r="AB172">
            <v>0.463938271466521</v>
          </cell>
          <cell r="AC172">
            <v>50000</v>
          </cell>
          <cell r="AD172">
            <v>0.57992283933315103</v>
          </cell>
          <cell r="AE172">
            <v>80000</v>
          </cell>
          <cell r="AF172">
            <v>0.927876542933041</v>
          </cell>
          <cell r="AG172">
            <v>108193.31</v>
          </cell>
          <cell r="AH172">
            <v>1.2548754306410399</v>
          </cell>
          <cell r="AI172">
            <v>40000</v>
          </cell>
        </row>
        <row r="173">
          <cell r="C173" t="str">
            <v>S432045</v>
          </cell>
          <cell r="D173" t="str">
            <v>苏州宏逸汽车零部件有限公司</v>
          </cell>
          <cell r="E173" t="str">
            <v>远途</v>
          </cell>
          <cell r="F173" t="str">
            <v>座椅</v>
          </cell>
          <cell r="G173" t="str">
            <v>零部件</v>
          </cell>
          <cell r="H173">
            <v>1</v>
          </cell>
          <cell r="I173">
            <v>304334</v>
          </cell>
          <cell r="J173">
            <v>304334</v>
          </cell>
          <cell r="K173">
            <v>170.666666666667</v>
          </cell>
          <cell r="L173">
            <v>170.666666666667</v>
          </cell>
          <cell r="M173">
            <v>12186.666666666701</v>
          </cell>
          <cell r="N173">
            <v>20632</v>
          </cell>
          <cell r="O173">
            <v>40724</v>
          </cell>
          <cell r="P173">
            <v>50722.333333333299</v>
          </cell>
          <cell r="Q173">
            <v>124606.33333333299</v>
          </cell>
          <cell r="R173">
            <v>0</v>
          </cell>
          <cell r="V173">
            <v>0</v>
          </cell>
          <cell r="W173">
            <v>124606.33333333299</v>
          </cell>
          <cell r="X173">
            <v>304334</v>
          </cell>
          <cell r="Y173">
            <v>124606.33333333299</v>
          </cell>
          <cell r="Z173">
            <v>124606.33333333299</v>
          </cell>
          <cell r="AA173">
            <v>50000</v>
          </cell>
          <cell r="AB173">
            <v>0.40126371318739801</v>
          </cell>
          <cell r="AC173">
            <v>80000</v>
          </cell>
          <cell r="AD173">
            <v>0.64202194109983701</v>
          </cell>
          <cell r="AE173">
            <v>150000</v>
          </cell>
          <cell r="AF173">
            <v>1.2037911395621901</v>
          </cell>
          <cell r="AG173">
            <v>304334</v>
          </cell>
          <cell r="AH173">
            <v>2.4423638177834701</v>
          </cell>
          <cell r="AI173">
            <v>50000</v>
          </cell>
        </row>
        <row r="174">
          <cell r="C174" t="str">
            <v>S450001</v>
          </cell>
          <cell r="D174" t="str">
            <v>重庆光大产业有限公司</v>
          </cell>
          <cell r="E174" t="str">
            <v>远途</v>
          </cell>
          <cell r="F174" t="str">
            <v>座椅</v>
          </cell>
          <cell r="G174" t="str">
            <v>零部件</v>
          </cell>
          <cell r="H174">
            <v>1</v>
          </cell>
          <cell r="I174">
            <v>74476.960000000006</v>
          </cell>
          <cell r="J174">
            <v>12258.81</v>
          </cell>
          <cell r="K174">
            <v>2043.135</v>
          </cell>
          <cell r="L174">
            <v>2043.135</v>
          </cell>
          <cell r="M174">
            <v>2043.135</v>
          </cell>
          <cell r="N174">
            <v>2043.135</v>
          </cell>
          <cell r="O174">
            <v>12412.8266666667</v>
          </cell>
          <cell r="P174">
            <v>12412.8266666667</v>
          </cell>
          <cell r="Q174">
            <v>32998.193333333402</v>
          </cell>
          <cell r="V174">
            <v>0</v>
          </cell>
          <cell r="W174">
            <v>32998.193333333402</v>
          </cell>
          <cell r="X174">
            <v>12258.81</v>
          </cell>
          <cell r="Y174">
            <v>32998.193333333402</v>
          </cell>
          <cell r="Z174">
            <v>32998.193333333402</v>
          </cell>
          <cell r="AB174">
            <v>0</v>
          </cell>
          <cell r="AD174">
            <v>0</v>
          </cell>
          <cell r="AF174">
            <v>0</v>
          </cell>
          <cell r="AH174">
            <v>0</v>
          </cell>
          <cell r="AI174">
            <v>0</v>
          </cell>
        </row>
        <row r="175">
          <cell r="C175" t="str">
            <v>S513222</v>
          </cell>
          <cell r="D175" t="str">
            <v>沧州君泰包装制品有限公司</v>
          </cell>
          <cell r="E175" t="str">
            <v>属地化</v>
          </cell>
          <cell r="F175" t="str">
            <v>座椅</v>
          </cell>
          <cell r="G175" t="str">
            <v>零部件</v>
          </cell>
          <cell r="H175">
            <v>1</v>
          </cell>
          <cell r="I175">
            <v>122012.91</v>
          </cell>
          <cell r="J175">
            <v>122012.91</v>
          </cell>
          <cell r="K175">
            <v>2185.8966666666702</v>
          </cell>
          <cell r="L175">
            <v>2185.8966666666702</v>
          </cell>
          <cell r="M175">
            <v>2185.8966666666702</v>
          </cell>
          <cell r="N175">
            <v>20335.485000000001</v>
          </cell>
          <cell r="O175">
            <v>20335.485000000001</v>
          </cell>
          <cell r="P175">
            <v>18149.5883333333</v>
          </cell>
          <cell r="Q175">
            <v>65378.2483333333</v>
          </cell>
          <cell r="R175">
            <v>104448.77</v>
          </cell>
          <cell r="V175">
            <v>104448.77</v>
          </cell>
          <cell r="W175">
            <v>-39070.521666666697</v>
          </cell>
          <cell r="X175">
            <v>122012.91</v>
          </cell>
          <cell r="Y175">
            <v>-39070.521666666697</v>
          </cell>
          <cell r="Z175">
            <v>0</v>
          </cell>
          <cell r="AB175" t="str">
            <v>100%</v>
          </cell>
          <cell r="AD175" t="str">
            <v>100%</v>
          </cell>
          <cell r="AF175" t="str">
            <v>100%</v>
          </cell>
          <cell r="AH175" t="str">
            <v>100%</v>
          </cell>
          <cell r="AI175">
            <v>0</v>
          </cell>
        </row>
        <row r="176">
          <cell r="C176" t="str">
            <v>S413179</v>
          </cell>
          <cell r="D176" t="str">
            <v>文安县海智五金制品有限公司</v>
          </cell>
          <cell r="E176" t="str">
            <v>属地化</v>
          </cell>
          <cell r="F176" t="str">
            <v>金属件</v>
          </cell>
          <cell r="G176" t="str">
            <v>零部件</v>
          </cell>
          <cell r="H176">
            <v>1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70400</v>
          </cell>
          <cell r="V176">
            <v>70400</v>
          </cell>
          <cell r="W176">
            <v>-70400</v>
          </cell>
          <cell r="X176">
            <v>0</v>
          </cell>
          <cell r="Y176">
            <v>-70400</v>
          </cell>
          <cell r="Z176">
            <v>0</v>
          </cell>
          <cell r="AB176" t="str">
            <v>100%</v>
          </cell>
          <cell r="AD176" t="str">
            <v>100%</v>
          </cell>
          <cell r="AF176" t="str">
            <v>100%</v>
          </cell>
          <cell r="AH176" t="str">
            <v>100%</v>
          </cell>
          <cell r="AI176">
            <v>0</v>
          </cell>
        </row>
        <row r="177">
          <cell r="C177" t="str">
            <v>S413213</v>
          </cell>
          <cell r="D177" t="str">
            <v>沧县大河精密铸造厂</v>
          </cell>
          <cell r="E177" t="str">
            <v>属地化</v>
          </cell>
          <cell r="F177" t="str">
            <v>座椅</v>
          </cell>
          <cell r="G177" t="str">
            <v>零部件</v>
          </cell>
          <cell r="H177">
            <v>1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34290.85</v>
          </cell>
          <cell r="V177">
            <v>34290.85</v>
          </cell>
          <cell r="W177">
            <v>-34290.85</v>
          </cell>
          <cell r="X177">
            <v>0</v>
          </cell>
          <cell r="Y177">
            <v>-34290.85</v>
          </cell>
          <cell r="Z177">
            <v>0</v>
          </cell>
          <cell r="AB177" t="str">
            <v>100%</v>
          </cell>
          <cell r="AD177" t="str">
            <v>100%</v>
          </cell>
          <cell r="AF177" t="str">
            <v>100%</v>
          </cell>
          <cell r="AH177" t="str">
            <v>100%</v>
          </cell>
          <cell r="AI177">
            <v>0</v>
          </cell>
        </row>
        <row r="178">
          <cell r="C178" t="str">
            <v>S432049</v>
          </cell>
          <cell r="D178" t="str">
            <v>徐州派特控制技术有限公司</v>
          </cell>
          <cell r="E178" t="str">
            <v>远途</v>
          </cell>
          <cell r="F178" t="str">
            <v>座椅</v>
          </cell>
          <cell r="G178" t="str">
            <v>零部件</v>
          </cell>
          <cell r="H178">
            <v>0.8</v>
          </cell>
          <cell r="I178">
            <v>33528</v>
          </cell>
          <cell r="J178">
            <v>3583</v>
          </cell>
          <cell r="K178">
            <v>0</v>
          </cell>
          <cell r="L178">
            <v>0</v>
          </cell>
          <cell r="M178">
            <v>597.16666666666697</v>
          </cell>
          <cell r="N178">
            <v>5588</v>
          </cell>
          <cell r="O178">
            <v>5588</v>
          </cell>
          <cell r="P178">
            <v>5588</v>
          </cell>
          <cell r="Q178">
            <v>13888.9333333333</v>
          </cell>
          <cell r="V178">
            <v>0</v>
          </cell>
          <cell r="W178">
            <v>13888.9333333333</v>
          </cell>
          <cell r="X178">
            <v>3583</v>
          </cell>
          <cell r="Y178">
            <v>13888.9333333333</v>
          </cell>
          <cell r="Z178">
            <v>13888.9333333333</v>
          </cell>
          <cell r="AB178">
            <v>0</v>
          </cell>
          <cell r="AD178">
            <v>0</v>
          </cell>
          <cell r="AF178">
            <v>0</v>
          </cell>
          <cell r="AH178">
            <v>0</v>
          </cell>
          <cell r="AI178">
            <v>0</v>
          </cell>
        </row>
        <row r="179">
          <cell r="C179" t="str">
            <v>S432051</v>
          </cell>
          <cell r="D179" t="str">
            <v>无锡万谦工品智造科技有限公司</v>
          </cell>
          <cell r="E179" t="str">
            <v>远途</v>
          </cell>
          <cell r="F179" t="str">
            <v>金属件</v>
          </cell>
          <cell r="G179" t="str">
            <v>零部件</v>
          </cell>
          <cell r="H179">
            <v>1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B179" t="str">
            <v>100%</v>
          </cell>
          <cell r="AD179" t="str">
            <v>100%</v>
          </cell>
          <cell r="AF179" t="str">
            <v>100%</v>
          </cell>
          <cell r="AH179" t="str">
            <v>100%</v>
          </cell>
          <cell r="AI179">
            <v>0</v>
          </cell>
        </row>
        <row r="180">
          <cell r="C180" t="str">
            <v>S513238</v>
          </cell>
          <cell r="D180" t="str">
            <v>深州市睿盛橡塑制品有限公司</v>
          </cell>
          <cell r="E180" t="str">
            <v>属地化</v>
          </cell>
          <cell r="F180" t="str">
            <v>金属件</v>
          </cell>
          <cell r="G180" t="str">
            <v>零部件</v>
          </cell>
          <cell r="H180">
            <v>1</v>
          </cell>
          <cell r="I180">
            <v>96057.62</v>
          </cell>
          <cell r="J180">
            <v>96057.62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524.16666666666697</v>
          </cell>
          <cell r="P180">
            <v>16009.6033333333</v>
          </cell>
          <cell r="Q180">
            <v>16533.77</v>
          </cell>
          <cell r="V180">
            <v>0</v>
          </cell>
          <cell r="W180">
            <v>16533.77</v>
          </cell>
          <cell r="X180">
            <v>96057.62</v>
          </cell>
          <cell r="Y180">
            <v>16533.77</v>
          </cell>
          <cell r="Z180">
            <v>16533.77</v>
          </cell>
          <cell r="AB180">
            <v>0</v>
          </cell>
          <cell r="AD180">
            <v>0</v>
          </cell>
          <cell r="AE180">
            <v>30000</v>
          </cell>
          <cell r="AF180">
            <v>1.8144682065856801</v>
          </cell>
          <cell r="AG180">
            <v>96057.62</v>
          </cell>
          <cell r="AH180">
            <v>5.80978324967628</v>
          </cell>
          <cell r="AI180">
            <v>0</v>
          </cell>
        </row>
        <row r="181">
          <cell r="C181" t="str">
            <v>S431002</v>
          </cell>
          <cell r="D181" t="str">
            <v>易格斯（上海）拖链系统有限公司</v>
          </cell>
          <cell r="E181" t="str">
            <v>远途</v>
          </cell>
          <cell r="F181" t="str">
            <v>金属件</v>
          </cell>
          <cell r="G181" t="str">
            <v>零部件</v>
          </cell>
          <cell r="H181">
            <v>1</v>
          </cell>
          <cell r="I181">
            <v>418529.62</v>
          </cell>
          <cell r="J181">
            <v>418529.62</v>
          </cell>
          <cell r="K181">
            <v>0</v>
          </cell>
          <cell r="L181">
            <v>38398.706666666701</v>
          </cell>
          <cell r="M181">
            <v>45148.573333333297</v>
          </cell>
          <cell r="N181">
            <v>69754.936666666705</v>
          </cell>
          <cell r="O181">
            <v>69754.936666666705</v>
          </cell>
          <cell r="P181">
            <v>69754.936666666705</v>
          </cell>
          <cell r="Q181">
            <v>292812.09000000003</v>
          </cell>
          <cell r="R181">
            <v>70000</v>
          </cell>
          <cell r="U181">
            <v>270891.44</v>
          </cell>
          <cell r="V181">
            <v>340891.44</v>
          </cell>
          <cell r="W181">
            <v>-48079.349999999897</v>
          </cell>
          <cell r="X181">
            <v>147638.18</v>
          </cell>
          <cell r="Y181">
            <v>-48079.349999999897</v>
          </cell>
          <cell r="Z181">
            <v>0</v>
          </cell>
          <cell r="AB181" t="str">
            <v>100%</v>
          </cell>
          <cell r="AD181" t="str">
            <v>100%</v>
          </cell>
          <cell r="AE181">
            <v>147638.18</v>
          </cell>
          <cell r="AF181" t="str">
            <v>100%</v>
          </cell>
          <cell r="AG181">
            <v>147638.18</v>
          </cell>
          <cell r="AH181" t="str">
            <v>100%</v>
          </cell>
          <cell r="AI181">
            <v>0</v>
          </cell>
        </row>
        <row r="182">
          <cell r="C182" t="str">
            <v>S413169</v>
          </cell>
          <cell r="D182" t="str">
            <v>黄骅市鑫翔五金产品经销处</v>
          </cell>
          <cell r="E182" t="str">
            <v>临采</v>
          </cell>
          <cell r="F182" t="str">
            <v>金属件</v>
          </cell>
          <cell r="G182" t="str">
            <v>临采</v>
          </cell>
          <cell r="H182">
            <v>1</v>
          </cell>
          <cell r="I182">
            <v>5958</v>
          </cell>
          <cell r="J182">
            <v>5958</v>
          </cell>
          <cell r="K182">
            <v>0</v>
          </cell>
          <cell r="L182">
            <v>0</v>
          </cell>
          <cell r="M182">
            <v>0</v>
          </cell>
          <cell r="N182">
            <v>2.6666666666666701</v>
          </cell>
          <cell r="O182">
            <v>2.6666666666666701</v>
          </cell>
          <cell r="P182">
            <v>993</v>
          </cell>
          <cell r="Q182">
            <v>998.33333333333303</v>
          </cell>
          <cell r="R182">
            <v>5500</v>
          </cell>
          <cell r="U182">
            <v>5500</v>
          </cell>
          <cell r="V182">
            <v>11000</v>
          </cell>
          <cell r="W182">
            <v>-10001.666666666701</v>
          </cell>
          <cell r="X182">
            <v>458</v>
          </cell>
          <cell r="Y182">
            <v>458</v>
          </cell>
          <cell r="Z182">
            <v>458</v>
          </cell>
          <cell r="AB182">
            <v>0</v>
          </cell>
          <cell r="AD182">
            <v>0</v>
          </cell>
          <cell r="AF182">
            <v>0</v>
          </cell>
          <cell r="AH182">
            <v>0</v>
          </cell>
          <cell r="AI182">
            <v>0</v>
          </cell>
        </row>
        <row r="183">
          <cell r="C183" t="str">
            <v>S513005</v>
          </cell>
          <cell r="D183" t="str">
            <v>黄骅市通乐贸易有限公司</v>
          </cell>
          <cell r="E183" t="str">
            <v>临采</v>
          </cell>
          <cell r="F183" t="str">
            <v>金属件/座椅/后视镜</v>
          </cell>
          <cell r="G183" t="str">
            <v>临采</v>
          </cell>
          <cell r="H183">
            <v>1</v>
          </cell>
          <cell r="I183">
            <v>165027.4</v>
          </cell>
          <cell r="J183">
            <v>171445.4</v>
          </cell>
          <cell r="K183">
            <v>6182.65</v>
          </cell>
          <cell r="L183">
            <v>6182.65</v>
          </cell>
          <cell r="M183">
            <v>6132.65</v>
          </cell>
          <cell r="N183">
            <v>6132.65</v>
          </cell>
          <cell r="O183">
            <v>14920.8166666667</v>
          </cell>
          <cell r="P183">
            <v>11003.15</v>
          </cell>
          <cell r="Q183">
            <v>50554.566666666702</v>
          </cell>
          <cell r="R183">
            <v>30000</v>
          </cell>
          <cell r="S183">
            <v>30000</v>
          </cell>
          <cell r="V183">
            <v>60000</v>
          </cell>
          <cell r="W183">
            <v>-9445.4333333332997</v>
          </cell>
          <cell r="X183">
            <v>171445.4</v>
          </cell>
          <cell r="Y183">
            <v>171445.4</v>
          </cell>
          <cell r="Z183">
            <v>171445.4</v>
          </cell>
          <cell r="AB183">
            <v>0</v>
          </cell>
          <cell r="AD183">
            <v>0</v>
          </cell>
          <cell r="AE183">
            <v>20000</v>
          </cell>
          <cell r="AF183">
            <v>0.11665521501306</v>
          </cell>
          <cell r="AG183">
            <v>50000</v>
          </cell>
          <cell r="AH183">
            <v>0.291638037532649</v>
          </cell>
          <cell r="AI183">
            <v>0</v>
          </cell>
        </row>
        <row r="184">
          <cell r="C184" t="str">
            <v>S513007</v>
          </cell>
          <cell r="D184" t="str">
            <v>人民电器集团黄骅销售有限公司</v>
          </cell>
          <cell r="E184" t="str">
            <v>临采</v>
          </cell>
          <cell r="F184" t="str">
            <v>金属件</v>
          </cell>
          <cell r="G184" t="str">
            <v>临采</v>
          </cell>
          <cell r="H184">
            <v>1</v>
          </cell>
          <cell r="I184">
            <v>44064.5</v>
          </cell>
          <cell r="J184">
            <v>44064.5</v>
          </cell>
          <cell r="K184">
            <v>3027.6666666666702</v>
          </cell>
          <cell r="L184">
            <v>3027.6666666666702</v>
          </cell>
          <cell r="M184">
            <v>3027.6666666666702</v>
          </cell>
          <cell r="N184">
            <v>3027.6666666666702</v>
          </cell>
          <cell r="O184">
            <v>3027.6666666666702</v>
          </cell>
          <cell r="P184">
            <v>3027.6666666666702</v>
          </cell>
          <cell r="Q184">
            <v>18166</v>
          </cell>
          <cell r="R184">
            <v>0</v>
          </cell>
          <cell r="V184">
            <v>0</v>
          </cell>
          <cell r="W184">
            <v>18166</v>
          </cell>
          <cell r="X184">
            <v>44064.5</v>
          </cell>
          <cell r="Y184">
            <v>44064.5</v>
          </cell>
          <cell r="Z184">
            <v>44064.5</v>
          </cell>
          <cell r="AB184">
            <v>0</v>
          </cell>
          <cell r="AD184">
            <v>0</v>
          </cell>
          <cell r="AE184">
            <v>10000</v>
          </cell>
          <cell r="AF184">
            <v>0.22694005378479301</v>
          </cell>
          <cell r="AG184">
            <v>20000</v>
          </cell>
          <cell r="AH184">
            <v>0.45388010756958502</v>
          </cell>
          <cell r="AI184">
            <v>0</v>
          </cell>
        </row>
        <row r="185">
          <cell r="C185" t="str">
            <v>S512012</v>
          </cell>
          <cell r="D185" t="str">
            <v>天津市科特迪科技发展有限公司</v>
          </cell>
          <cell r="E185" t="str">
            <v>临采</v>
          </cell>
          <cell r="F185" t="str">
            <v>金属件</v>
          </cell>
          <cell r="G185" t="str">
            <v>临采</v>
          </cell>
          <cell r="H185">
            <v>1</v>
          </cell>
          <cell r="I185">
            <v>9000</v>
          </cell>
          <cell r="J185">
            <v>9000</v>
          </cell>
          <cell r="K185">
            <v>1500</v>
          </cell>
          <cell r="L185">
            <v>1500</v>
          </cell>
          <cell r="M185">
            <v>1500</v>
          </cell>
          <cell r="N185">
            <v>1500</v>
          </cell>
          <cell r="O185">
            <v>1500</v>
          </cell>
          <cell r="P185">
            <v>1500</v>
          </cell>
          <cell r="Q185">
            <v>9000</v>
          </cell>
          <cell r="R185">
            <v>0</v>
          </cell>
          <cell r="V185">
            <v>0</v>
          </cell>
          <cell r="W185">
            <v>9000</v>
          </cell>
          <cell r="X185">
            <v>9000</v>
          </cell>
          <cell r="Y185">
            <v>9000</v>
          </cell>
          <cell r="Z185">
            <v>9000</v>
          </cell>
          <cell r="AA185">
            <v>9000</v>
          </cell>
          <cell r="AB185">
            <v>1</v>
          </cell>
          <cell r="AD185">
            <v>0</v>
          </cell>
          <cell r="AF185">
            <v>0</v>
          </cell>
          <cell r="AH185">
            <v>0</v>
          </cell>
          <cell r="AI185">
            <v>9000</v>
          </cell>
        </row>
      </sheetData>
      <sheetData sheetId="5">
        <row r="9">
          <cell r="C9" t="str">
            <v>S413065</v>
          </cell>
          <cell r="D9" t="str">
            <v>河北锦泽丰泰国际贸易有限公司</v>
          </cell>
          <cell r="E9" t="str">
            <v>原材料</v>
          </cell>
          <cell r="F9" t="str">
            <v>座椅</v>
          </cell>
          <cell r="G9" t="str">
            <v>原材料</v>
          </cell>
          <cell r="H9">
            <v>1</v>
          </cell>
          <cell r="I9">
            <v>1813373.43</v>
          </cell>
          <cell r="J9">
            <v>1813373.43</v>
          </cell>
          <cell r="K9">
            <v>0</v>
          </cell>
          <cell r="L9">
            <v>0</v>
          </cell>
          <cell r="M9">
            <v>0</v>
          </cell>
          <cell r="N9">
            <v>87330.416666666701</v>
          </cell>
          <cell r="O9">
            <v>87330.416666666701</v>
          </cell>
          <cell r="P9">
            <v>302228.90500000003</v>
          </cell>
          <cell r="Q9">
            <v>476889.73833333299</v>
          </cell>
          <cell r="R9">
            <v>2240000</v>
          </cell>
          <cell r="U9">
            <v>400000</v>
          </cell>
          <cell r="V9">
            <v>200000</v>
          </cell>
          <cell r="W9">
            <v>2840000</v>
          </cell>
          <cell r="X9">
            <v>-2363110.26166667</v>
          </cell>
          <cell r="Y9">
            <v>1213373.43</v>
          </cell>
          <cell r="Z9">
            <v>1213373.43</v>
          </cell>
          <cell r="AA9">
            <v>1213373.43</v>
          </cell>
          <cell r="AB9">
            <v>200000</v>
          </cell>
        </row>
        <row r="10">
          <cell r="C10" t="str">
            <v>S413042</v>
          </cell>
          <cell r="D10" t="str">
            <v>黄骅市祯祥金属制品有限责任公司</v>
          </cell>
          <cell r="E10" t="str">
            <v>原材料</v>
          </cell>
          <cell r="F10" t="str">
            <v>座椅</v>
          </cell>
          <cell r="G10" t="str">
            <v>原材料</v>
          </cell>
          <cell r="H10">
            <v>1</v>
          </cell>
          <cell r="I10">
            <v>491750.82</v>
          </cell>
          <cell r="J10">
            <v>491750.82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23624.4116666667</v>
          </cell>
          <cell r="P10">
            <v>81958.47</v>
          </cell>
          <cell r="Q10">
            <v>105582.881666667</v>
          </cell>
          <cell r="R10">
            <v>900000</v>
          </cell>
          <cell r="U10">
            <v>250000</v>
          </cell>
          <cell r="W10">
            <v>1150000</v>
          </cell>
          <cell r="X10">
            <v>-1044417.11833333</v>
          </cell>
          <cell r="Y10">
            <v>241750.82</v>
          </cell>
          <cell r="Z10">
            <v>241750.82</v>
          </cell>
          <cell r="AA10">
            <v>241750.82</v>
          </cell>
          <cell r="AB10">
            <v>100000</v>
          </cell>
        </row>
        <row r="11">
          <cell r="C11" t="str">
            <v>S512030</v>
          </cell>
          <cell r="D11" t="str">
            <v>天津德润达金属材料销售有限公司</v>
          </cell>
          <cell r="E11" t="str">
            <v>原材料</v>
          </cell>
          <cell r="F11" t="str">
            <v>金属件</v>
          </cell>
          <cell r="G11" t="str">
            <v>原材料</v>
          </cell>
          <cell r="H11">
            <v>1</v>
          </cell>
          <cell r="I11">
            <v>757565.08</v>
          </cell>
          <cell r="J11">
            <v>757565.08</v>
          </cell>
          <cell r="K11">
            <v>0</v>
          </cell>
          <cell r="L11">
            <v>0</v>
          </cell>
          <cell r="M11">
            <v>0</v>
          </cell>
          <cell r="N11">
            <v>112726.566666667</v>
          </cell>
          <cell r="O11">
            <v>126260.846666667</v>
          </cell>
          <cell r="P11">
            <v>126260.846666667</v>
          </cell>
          <cell r="Q11">
            <v>365248.260000001</v>
          </cell>
          <cell r="R11">
            <v>750000</v>
          </cell>
          <cell r="V11">
            <v>20000</v>
          </cell>
          <cell r="W11">
            <v>770000</v>
          </cell>
          <cell r="X11">
            <v>-404751.739999999</v>
          </cell>
          <cell r="Y11">
            <v>737565.08</v>
          </cell>
          <cell r="Z11">
            <v>737565.08</v>
          </cell>
          <cell r="AA11">
            <v>737565.08</v>
          </cell>
        </row>
        <row r="12">
          <cell r="C12" t="str">
            <v>S431024</v>
          </cell>
          <cell r="D12" t="str">
            <v>上海霏济科技有限公司</v>
          </cell>
          <cell r="E12" t="str">
            <v>原材料</v>
          </cell>
          <cell r="F12" t="str">
            <v>金属件</v>
          </cell>
          <cell r="G12" t="str">
            <v>原材料</v>
          </cell>
          <cell r="H12">
            <v>0.8</v>
          </cell>
          <cell r="I12">
            <v>308957.65000000002</v>
          </cell>
          <cell r="J12">
            <v>308957.65000000002</v>
          </cell>
          <cell r="K12">
            <v>0</v>
          </cell>
          <cell r="L12">
            <v>0</v>
          </cell>
          <cell r="M12">
            <v>30531.441666666698</v>
          </cell>
          <cell r="N12">
            <v>30531.441666666698</v>
          </cell>
          <cell r="O12">
            <v>51492.941666666702</v>
          </cell>
          <cell r="P12">
            <v>51492.941666666702</v>
          </cell>
          <cell r="Q12">
            <v>131239.01333333299</v>
          </cell>
          <cell r="R12">
            <v>0</v>
          </cell>
          <cell r="U12">
            <v>200000</v>
          </cell>
          <cell r="W12">
            <v>200000</v>
          </cell>
          <cell r="X12">
            <v>-68760.986666666504</v>
          </cell>
          <cell r="Y12">
            <v>108957.65</v>
          </cell>
          <cell r="Z12">
            <v>108957.65</v>
          </cell>
          <cell r="AA12">
            <v>108957.65</v>
          </cell>
        </row>
        <row r="13">
          <cell r="C13" t="str">
            <v>S412055</v>
          </cell>
          <cell r="D13" t="str">
            <v>天津市盛祥冷拉有限公司</v>
          </cell>
          <cell r="E13" t="str">
            <v>原材料</v>
          </cell>
          <cell r="F13" t="str">
            <v>金属件</v>
          </cell>
          <cell r="G13" t="str">
            <v>原材料</v>
          </cell>
          <cell r="H13">
            <v>1</v>
          </cell>
          <cell r="Q13">
            <v>0</v>
          </cell>
          <cell r="S13">
            <v>57800</v>
          </cell>
          <cell r="V13">
            <v>70000</v>
          </cell>
          <cell r="W13">
            <v>127800</v>
          </cell>
          <cell r="X13">
            <v>-127800</v>
          </cell>
          <cell r="Y13">
            <v>-70000</v>
          </cell>
          <cell r="Z13">
            <v>-70000</v>
          </cell>
          <cell r="AA13">
            <v>0</v>
          </cell>
        </row>
        <row r="14">
          <cell r="C14" t="str">
            <v>S412009</v>
          </cell>
          <cell r="D14" t="str">
            <v>天津市元辉昌钢铁贸易有限公司</v>
          </cell>
          <cell r="E14" t="str">
            <v>原材料</v>
          </cell>
          <cell r="F14" t="str">
            <v>金属件</v>
          </cell>
          <cell r="G14" t="str">
            <v>原材料</v>
          </cell>
          <cell r="H14">
            <v>1</v>
          </cell>
          <cell r="I14">
            <v>159506.4</v>
          </cell>
          <cell r="J14">
            <v>159506.4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12220.16</v>
          </cell>
          <cell r="P14">
            <v>26584.400000000001</v>
          </cell>
          <cell r="Q14">
            <v>38804.559999999998</v>
          </cell>
          <cell r="R14">
            <v>240782.89</v>
          </cell>
          <cell r="S14">
            <v>170782.89</v>
          </cell>
          <cell r="T14">
            <v>77320.960000000006</v>
          </cell>
          <cell r="V14">
            <v>80000</v>
          </cell>
          <cell r="W14">
            <v>568886.74</v>
          </cell>
          <cell r="X14">
            <v>-530082.18000000005</v>
          </cell>
          <cell r="Y14">
            <v>2185.4399999999901</v>
          </cell>
          <cell r="Z14">
            <v>2185.4399999999901</v>
          </cell>
          <cell r="AA14">
            <v>2185.4399999999901</v>
          </cell>
        </row>
        <row r="15">
          <cell r="C15" t="str">
            <v>S411006</v>
          </cell>
          <cell r="D15" t="str">
            <v>北京中万盛贸易有限责任公司</v>
          </cell>
          <cell r="E15" t="str">
            <v>原材料</v>
          </cell>
          <cell r="F15" t="str">
            <v>座椅</v>
          </cell>
          <cell r="G15" t="str">
            <v>原材料</v>
          </cell>
          <cell r="H15">
            <v>1</v>
          </cell>
          <cell r="I15">
            <v>381666.31</v>
          </cell>
          <cell r="J15">
            <v>474580.66</v>
          </cell>
          <cell r="K15">
            <v>0</v>
          </cell>
          <cell r="L15">
            <v>0</v>
          </cell>
          <cell r="M15">
            <v>17451.051666666699</v>
          </cell>
          <cell r="N15">
            <v>40317.503333333298</v>
          </cell>
          <cell r="O15">
            <v>48125.326666666697</v>
          </cell>
          <cell r="P15">
            <v>63611.051666666703</v>
          </cell>
          <cell r="Q15">
            <v>169504.933333333</v>
          </cell>
          <cell r="R15">
            <v>100000</v>
          </cell>
          <cell r="S15">
            <v>100000</v>
          </cell>
          <cell r="W15">
            <v>200000</v>
          </cell>
          <cell r="X15">
            <v>-30495.0666666666</v>
          </cell>
          <cell r="Y15">
            <v>474580.66</v>
          </cell>
          <cell r="Z15">
            <v>474580.66</v>
          </cell>
          <cell r="AA15">
            <v>474580.66</v>
          </cell>
          <cell r="AB15">
            <v>180000</v>
          </cell>
        </row>
        <row r="16">
          <cell r="C16" t="str">
            <v>S413014</v>
          </cell>
          <cell r="D16" t="str">
            <v>沧州市奥睿机械设备有限公司</v>
          </cell>
          <cell r="E16" t="str">
            <v>原材料</v>
          </cell>
          <cell r="F16" t="str">
            <v>金属件</v>
          </cell>
          <cell r="G16" t="str">
            <v>原材料</v>
          </cell>
          <cell r="H16">
            <v>1</v>
          </cell>
          <cell r="I16">
            <v>58272</v>
          </cell>
          <cell r="J16">
            <v>58272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2856</v>
          </cell>
          <cell r="P16">
            <v>9712</v>
          </cell>
          <cell r="Q16">
            <v>12568</v>
          </cell>
          <cell r="R16">
            <v>42068</v>
          </cell>
          <cell r="W16">
            <v>42068</v>
          </cell>
          <cell r="X16">
            <v>-29500</v>
          </cell>
          <cell r="Y16">
            <v>58272</v>
          </cell>
          <cell r="Z16">
            <v>58272</v>
          </cell>
          <cell r="AA16">
            <v>58272</v>
          </cell>
        </row>
        <row r="17">
          <cell r="C17" t="str">
            <v>S413012</v>
          </cell>
          <cell r="D17" t="str">
            <v>沧州市任沧机电有限公司</v>
          </cell>
          <cell r="E17" t="str">
            <v>原材料</v>
          </cell>
          <cell r="F17" t="str">
            <v>金属件</v>
          </cell>
          <cell r="G17" t="str">
            <v>原材料</v>
          </cell>
          <cell r="H17">
            <v>1</v>
          </cell>
          <cell r="I17">
            <v>41380</v>
          </cell>
          <cell r="J17">
            <v>41380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6896.6666666666697</v>
          </cell>
          <cell r="P17">
            <v>6896.6666666666697</v>
          </cell>
          <cell r="Q17">
            <v>13793.333333333299</v>
          </cell>
          <cell r="R17">
            <v>24922</v>
          </cell>
          <cell r="W17">
            <v>24922</v>
          </cell>
          <cell r="X17">
            <v>-11128.666666666701</v>
          </cell>
          <cell r="Y17">
            <v>41380</v>
          </cell>
          <cell r="Z17">
            <v>41380</v>
          </cell>
          <cell r="AA17">
            <v>41380</v>
          </cell>
        </row>
        <row r="18">
          <cell r="C18" t="str">
            <v>S413061</v>
          </cell>
          <cell r="D18" t="str">
            <v>黄骅市氦普气体销售有限公司</v>
          </cell>
          <cell r="E18" t="str">
            <v>原材料</v>
          </cell>
          <cell r="F18" t="str">
            <v>金属件</v>
          </cell>
          <cell r="G18" t="str">
            <v>原材料</v>
          </cell>
          <cell r="H18">
            <v>0.8</v>
          </cell>
          <cell r="I18">
            <v>747766.85</v>
          </cell>
          <cell r="J18">
            <v>747766.85</v>
          </cell>
          <cell r="K18">
            <v>70792.89</v>
          </cell>
          <cell r="L18">
            <v>79216.401666666701</v>
          </cell>
          <cell r="M18">
            <v>73787.37</v>
          </cell>
          <cell r="N18">
            <v>73787.37</v>
          </cell>
          <cell r="O18">
            <v>73787.37</v>
          </cell>
          <cell r="P18">
            <v>53834.918333333299</v>
          </cell>
          <cell r="Q18">
            <v>340165.05599999998</v>
          </cell>
          <cell r="R18">
            <v>280000</v>
          </cell>
          <cell r="S18">
            <v>80000</v>
          </cell>
          <cell r="W18">
            <v>360000</v>
          </cell>
          <cell r="X18">
            <v>-19834.944</v>
          </cell>
          <cell r="Y18">
            <v>747766.85</v>
          </cell>
          <cell r="Z18">
            <v>747766.85</v>
          </cell>
          <cell r="AA18">
            <v>747766.85</v>
          </cell>
        </row>
        <row r="19">
          <cell r="C19" t="str">
            <v>S512036</v>
          </cell>
          <cell r="D19" t="str">
            <v>天津未来化学有限公司</v>
          </cell>
          <cell r="E19" t="str">
            <v>原材料</v>
          </cell>
          <cell r="F19" t="str">
            <v>座椅</v>
          </cell>
          <cell r="G19" t="str">
            <v>原材料</v>
          </cell>
          <cell r="H19">
            <v>1</v>
          </cell>
          <cell r="I19">
            <v>19500</v>
          </cell>
          <cell r="J19">
            <v>19500</v>
          </cell>
          <cell r="K19">
            <v>3250</v>
          </cell>
          <cell r="L19">
            <v>3250</v>
          </cell>
          <cell r="M19">
            <v>3250</v>
          </cell>
          <cell r="N19">
            <v>3250</v>
          </cell>
          <cell r="O19">
            <v>3250</v>
          </cell>
          <cell r="P19">
            <v>3250</v>
          </cell>
          <cell r="Q19">
            <v>19500</v>
          </cell>
          <cell r="W19">
            <v>0</v>
          </cell>
          <cell r="X19">
            <v>19500</v>
          </cell>
          <cell r="Y19">
            <v>19500</v>
          </cell>
          <cell r="Z19">
            <v>19500</v>
          </cell>
          <cell r="AA19">
            <v>19500</v>
          </cell>
        </row>
        <row r="20">
          <cell r="C20" t="str">
            <v>S413048</v>
          </cell>
          <cell r="D20" t="str">
            <v>黄骅市聚兴制管有限公司</v>
          </cell>
          <cell r="E20" t="str">
            <v>原材料</v>
          </cell>
          <cell r="F20" t="str">
            <v>金属件</v>
          </cell>
          <cell r="G20" t="str">
            <v>原材料</v>
          </cell>
          <cell r="H20">
            <v>1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51500</v>
          </cell>
          <cell r="W20">
            <v>51500</v>
          </cell>
          <cell r="X20">
            <v>-51500</v>
          </cell>
          <cell r="Y20">
            <v>0</v>
          </cell>
          <cell r="Z20">
            <v>0</v>
          </cell>
          <cell r="AA20">
            <v>0</v>
          </cell>
        </row>
        <row r="21">
          <cell r="C21" t="str">
            <v>S513014</v>
          </cell>
          <cell r="D21" t="str">
            <v>邓景亮</v>
          </cell>
          <cell r="E21" t="str">
            <v>物流</v>
          </cell>
          <cell r="F21" t="str">
            <v>销售</v>
          </cell>
          <cell r="G21" t="str">
            <v>销售</v>
          </cell>
          <cell r="H21">
            <v>1</v>
          </cell>
          <cell r="I21">
            <v>4477302.63</v>
          </cell>
          <cell r="J21">
            <v>3658878.05</v>
          </cell>
          <cell r="K21">
            <v>346046.15</v>
          </cell>
          <cell r="L21">
            <v>400685.73</v>
          </cell>
          <cell r="M21">
            <v>450511.11333333299</v>
          </cell>
          <cell r="N21">
            <v>425040.16499999998</v>
          </cell>
          <cell r="O21">
            <v>426970.15166666702</v>
          </cell>
          <cell r="P21">
            <v>393926.23666666698</v>
          </cell>
          <cell r="Q21">
            <v>2443179.5466666701</v>
          </cell>
          <cell r="R21">
            <v>1254687.352</v>
          </cell>
          <cell r="T21">
            <v>200000</v>
          </cell>
          <cell r="U21">
            <v>100000</v>
          </cell>
          <cell r="V21">
            <v>50000</v>
          </cell>
          <cell r="W21">
            <v>1604687.352</v>
          </cell>
          <cell r="X21">
            <v>838492.19466666703</v>
          </cell>
          <cell r="Y21">
            <v>3308878.05</v>
          </cell>
          <cell r="Z21">
            <v>838492.19466666703</v>
          </cell>
          <cell r="AA21">
            <v>838492.19466666703</v>
          </cell>
        </row>
        <row r="22">
          <cell r="C22" t="str">
            <v>S413107</v>
          </cell>
          <cell r="D22" t="str">
            <v>黄骅市赵福增运输队</v>
          </cell>
          <cell r="E22" t="str">
            <v>物流</v>
          </cell>
          <cell r="F22" t="str">
            <v>销售</v>
          </cell>
          <cell r="G22" t="str">
            <v>销售</v>
          </cell>
          <cell r="H22">
            <v>1</v>
          </cell>
          <cell r="I22">
            <v>3514193.81</v>
          </cell>
          <cell r="J22">
            <v>2539631.6</v>
          </cell>
          <cell r="K22">
            <v>270957.88</v>
          </cell>
          <cell r="L22">
            <v>275790.35333333298</v>
          </cell>
          <cell r="M22">
            <v>284191.38500000001</v>
          </cell>
          <cell r="N22">
            <v>288201.191666667</v>
          </cell>
          <cell r="O22">
            <v>294215.995</v>
          </cell>
          <cell r="P22">
            <v>291121.02833333297</v>
          </cell>
          <cell r="Q22">
            <v>1704477.83333333</v>
          </cell>
          <cell r="R22">
            <v>345312.64799999999</v>
          </cell>
          <cell r="U22">
            <v>180000</v>
          </cell>
          <cell r="V22">
            <v>50000</v>
          </cell>
          <cell r="W22">
            <v>575312.64800000004</v>
          </cell>
          <cell r="X22">
            <v>1129165.18533333</v>
          </cell>
          <cell r="Y22">
            <v>2309631.6</v>
          </cell>
          <cell r="Z22">
            <v>1129165.18533333</v>
          </cell>
          <cell r="AA22">
            <v>1129165.18533333</v>
          </cell>
        </row>
        <row r="23">
          <cell r="C23" t="str">
            <v>S511037</v>
          </cell>
          <cell r="D23" t="str">
            <v>北京友联物流有限公司</v>
          </cell>
          <cell r="E23" t="str">
            <v>物流</v>
          </cell>
          <cell r="F23" t="str">
            <v>销售</v>
          </cell>
          <cell r="G23" t="str">
            <v>销售</v>
          </cell>
          <cell r="H23">
            <v>0.8</v>
          </cell>
          <cell r="I23">
            <v>512594.44</v>
          </cell>
          <cell r="J23">
            <v>512594.44</v>
          </cell>
          <cell r="K23">
            <v>48943.328333333302</v>
          </cell>
          <cell r="L23">
            <v>56864.09</v>
          </cell>
          <cell r="M23">
            <v>54846.13</v>
          </cell>
          <cell r="N23">
            <v>47745.918333333299</v>
          </cell>
          <cell r="O23">
            <v>49422.493333333303</v>
          </cell>
          <cell r="P23">
            <v>49433.565000000002</v>
          </cell>
          <cell r="Q23">
            <v>245804.42</v>
          </cell>
          <cell r="U23">
            <v>50000</v>
          </cell>
          <cell r="V23">
            <v>30000</v>
          </cell>
          <cell r="W23">
            <v>80000</v>
          </cell>
          <cell r="X23">
            <v>165804.42000000001</v>
          </cell>
          <cell r="Y23">
            <v>432594.44</v>
          </cell>
          <cell r="Z23">
            <v>165804.42000000001</v>
          </cell>
          <cell r="AA23">
            <v>165804.42000000001</v>
          </cell>
        </row>
        <row r="24">
          <cell r="C24" t="str">
            <v>S511036</v>
          </cell>
          <cell r="D24" t="str">
            <v>北京恒世通物流有限公司</v>
          </cell>
          <cell r="E24" t="str">
            <v>物流</v>
          </cell>
          <cell r="F24" t="str">
            <v>销售</v>
          </cell>
          <cell r="G24" t="str">
            <v>销售</v>
          </cell>
          <cell r="H24">
            <v>0.8</v>
          </cell>
          <cell r="I24">
            <v>1581661.6</v>
          </cell>
          <cell r="J24">
            <v>1581661.6</v>
          </cell>
          <cell r="K24">
            <v>65270</v>
          </cell>
          <cell r="L24">
            <v>94237.733333333294</v>
          </cell>
          <cell r="M24">
            <v>150714.26666666701</v>
          </cell>
          <cell r="N24">
            <v>180676.933333333</v>
          </cell>
          <cell r="O24">
            <v>230024.73333333299</v>
          </cell>
          <cell r="P24">
            <v>252822.933333333</v>
          </cell>
          <cell r="Q24">
            <v>778997.27999999898</v>
          </cell>
          <cell r="U24">
            <v>200000</v>
          </cell>
          <cell r="V24">
            <v>100000</v>
          </cell>
          <cell r="W24">
            <v>300000</v>
          </cell>
          <cell r="X24">
            <v>478997.27999999898</v>
          </cell>
          <cell r="Y24">
            <v>1281661.6000000001</v>
          </cell>
          <cell r="Z24">
            <v>478997.27999999898</v>
          </cell>
          <cell r="AA24">
            <v>478997.27999999898</v>
          </cell>
        </row>
        <row r="25">
          <cell r="C25" t="str">
            <v>S537029</v>
          </cell>
          <cell r="D25" t="str">
            <v>青岛华瑞利工贸有限公司</v>
          </cell>
          <cell r="E25" t="str">
            <v>物流</v>
          </cell>
          <cell r="F25" t="str">
            <v>销售</v>
          </cell>
          <cell r="G25" t="str">
            <v>销售</v>
          </cell>
          <cell r="H25">
            <v>0.8</v>
          </cell>
          <cell r="I25">
            <v>139448.35</v>
          </cell>
          <cell r="J25">
            <v>139448.35</v>
          </cell>
          <cell r="K25">
            <v>23241.391666666699</v>
          </cell>
          <cell r="L25">
            <v>23241.391666666699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37186.226666666698</v>
          </cell>
          <cell r="R25">
            <v>0</v>
          </cell>
          <cell r="V25">
            <v>20000</v>
          </cell>
          <cell r="W25">
            <v>20000</v>
          </cell>
          <cell r="X25">
            <v>17186.226666666698</v>
          </cell>
          <cell r="Y25">
            <v>119448.35</v>
          </cell>
          <cell r="Z25">
            <v>17186.226666666698</v>
          </cell>
          <cell r="AA25">
            <v>17186.226666666698</v>
          </cell>
        </row>
        <row r="26">
          <cell r="C26" t="str">
            <v>S537036</v>
          </cell>
          <cell r="D26" t="str">
            <v>青岛亿嘉通物流有限公司</v>
          </cell>
          <cell r="E26" t="str">
            <v>物流</v>
          </cell>
          <cell r="F26" t="str">
            <v>销售</v>
          </cell>
          <cell r="G26" t="str">
            <v>销售</v>
          </cell>
          <cell r="H26">
            <v>0.8</v>
          </cell>
          <cell r="I26">
            <v>209081.28</v>
          </cell>
          <cell r="J26">
            <v>209081.28</v>
          </cell>
          <cell r="K26">
            <v>4878.4733333333297</v>
          </cell>
          <cell r="L26">
            <v>9509.4183333333294</v>
          </cell>
          <cell r="M26">
            <v>16989.3966666667</v>
          </cell>
          <cell r="N26">
            <v>21969.6116666667</v>
          </cell>
          <cell r="O26">
            <v>28901.27</v>
          </cell>
          <cell r="P26">
            <v>34547.253333333298</v>
          </cell>
          <cell r="Q26">
            <v>93436.338666666707</v>
          </cell>
          <cell r="U26">
            <v>40000</v>
          </cell>
          <cell r="V26">
            <v>30000</v>
          </cell>
          <cell r="W26">
            <v>70000</v>
          </cell>
          <cell r="X26">
            <v>23436.338666666699</v>
          </cell>
          <cell r="Y26">
            <v>139081.28</v>
          </cell>
          <cell r="Z26">
            <v>23436.338666666699</v>
          </cell>
          <cell r="AA26">
            <v>23436.338666666699</v>
          </cell>
        </row>
        <row r="27">
          <cell r="C27" t="str">
            <v>S515003</v>
          </cell>
          <cell r="D27" t="str">
            <v>包头市清枫科技有限公司</v>
          </cell>
          <cell r="E27" t="str">
            <v>物流</v>
          </cell>
          <cell r="F27" t="str">
            <v>销售</v>
          </cell>
          <cell r="G27" t="str">
            <v>销售</v>
          </cell>
          <cell r="H27">
            <v>0.8</v>
          </cell>
          <cell r="Q27">
            <v>0</v>
          </cell>
          <cell r="S27">
            <v>25200</v>
          </cell>
          <cell r="W27">
            <v>25200</v>
          </cell>
          <cell r="X27">
            <v>-25200</v>
          </cell>
          <cell r="Y27">
            <v>0</v>
          </cell>
          <cell r="Z27">
            <v>-25200</v>
          </cell>
          <cell r="AA27">
            <v>0</v>
          </cell>
        </row>
        <row r="28">
          <cell r="C28" t="str">
            <v>S513174</v>
          </cell>
          <cell r="D28" t="str">
            <v>黄骅市杭合叉车配件经营部</v>
          </cell>
          <cell r="E28" t="str">
            <v>物流</v>
          </cell>
          <cell r="F28" t="str">
            <v>销售</v>
          </cell>
          <cell r="G28" t="str">
            <v>销售</v>
          </cell>
          <cell r="H28">
            <v>1</v>
          </cell>
          <cell r="I28">
            <v>40240</v>
          </cell>
          <cell r="J28">
            <v>40240</v>
          </cell>
          <cell r="K28">
            <v>2978.3333333333298</v>
          </cell>
          <cell r="L28">
            <v>2978.3333333333298</v>
          </cell>
          <cell r="M28">
            <v>2978.3333333333298</v>
          </cell>
          <cell r="N28">
            <v>2978.3333333333298</v>
          </cell>
          <cell r="O28">
            <v>6706.6666666666697</v>
          </cell>
          <cell r="P28">
            <v>6706.6666666666697</v>
          </cell>
          <cell r="Q28">
            <v>25326.666666666701</v>
          </cell>
          <cell r="U28">
            <v>5000</v>
          </cell>
          <cell r="W28">
            <v>5000</v>
          </cell>
          <cell r="X28">
            <v>20326.666666666701</v>
          </cell>
          <cell r="Y28">
            <v>35240</v>
          </cell>
          <cell r="Z28">
            <v>20326.666666666701</v>
          </cell>
          <cell r="AA28">
            <v>20326.666666666701</v>
          </cell>
        </row>
        <row r="29">
          <cell r="C29" t="str">
            <v>S513108</v>
          </cell>
          <cell r="D29" t="str">
            <v>河北德邦物流有限公司</v>
          </cell>
          <cell r="E29" t="str">
            <v>物流</v>
          </cell>
          <cell r="F29" t="str">
            <v>销售</v>
          </cell>
          <cell r="G29" t="str">
            <v>销售</v>
          </cell>
          <cell r="H29">
            <v>1</v>
          </cell>
          <cell r="I29">
            <v>24345</v>
          </cell>
          <cell r="J29">
            <v>24345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V29">
            <v>24345</v>
          </cell>
          <cell r="W29">
            <v>24345</v>
          </cell>
          <cell r="X29">
            <v>-24345</v>
          </cell>
          <cell r="Y29">
            <v>0</v>
          </cell>
          <cell r="Z29">
            <v>-24345</v>
          </cell>
          <cell r="AA29">
            <v>0</v>
          </cell>
        </row>
        <row r="30">
          <cell r="C30" t="str">
            <v>S537070</v>
          </cell>
          <cell r="D30" t="str">
            <v>济南博研科技能有限公司</v>
          </cell>
          <cell r="E30" t="str">
            <v>物流</v>
          </cell>
          <cell r="F30" t="str">
            <v>销售</v>
          </cell>
          <cell r="G30" t="str">
            <v>销售</v>
          </cell>
          <cell r="H30">
            <v>1</v>
          </cell>
          <cell r="I30">
            <v>35587.5</v>
          </cell>
          <cell r="J30">
            <v>35587.5</v>
          </cell>
          <cell r="Q30">
            <v>0</v>
          </cell>
          <cell r="V30">
            <v>35587.5</v>
          </cell>
          <cell r="W30">
            <v>35587.5</v>
          </cell>
          <cell r="X30">
            <v>-35587.5</v>
          </cell>
          <cell r="Y30">
            <v>0</v>
          </cell>
          <cell r="Z30">
            <v>-35587.5</v>
          </cell>
          <cell r="AA30">
            <v>0</v>
          </cell>
        </row>
        <row r="31">
          <cell r="C31" t="str">
            <v>S423001</v>
          </cell>
          <cell r="D31" t="str">
            <v>哈尔滨三迪工控工程有限公司</v>
          </cell>
          <cell r="E31" t="str">
            <v>涉诉风险</v>
          </cell>
          <cell r="F31" t="str">
            <v>座椅</v>
          </cell>
          <cell r="G31" t="str">
            <v>涉诉</v>
          </cell>
          <cell r="H31">
            <v>1</v>
          </cell>
          <cell r="I31">
            <v>236900</v>
          </cell>
          <cell r="J31">
            <v>236900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U31">
            <v>180000</v>
          </cell>
          <cell r="W31">
            <v>180000</v>
          </cell>
          <cell r="X31">
            <v>-180000</v>
          </cell>
          <cell r="Y31">
            <v>56900</v>
          </cell>
          <cell r="Z31">
            <v>56900</v>
          </cell>
          <cell r="AA31">
            <v>56900</v>
          </cell>
        </row>
        <row r="32">
          <cell r="C32" t="str">
            <v>S411021</v>
          </cell>
          <cell r="D32" t="str">
            <v>北京鹏宇兴业精密模具制造有限公司</v>
          </cell>
          <cell r="E32" t="str">
            <v>涉诉风险</v>
          </cell>
          <cell r="F32" t="str">
            <v>金属件</v>
          </cell>
          <cell r="G32" t="str">
            <v>涉诉</v>
          </cell>
          <cell r="H32">
            <v>1</v>
          </cell>
          <cell r="I32">
            <v>40459.99</v>
          </cell>
          <cell r="J32">
            <v>40459.99</v>
          </cell>
          <cell r="K32">
            <v>6743.3316666666697</v>
          </cell>
          <cell r="L32">
            <v>6743.3316666666697</v>
          </cell>
          <cell r="M32">
            <v>6743.3316666666697</v>
          </cell>
          <cell r="N32">
            <v>6743.3316666666697</v>
          </cell>
          <cell r="O32">
            <v>0</v>
          </cell>
          <cell r="P32">
            <v>0</v>
          </cell>
          <cell r="Q32">
            <v>26973.3266666667</v>
          </cell>
          <cell r="R32">
            <v>0</v>
          </cell>
          <cell r="U32">
            <v>20000</v>
          </cell>
          <cell r="W32">
            <v>20000</v>
          </cell>
          <cell r="X32">
            <v>6973.3266666666796</v>
          </cell>
          <cell r="Y32">
            <v>20459.990000000002</v>
          </cell>
          <cell r="Z32">
            <v>20459.990000000002</v>
          </cell>
          <cell r="AA32">
            <v>20459.990000000002</v>
          </cell>
        </row>
        <row r="33">
          <cell r="C33" t="str">
            <v>S444014</v>
          </cell>
          <cell r="D33" t="str">
            <v>深圳市毅荣川电子科技有限公司</v>
          </cell>
          <cell r="E33" t="str">
            <v>涉诉风险</v>
          </cell>
          <cell r="F33" t="str">
            <v>座椅</v>
          </cell>
          <cell r="G33" t="str">
            <v>涉诉</v>
          </cell>
          <cell r="H33">
            <v>1</v>
          </cell>
          <cell r="I33">
            <v>151605.35</v>
          </cell>
          <cell r="J33">
            <v>151605.35</v>
          </cell>
          <cell r="K33">
            <v>25267.558333333302</v>
          </cell>
          <cell r="L33">
            <v>25267.558333333302</v>
          </cell>
          <cell r="M33">
            <v>25267.558333333302</v>
          </cell>
          <cell r="N33">
            <v>25267.558333333302</v>
          </cell>
          <cell r="O33">
            <v>0</v>
          </cell>
          <cell r="P33">
            <v>0</v>
          </cell>
          <cell r="Q33">
            <v>101070.233333333</v>
          </cell>
          <cell r="R33">
            <v>0</v>
          </cell>
          <cell r="U33">
            <v>50000</v>
          </cell>
          <cell r="W33">
            <v>50000</v>
          </cell>
          <cell r="X33">
            <v>51070.233333333199</v>
          </cell>
          <cell r="Y33">
            <v>101605.35</v>
          </cell>
          <cell r="Z33">
            <v>101605.35</v>
          </cell>
          <cell r="AA33">
            <v>101605.35</v>
          </cell>
        </row>
        <row r="34">
          <cell r="C34" t="str">
            <v>S433021</v>
          </cell>
          <cell r="D34" t="str">
            <v>慈溪市维克多自控元件有限公司</v>
          </cell>
          <cell r="E34" t="str">
            <v>涉诉风险</v>
          </cell>
          <cell r="F34" t="str">
            <v>座椅</v>
          </cell>
          <cell r="G34" t="str">
            <v>涉诉</v>
          </cell>
          <cell r="H34">
            <v>0.8</v>
          </cell>
          <cell r="I34">
            <v>508630.26</v>
          </cell>
          <cell r="J34">
            <v>508630.26</v>
          </cell>
          <cell r="K34">
            <v>67800.616666666698</v>
          </cell>
          <cell r="L34">
            <v>84771.71</v>
          </cell>
          <cell r="M34">
            <v>84771.71</v>
          </cell>
          <cell r="N34">
            <v>79234.186666666705</v>
          </cell>
          <cell r="O34">
            <v>62267.519999999997</v>
          </cell>
          <cell r="P34">
            <v>45296.426666666703</v>
          </cell>
          <cell r="Q34">
            <v>339313.73599999998</v>
          </cell>
          <cell r="R34">
            <v>0</v>
          </cell>
          <cell r="U34">
            <v>50000</v>
          </cell>
          <cell r="W34">
            <v>50000</v>
          </cell>
          <cell r="X34">
            <v>289313.73599999998</v>
          </cell>
          <cell r="Y34">
            <v>458630.26</v>
          </cell>
          <cell r="Z34">
            <v>458630.26</v>
          </cell>
          <cell r="AA34">
            <v>458630.26</v>
          </cell>
        </row>
        <row r="35">
          <cell r="C35" t="str">
            <v>S437023</v>
          </cell>
          <cell r="D35" t="str">
            <v>高唐强盛机械有限公司</v>
          </cell>
          <cell r="E35" t="str">
            <v>涉诉风险</v>
          </cell>
          <cell r="F35" t="str">
            <v>金属件</v>
          </cell>
          <cell r="G35" t="str">
            <v>涉诉</v>
          </cell>
          <cell r="H35">
            <v>0.8</v>
          </cell>
          <cell r="I35">
            <v>856630.84</v>
          </cell>
          <cell r="J35">
            <v>856630.84</v>
          </cell>
          <cell r="K35">
            <v>5627.1783333333296</v>
          </cell>
          <cell r="L35">
            <v>5627.1783333333296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9003.4853333333303</v>
          </cell>
          <cell r="R35">
            <v>70000</v>
          </cell>
          <cell r="U35">
            <v>20000</v>
          </cell>
          <cell r="W35">
            <v>90000</v>
          </cell>
          <cell r="X35">
            <v>-80996.514666666699</v>
          </cell>
          <cell r="Y35">
            <v>836630.84</v>
          </cell>
          <cell r="Z35">
            <v>836630.84</v>
          </cell>
          <cell r="AA35">
            <v>836630.84</v>
          </cell>
        </row>
        <row r="36">
          <cell r="C36" t="str">
            <v>S412044</v>
          </cell>
          <cell r="D36" t="str">
            <v>天津沛衡五金弹簧有限公司</v>
          </cell>
          <cell r="E36" t="str">
            <v>涉诉风险</v>
          </cell>
          <cell r="F36" t="str">
            <v>座椅</v>
          </cell>
          <cell r="G36" t="str">
            <v>涉诉</v>
          </cell>
          <cell r="H36">
            <v>0.8</v>
          </cell>
          <cell r="I36">
            <v>116823.94</v>
          </cell>
          <cell r="J36">
            <v>103214.78</v>
          </cell>
          <cell r="K36">
            <v>6985.38</v>
          </cell>
          <cell r="L36">
            <v>13524.313333333301</v>
          </cell>
          <cell r="M36">
            <v>17202.4633333333</v>
          </cell>
          <cell r="N36">
            <v>15801.9433333333</v>
          </cell>
          <cell r="O36">
            <v>12485.276666666699</v>
          </cell>
          <cell r="P36">
            <v>12485.276666666699</v>
          </cell>
          <cell r="Q36">
            <v>62787.722666666603</v>
          </cell>
          <cell r="R36">
            <v>0</v>
          </cell>
          <cell r="U36">
            <v>20000</v>
          </cell>
          <cell r="W36">
            <v>20000</v>
          </cell>
          <cell r="X36">
            <v>42787.722666666603</v>
          </cell>
          <cell r="Y36">
            <v>83214.78</v>
          </cell>
          <cell r="Z36">
            <v>83214.78</v>
          </cell>
          <cell r="AA36">
            <v>83214.78</v>
          </cell>
        </row>
        <row r="37">
          <cell r="C37" t="str">
            <v>S433027</v>
          </cell>
          <cell r="D37" t="str">
            <v>浙江泰极信汽车部件有限公司</v>
          </cell>
          <cell r="E37" t="str">
            <v>涉诉</v>
          </cell>
          <cell r="F37" t="str">
            <v>金属件</v>
          </cell>
          <cell r="G37" t="str">
            <v>涉诉</v>
          </cell>
          <cell r="H37">
            <v>0.8</v>
          </cell>
          <cell r="I37">
            <v>249669.96</v>
          </cell>
          <cell r="J37">
            <v>249669.96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20000</v>
          </cell>
          <cell r="T37">
            <v>20000</v>
          </cell>
          <cell r="U37">
            <v>229669.96</v>
          </cell>
          <cell r="W37">
            <v>269669.96000000002</v>
          </cell>
          <cell r="X37">
            <v>-269669.96000000002</v>
          </cell>
          <cell r="Y37">
            <v>0</v>
          </cell>
          <cell r="Z37">
            <v>0</v>
          </cell>
          <cell r="AA37">
            <v>0</v>
          </cell>
        </row>
        <row r="38">
          <cell r="C38" t="str">
            <v>S511032</v>
          </cell>
          <cell r="D38" t="str">
            <v>中机科(北京)车辆检测工程研究院有限公司</v>
          </cell>
          <cell r="E38" t="str">
            <v>涉诉风险</v>
          </cell>
          <cell r="F38" t="str">
            <v>金属件</v>
          </cell>
          <cell r="G38" t="str">
            <v>涉诉</v>
          </cell>
          <cell r="H38">
            <v>0.8</v>
          </cell>
          <cell r="I38">
            <v>619964</v>
          </cell>
          <cell r="J38">
            <v>619964</v>
          </cell>
          <cell r="K38">
            <v>102676.5</v>
          </cell>
          <cell r="L38">
            <v>102676.5</v>
          </cell>
          <cell r="M38">
            <v>102676.5</v>
          </cell>
          <cell r="N38">
            <v>39407.25</v>
          </cell>
          <cell r="O38">
            <v>39407.25</v>
          </cell>
          <cell r="P38">
            <v>1373.75</v>
          </cell>
          <cell r="Q38">
            <v>310574.2</v>
          </cell>
          <cell r="R38">
            <v>30000</v>
          </cell>
          <cell r="W38">
            <v>30000</v>
          </cell>
          <cell r="X38">
            <v>280574.2</v>
          </cell>
          <cell r="Y38">
            <v>619964</v>
          </cell>
          <cell r="Z38">
            <v>619964</v>
          </cell>
          <cell r="AA38">
            <v>619964</v>
          </cell>
        </row>
        <row r="39">
          <cell r="C39" t="str">
            <v>S535001</v>
          </cell>
          <cell r="D39" t="str">
            <v>厦门市三友和机械有限公司</v>
          </cell>
          <cell r="E39" t="str">
            <v>涉诉风险</v>
          </cell>
          <cell r="F39" t="str">
            <v>金属件</v>
          </cell>
          <cell r="G39" t="str">
            <v>涉诉</v>
          </cell>
          <cell r="H39">
            <v>1</v>
          </cell>
          <cell r="I39">
            <v>294000</v>
          </cell>
          <cell r="J39">
            <v>294000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20000</v>
          </cell>
          <cell r="W39">
            <v>20000</v>
          </cell>
          <cell r="X39">
            <v>-20000</v>
          </cell>
          <cell r="Y39">
            <v>294000</v>
          </cell>
          <cell r="Z39">
            <v>294000</v>
          </cell>
          <cell r="AA39">
            <v>294000</v>
          </cell>
        </row>
        <row r="40">
          <cell r="C40" t="str">
            <v>S411047</v>
          </cell>
          <cell r="D40" t="str">
            <v>大连吉田拉链有限公司北京分公司</v>
          </cell>
          <cell r="E40" t="str">
            <v>涉诉风险</v>
          </cell>
          <cell r="F40" t="str">
            <v>金属件</v>
          </cell>
          <cell r="G40" t="str">
            <v>涉诉</v>
          </cell>
          <cell r="H40">
            <v>1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20000</v>
          </cell>
          <cell r="S40">
            <v>42807.9</v>
          </cell>
          <cell r="W40">
            <v>62807.9</v>
          </cell>
          <cell r="X40">
            <v>-62807.9</v>
          </cell>
          <cell r="Y40">
            <v>0</v>
          </cell>
          <cell r="Z40">
            <v>0</v>
          </cell>
          <cell r="AA40">
            <v>0</v>
          </cell>
        </row>
        <row r="41">
          <cell r="C41" t="str">
            <v>S413082</v>
          </cell>
          <cell r="D41" t="str">
            <v>深州市卓伦橡塑磨具有限公司</v>
          </cell>
          <cell r="E41" t="str">
            <v>涉诉</v>
          </cell>
          <cell r="F41" t="str">
            <v>金属件</v>
          </cell>
          <cell r="G41" t="str">
            <v>涉诉</v>
          </cell>
          <cell r="H41">
            <v>0.8</v>
          </cell>
          <cell r="I41">
            <v>3723767.43</v>
          </cell>
          <cell r="J41">
            <v>3723767.43</v>
          </cell>
          <cell r="K41">
            <v>206725.186666667</v>
          </cell>
          <cell r="L41">
            <v>225140.76166666701</v>
          </cell>
          <cell r="M41">
            <v>239988.33166666701</v>
          </cell>
          <cell r="N41">
            <v>218199.80666666699</v>
          </cell>
          <cell r="O41">
            <v>178983.14</v>
          </cell>
          <cell r="P41">
            <v>131259.683333333</v>
          </cell>
          <cell r="Q41">
            <v>960237.52800000098</v>
          </cell>
          <cell r="R41">
            <v>600000</v>
          </cell>
          <cell r="U41">
            <v>500000</v>
          </cell>
          <cell r="V41">
            <v>500000</v>
          </cell>
          <cell r="W41">
            <v>1600000</v>
          </cell>
          <cell r="X41">
            <v>-639762.47199999902</v>
          </cell>
          <cell r="Y41">
            <v>2723767.43</v>
          </cell>
          <cell r="Z41">
            <v>2723767.43</v>
          </cell>
          <cell r="AA41">
            <v>2723767.43</v>
          </cell>
        </row>
        <row r="42">
          <cell r="C42" t="str">
            <v>S412015</v>
          </cell>
          <cell r="D42" t="str">
            <v>天津亚铁科技有限公司</v>
          </cell>
          <cell r="E42" t="str">
            <v>涉诉风险</v>
          </cell>
          <cell r="F42" t="str">
            <v>金属件</v>
          </cell>
          <cell r="G42" t="str">
            <v>涉诉</v>
          </cell>
          <cell r="H42">
            <v>1</v>
          </cell>
          <cell r="I42">
            <v>200686.65</v>
          </cell>
          <cell r="J42">
            <v>200686.65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30000</v>
          </cell>
          <cell r="U42">
            <v>50000</v>
          </cell>
          <cell r="W42">
            <v>80000</v>
          </cell>
          <cell r="X42">
            <v>-80000</v>
          </cell>
          <cell r="Y42">
            <v>150686.65</v>
          </cell>
          <cell r="Z42">
            <v>150686.65</v>
          </cell>
          <cell r="AA42">
            <v>150686.65</v>
          </cell>
        </row>
        <row r="43">
          <cell r="C43" t="str">
            <v>S412010</v>
          </cell>
          <cell r="D43" t="str">
            <v>天津欧尔派斯环保科技发展有限公司</v>
          </cell>
          <cell r="E43" t="str">
            <v>涉诉风险</v>
          </cell>
          <cell r="F43" t="str">
            <v>金属件</v>
          </cell>
          <cell r="G43" t="str">
            <v>涉诉</v>
          </cell>
          <cell r="H43">
            <v>1</v>
          </cell>
          <cell r="I43">
            <v>176704.41</v>
          </cell>
          <cell r="J43">
            <v>176704.41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T43">
            <v>20000</v>
          </cell>
          <cell r="W43">
            <v>20000</v>
          </cell>
          <cell r="X43">
            <v>-20000</v>
          </cell>
          <cell r="Y43">
            <v>156704.41</v>
          </cell>
          <cell r="Z43">
            <v>156704.41</v>
          </cell>
          <cell r="AA43">
            <v>156704.41</v>
          </cell>
        </row>
        <row r="44">
          <cell r="C44" t="str">
            <v>S432005</v>
          </cell>
          <cell r="D44" t="str">
            <v>佛吉亚（无锡）座椅部件有限公司</v>
          </cell>
          <cell r="E44" t="str">
            <v>远途</v>
          </cell>
          <cell r="F44" t="str">
            <v>金属件</v>
          </cell>
          <cell r="G44" t="str">
            <v>零部件</v>
          </cell>
          <cell r="H44">
            <v>0.8</v>
          </cell>
          <cell r="I44">
            <v>3091290.5</v>
          </cell>
          <cell r="J44">
            <v>1575933.38</v>
          </cell>
          <cell r="K44">
            <v>16077.51</v>
          </cell>
          <cell r="L44">
            <v>16077.51</v>
          </cell>
          <cell r="M44">
            <v>60017.936666666697</v>
          </cell>
          <cell r="N44">
            <v>262655.563333333</v>
          </cell>
          <cell r="O44">
            <v>412186.20333333302</v>
          </cell>
          <cell r="P44">
            <v>515215.08333333302</v>
          </cell>
          <cell r="Q44">
            <v>1025783.84533333</v>
          </cell>
          <cell r="R44">
            <v>0</v>
          </cell>
          <cell r="U44">
            <v>180000</v>
          </cell>
          <cell r="W44">
            <v>180000</v>
          </cell>
          <cell r="X44">
            <v>845783.84533333301</v>
          </cell>
          <cell r="Y44">
            <v>1395933.38</v>
          </cell>
          <cell r="Z44">
            <v>845783.84533333301</v>
          </cell>
          <cell r="AA44">
            <v>845783.84533333301</v>
          </cell>
        </row>
        <row r="45">
          <cell r="C45" t="str">
            <v>S413029</v>
          </cell>
          <cell r="D45" t="str">
            <v>黄骅市成卓汽车部件厂</v>
          </cell>
          <cell r="E45" t="str">
            <v>属地化</v>
          </cell>
          <cell r="F45" t="str">
            <v>金属件</v>
          </cell>
          <cell r="G45" t="str">
            <v>零部件</v>
          </cell>
          <cell r="H45">
            <v>1</v>
          </cell>
          <cell r="I45">
            <v>9647108.5299999993</v>
          </cell>
          <cell r="J45">
            <v>7967266.1299999999</v>
          </cell>
          <cell r="K45">
            <v>556803.16666666698</v>
          </cell>
          <cell r="L45">
            <v>589663.14333333296</v>
          </cell>
          <cell r="M45">
            <v>676226.42333333299</v>
          </cell>
          <cell r="N45">
            <v>679047.62333333294</v>
          </cell>
          <cell r="O45">
            <v>740588.21666666702</v>
          </cell>
          <cell r="P45">
            <v>730459.40166666696</v>
          </cell>
          <cell r="Q45">
            <v>3972787.9750000001</v>
          </cell>
          <cell r="R45">
            <v>1330000</v>
          </cell>
          <cell r="T45">
            <v>250000</v>
          </cell>
          <cell r="U45">
            <v>300000</v>
          </cell>
          <cell r="V45">
            <v>50000</v>
          </cell>
          <cell r="W45">
            <v>1930000</v>
          </cell>
          <cell r="X45">
            <v>2042787.9750000001</v>
          </cell>
          <cell r="Y45">
            <v>7367266.1299999999</v>
          </cell>
          <cell r="Z45">
            <v>2042787.9750000001</v>
          </cell>
          <cell r="AA45">
            <v>2042787.9750000001</v>
          </cell>
          <cell r="AB45">
            <v>180000</v>
          </cell>
        </row>
        <row r="46">
          <cell r="C46" t="str">
            <v>S413052</v>
          </cell>
          <cell r="D46" t="str">
            <v>黄骅市鑫昌五金制品厂</v>
          </cell>
          <cell r="E46" t="str">
            <v>属地化</v>
          </cell>
          <cell r="F46" t="str">
            <v>金属件</v>
          </cell>
          <cell r="G46" t="str">
            <v>零部件</v>
          </cell>
          <cell r="H46">
            <v>1</v>
          </cell>
          <cell r="I46">
            <v>11794101.09</v>
          </cell>
          <cell r="J46">
            <v>9752917.7899999991</v>
          </cell>
          <cell r="K46">
            <v>591973.75833333295</v>
          </cell>
          <cell r="L46">
            <v>611056.72</v>
          </cell>
          <cell r="M46">
            <v>676826.995</v>
          </cell>
          <cell r="N46">
            <v>660791.70166666701</v>
          </cell>
          <cell r="O46">
            <v>758751.76666666695</v>
          </cell>
          <cell r="P46">
            <v>745775.18</v>
          </cell>
          <cell r="Q46">
            <v>4045176.1216666698</v>
          </cell>
          <cell r="R46">
            <v>1390000</v>
          </cell>
          <cell r="S46">
            <v>40000</v>
          </cell>
          <cell r="T46">
            <v>300000</v>
          </cell>
          <cell r="U46">
            <v>300000</v>
          </cell>
          <cell r="V46">
            <v>50000</v>
          </cell>
          <cell r="W46">
            <v>2080000</v>
          </cell>
          <cell r="X46">
            <v>1965176.1216666701</v>
          </cell>
          <cell r="Y46">
            <v>9102917.7899999991</v>
          </cell>
          <cell r="Z46">
            <v>1965176.1216666701</v>
          </cell>
          <cell r="AA46">
            <v>1965176.1216666701</v>
          </cell>
          <cell r="AB46">
            <v>180000</v>
          </cell>
        </row>
        <row r="47">
          <cell r="C47" t="str">
            <v>S413022</v>
          </cell>
          <cell r="D47" t="str">
            <v>海兴中盛弹簧有限公司</v>
          </cell>
          <cell r="E47" t="str">
            <v>属地化</v>
          </cell>
          <cell r="F47" t="str">
            <v>金属件/座椅/金属件</v>
          </cell>
          <cell r="G47" t="str">
            <v>零部件</v>
          </cell>
          <cell r="H47">
            <v>0.8</v>
          </cell>
          <cell r="I47">
            <v>9036535.6600000001</v>
          </cell>
          <cell r="J47">
            <v>7544447.7800000003</v>
          </cell>
          <cell r="K47">
            <v>559486.65666666697</v>
          </cell>
          <cell r="L47">
            <v>575301.17166666698</v>
          </cell>
          <cell r="M47">
            <v>628977.88333333295</v>
          </cell>
          <cell r="N47">
            <v>506161.65833333298</v>
          </cell>
          <cell r="O47">
            <v>513637.47666666697</v>
          </cell>
          <cell r="P47">
            <v>499383.626666667</v>
          </cell>
          <cell r="Q47">
            <v>2626358.77866667</v>
          </cell>
          <cell r="R47">
            <v>800000</v>
          </cell>
          <cell r="T47">
            <v>250000</v>
          </cell>
          <cell r="U47">
            <v>220000</v>
          </cell>
          <cell r="V47">
            <v>30000</v>
          </cell>
          <cell r="W47">
            <v>1300000</v>
          </cell>
          <cell r="X47">
            <v>1326358.77866667</v>
          </cell>
          <cell r="Y47">
            <v>7044447.7800000003</v>
          </cell>
          <cell r="Z47">
            <v>1326358.77866667</v>
          </cell>
          <cell r="AA47">
            <v>1326358.77866667</v>
          </cell>
          <cell r="AB47">
            <v>120000</v>
          </cell>
        </row>
        <row r="48">
          <cell r="C48" t="str">
            <v>S413044</v>
          </cell>
          <cell r="D48" t="str">
            <v>黄骅市长生汽车灯镜有限公司</v>
          </cell>
          <cell r="E48" t="str">
            <v>属地化</v>
          </cell>
          <cell r="F48" t="str">
            <v>金属件/座椅</v>
          </cell>
          <cell r="G48" t="str">
            <v>零部件</v>
          </cell>
          <cell r="H48">
            <v>0.8</v>
          </cell>
          <cell r="I48">
            <v>14396556.369999999</v>
          </cell>
          <cell r="J48">
            <v>13190860.189999999</v>
          </cell>
          <cell r="K48">
            <v>606459.26</v>
          </cell>
          <cell r="L48">
            <v>599992.48499999999</v>
          </cell>
          <cell r="M48">
            <v>627288.23166666704</v>
          </cell>
          <cell r="N48">
            <v>585398.96666666702</v>
          </cell>
          <cell r="O48">
            <v>594815.32833333302</v>
          </cell>
          <cell r="P48">
            <v>547067.64666666696</v>
          </cell>
          <cell r="Q48">
            <v>2848817.53466667</v>
          </cell>
          <cell r="R48">
            <v>510000</v>
          </cell>
          <cell r="T48">
            <v>650000</v>
          </cell>
          <cell r="U48">
            <v>300000</v>
          </cell>
          <cell r="V48">
            <v>30000</v>
          </cell>
          <cell r="W48">
            <v>1490000</v>
          </cell>
          <cell r="X48">
            <v>1358817.53466667</v>
          </cell>
          <cell r="Y48">
            <v>12210860.189999999</v>
          </cell>
          <cell r="Z48">
            <v>1358817.53466667</v>
          </cell>
          <cell r="AA48">
            <v>1358817.53466667</v>
          </cell>
          <cell r="AB48">
            <v>200000</v>
          </cell>
        </row>
        <row r="49">
          <cell r="C49" t="str">
            <v>S413108</v>
          </cell>
          <cell r="D49" t="str">
            <v>黄骅市泰行汽车配件有限公司</v>
          </cell>
          <cell r="E49" t="str">
            <v>属地化</v>
          </cell>
          <cell r="F49" t="str">
            <v>座椅</v>
          </cell>
          <cell r="G49" t="str">
            <v>零部件</v>
          </cell>
          <cell r="H49">
            <v>0.8</v>
          </cell>
          <cell r="I49">
            <v>4621952.09</v>
          </cell>
          <cell r="J49">
            <v>4462943.96</v>
          </cell>
          <cell r="K49">
            <v>268411.56833333301</v>
          </cell>
          <cell r="L49">
            <v>264670.02833333297</v>
          </cell>
          <cell r="M49">
            <v>251850.49166666699</v>
          </cell>
          <cell r="N49">
            <v>234770.561666667</v>
          </cell>
          <cell r="O49">
            <v>207341.816666667</v>
          </cell>
          <cell r="P49">
            <v>167235.86166666701</v>
          </cell>
          <cell r="Q49">
            <v>1115424.2626666699</v>
          </cell>
          <cell r="R49">
            <v>350000</v>
          </cell>
          <cell r="S49">
            <v>50000</v>
          </cell>
          <cell r="T49">
            <v>150000</v>
          </cell>
          <cell r="U49">
            <v>100000</v>
          </cell>
          <cell r="V49">
            <v>10000</v>
          </cell>
          <cell r="W49">
            <v>660000</v>
          </cell>
          <cell r="X49">
            <v>455424.262666667</v>
          </cell>
          <cell r="Y49">
            <v>4202943.96</v>
          </cell>
          <cell r="Z49">
            <v>455424.262666667</v>
          </cell>
          <cell r="AA49">
            <v>455424.262666667</v>
          </cell>
          <cell r="AB49">
            <v>40000</v>
          </cell>
        </row>
        <row r="50">
          <cell r="C50" t="str">
            <v>S413070</v>
          </cell>
          <cell r="D50" t="str">
            <v>黄骅市创合五金制品有限公司</v>
          </cell>
          <cell r="E50" t="str">
            <v>属地化</v>
          </cell>
          <cell r="F50" t="str">
            <v>金属件/座椅</v>
          </cell>
          <cell r="G50" t="str">
            <v>零部件</v>
          </cell>
          <cell r="H50">
            <v>0.8</v>
          </cell>
          <cell r="I50">
            <v>3144712.71</v>
          </cell>
          <cell r="J50">
            <v>2706500.04</v>
          </cell>
          <cell r="K50">
            <v>312936.48499999999</v>
          </cell>
          <cell r="L50">
            <v>376621.17666666699</v>
          </cell>
          <cell r="M50">
            <v>363017.33333333302</v>
          </cell>
          <cell r="N50">
            <v>437479.49666666699</v>
          </cell>
          <cell r="O50">
            <v>364431.48333333299</v>
          </cell>
          <cell r="P50">
            <v>305116.09000000003</v>
          </cell>
          <cell r="Q50">
            <v>1727681.652</v>
          </cell>
          <cell r="R50">
            <v>700000</v>
          </cell>
          <cell r="T50">
            <v>80000</v>
          </cell>
          <cell r="U50">
            <v>110000</v>
          </cell>
          <cell r="V50">
            <v>20000</v>
          </cell>
          <cell r="W50">
            <v>910000</v>
          </cell>
          <cell r="X50">
            <v>817681.652</v>
          </cell>
          <cell r="Y50">
            <v>2496500.04</v>
          </cell>
          <cell r="Z50">
            <v>817681.652</v>
          </cell>
          <cell r="AA50">
            <v>817681.652</v>
          </cell>
          <cell r="AB50">
            <v>70000</v>
          </cell>
        </row>
        <row r="51">
          <cell r="C51" t="str">
            <v>S413055</v>
          </cell>
          <cell r="D51" t="str">
            <v>黄骅市广亿汽车部件有限公司</v>
          </cell>
          <cell r="E51" t="str">
            <v>属地化</v>
          </cell>
          <cell r="F51" t="str">
            <v>金属件</v>
          </cell>
          <cell r="G51" t="str">
            <v>零部件</v>
          </cell>
          <cell r="H51">
            <v>0.8</v>
          </cell>
          <cell r="I51">
            <v>2641921.71</v>
          </cell>
          <cell r="J51">
            <v>2283347.19</v>
          </cell>
          <cell r="K51">
            <v>167661.095</v>
          </cell>
          <cell r="L51">
            <v>124722.68</v>
          </cell>
          <cell r="M51">
            <v>132898.79166666701</v>
          </cell>
          <cell r="N51">
            <v>130394.64</v>
          </cell>
          <cell r="O51">
            <v>138663.45499999999</v>
          </cell>
          <cell r="P51">
            <v>137983.311666667</v>
          </cell>
          <cell r="Q51">
            <v>665859.17866666697</v>
          </cell>
          <cell r="R51">
            <v>270000</v>
          </cell>
          <cell r="T51">
            <v>200000</v>
          </cell>
          <cell r="U51">
            <v>40000</v>
          </cell>
          <cell r="V51">
            <v>10000</v>
          </cell>
          <cell r="W51">
            <v>520000</v>
          </cell>
          <cell r="X51">
            <v>145859.17866666699</v>
          </cell>
          <cell r="Y51">
            <v>2033347.19</v>
          </cell>
          <cell r="Z51">
            <v>145859.17866666699</v>
          </cell>
          <cell r="AA51">
            <v>145859.17866666699</v>
          </cell>
          <cell r="AB51">
            <v>15000</v>
          </cell>
        </row>
        <row r="52">
          <cell r="C52" t="str">
            <v>S413033</v>
          </cell>
          <cell r="D52" t="str">
            <v>黄骅市再兴汽车配件有限公司</v>
          </cell>
          <cell r="E52" t="str">
            <v>属地化</v>
          </cell>
          <cell r="F52" t="str">
            <v>金属件</v>
          </cell>
          <cell r="G52" t="str">
            <v>零部件</v>
          </cell>
          <cell r="H52">
            <v>0.8</v>
          </cell>
          <cell r="I52">
            <v>2398752.58</v>
          </cell>
          <cell r="J52">
            <v>2222328.62</v>
          </cell>
          <cell r="K52">
            <v>121805.763333333</v>
          </cell>
          <cell r="L52">
            <v>134221.748333333</v>
          </cell>
          <cell r="M52">
            <v>161670.87833333301</v>
          </cell>
          <cell r="N52">
            <v>159402.59166666699</v>
          </cell>
          <cell r="O52">
            <v>153253.92499999999</v>
          </cell>
          <cell r="P52">
            <v>139212.72</v>
          </cell>
          <cell r="Q52">
            <v>695654.10133333295</v>
          </cell>
          <cell r="R52">
            <v>270000</v>
          </cell>
          <cell r="T52">
            <v>80000</v>
          </cell>
          <cell r="U52">
            <v>45000</v>
          </cell>
          <cell r="V52">
            <v>10000</v>
          </cell>
          <cell r="W52">
            <v>405000</v>
          </cell>
          <cell r="X52">
            <v>290654.101333333</v>
          </cell>
          <cell r="Y52">
            <v>2087328.62</v>
          </cell>
          <cell r="Z52">
            <v>290654.101333333</v>
          </cell>
          <cell r="AA52">
            <v>290654.101333333</v>
          </cell>
          <cell r="AB52">
            <v>30000</v>
          </cell>
        </row>
        <row r="53">
          <cell r="C53" t="str">
            <v>S413168</v>
          </cell>
          <cell r="D53" t="str">
            <v>黄骅市旗锐塑料制品有限公司</v>
          </cell>
          <cell r="E53" t="str">
            <v>属地化</v>
          </cell>
          <cell r="F53" t="str">
            <v>座椅</v>
          </cell>
          <cell r="G53" t="str">
            <v>零部件</v>
          </cell>
          <cell r="H53">
            <v>0.8</v>
          </cell>
          <cell r="I53">
            <v>337744.59</v>
          </cell>
          <cell r="J53">
            <v>173225.08</v>
          </cell>
          <cell r="K53">
            <v>5343.2183333333296</v>
          </cell>
          <cell r="L53">
            <v>13099.2266666667</v>
          </cell>
          <cell r="M53">
            <v>24179.958333333299</v>
          </cell>
          <cell r="N53">
            <v>28870.846666666701</v>
          </cell>
          <cell r="O53">
            <v>43371.333333333299</v>
          </cell>
          <cell r="P53">
            <v>56290.764999999999</v>
          </cell>
          <cell r="Q53">
            <v>136924.278666667</v>
          </cell>
          <cell r="R53">
            <v>20000</v>
          </cell>
          <cell r="U53">
            <v>15000</v>
          </cell>
          <cell r="V53">
            <v>10000</v>
          </cell>
          <cell r="W53">
            <v>45000</v>
          </cell>
          <cell r="X53">
            <v>91924.278666666694</v>
          </cell>
          <cell r="Y53">
            <v>148225.07999999999</v>
          </cell>
          <cell r="Z53">
            <v>91924.278666666694</v>
          </cell>
          <cell r="AA53">
            <v>91924.278666666694</v>
          </cell>
          <cell r="AB53">
            <v>10000</v>
          </cell>
        </row>
        <row r="54">
          <cell r="C54" t="str">
            <v>S413064</v>
          </cell>
          <cell r="D54" t="str">
            <v>黄骅市恒伟五金制品有限公司</v>
          </cell>
          <cell r="E54" t="str">
            <v>属地化</v>
          </cell>
          <cell r="F54" t="str">
            <v>座椅</v>
          </cell>
          <cell r="G54" t="str">
            <v>零部件</v>
          </cell>
          <cell r="H54">
            <v>0.8</v>
          </cell>
          <cell r="I54">
            <v>2172275.86</v>
          </cell>
          <cell r="J54">
            <v>1691836.66</v>
          </cell>
          <cell r="K54">
            <v>186471.32166666701</v>
          </cell>
          <cell r="L54">
            <v>181572.286666667</v>
          </cell>
          <cell r="M54">
            <v>173075.29666666701</v>
          </cell>
          <cell r="N54">
            <v>158505.661666667</v>
          </cell>
          <cell r="O54">
            <v>125422.328333333</v>
          </cell>
          <cell r="P54">
            <v>172931.52499999999</v>
          </cell>
          <cell r="Q54">
            <v>798382.73600000096</v>
          </cell>
          <cell r="R54">
            <v>30000</v>
          </cell>
          <cell r="T54">
            <v>100000</v>
          </cell>
          <cell r="V54">
            <v>10000</v>
          </cell>
          <cell r="W54">
            <v>140000</v>
          </cell>
          <cell r="X54">
            <v>658382.73600000096</v>
          </cell>
          <cell r="Y54">
            <v>1581836.66</v>
          </cell>
          <cell r="Z54">
            <v>658382.73600000096</v>
          </cell>
          <cell r="AA54">
            <v>658382.73600000096</v>
          </cell>
        </row>
        <row r="55">
          <cell r="C55" t="str">
            <v>S413035</v>
          </cell>
          <cell r="D55" t="str">
            <v>黄骅市建昌塑料制品有限公司</v>
          </cell>
          <cell r="E55" t="str">
            <v>属地化</v>
          </cell>
          <cell r="F55" t="str">
            <v>金属件</v>
          </cell>
          <cell r="G55" t="str">
            <v>零部件</v>
          </cell>
          <cell r="H55">
            <v>0.8</v>
          </cell>
          <cell r="I55">
            <v>3316207.74</v>
          </cell>
          <cell r="J55">
            <v>2947216.61</v>
          </cell>
          <cell r="K55">
            <v>118052.798333333</v>
          </cell>
          <cell r="L55">
            <v>95294.024999999994</v>
          </cell>
          <cell r="M55">
            <v>110543.37</v>
          </cell>
          <cell r="N55">
            <v>106909.201666667</v>
          </cell>
          <cell r="O55">
            <v>116348.83</v>
          </cell>
          <cell r="P55">
            <v>118309.576666667</v>
          </cell>
          <cell r="Q55">
            <v>532366.24133333401</v>
          </cell>
          <cell r="R55">
            <v>190000</v>
          </cell>
          <cell r="T55">
            <v>100000</v>
          </cell>
          <cell r="U55">
            <v>100000</v>
          </cell>
          <cell r="V55">
            <v>10000</v>
          </cell>
          <cell r="W55">
            <v>400000</v>
          </cell>
          <cell r="X55">
            <v>132366.24133333401</v>
          </cell>
          <cell r="Y55">
            <v>2737216.61</v>
          </cell>
          <cell r="Z55">
            <v>132366.24133333401</v>
          </cell>
          <cell r="AA55">
            <v>132366.24133333401</v>
          </cell>
          <cell r="AB55">
            <v>15000</v>
          </cell>
        </row>
        <row r="56">
          <cell r="C56" t="str">
            <v>S413084</v>
          </cell>
          <cell r="D56" t="str">
            <v>黄骅市常郭镇街西纸箱厂</v>
          </cell>
          <cell r="E56" t="str">
            <v>属地化</v>
          </cell>
          <cell r="F56" t="str">
            <v>金属件/座椅/后视镜</v>
          </cell>
          <cell r="G56" t="str">
            <v>零部件</v>
          </cell>
          <cell r="H56">
            <v>0.8</v>
          </cell>
          <cell r="I56">
            <v>1674044.5</v>
          </cell>
          <cell r="J56">
            <v>1577716.53</v>
          </cell>
          <cell r="K56">
            <v>38063.735000000001</v>
          </cell>
          <cell r="L56">
            <v>37546.18</v>
          </cell>
          <cell r="M56">
            <v>39468.836666666699</v>
          </cell>
          <cell r="N56">
            <v>36928.836666666699</v>
          </cell>
          <cell r="O56">
            <v>45150.235000000001</v>
          </cell>
          <cell r="P56">
            <v>39077.4316666667</v>
          </cell>
          <cell r="Q56">
            <v>188988.204</v>
          </cell>
          <cell r="R56">
            <v>40000</v>
          </cell>
          <cell r="U56">
            <v>15000</v>
          </cell>
          <cell r="V56">
            <v>10000</v>
          </cell>
          <cell r="W56">
            <v>65000</v>
          </cell>
          <cell r="X56">
            <v>123988.204</v>
          </cell>
          <cell r="Y56">
            <v>1552716.53</v>
          </cell>
          <cell r="Z56">
            <v>123988.204</v>
          </cell>
          <cell r="AA56">
            <v>123988.204</v>
          </cell>
        </row>
        <row r="57">
          <cell r="C57" t="str">
            <v>S413073</v>
          </cell>
          <cell r="D57" t="str">
            <v>黄骅市兴岳金属制品有限公司</v>
          </cell>
          <cell r="E57" t="str">
            <v>属地化</v>
          </cell>
          <cell r="F57" t="str">
            <v>金属件</v>
          </cell>
          <cell r="G57" t="str">
            <v>零部件</v>
          </cell>
          <cell r="H57">
            <v>0.8</v>
          </cell>
          <cell r="I57">
            <v>831124.4</v>
          </cell>
          <cell r="J57">
            <v>644966.22</v>
          </cell>
          <cell r="K57">
            <v>55830.415000000001</v>
          </cell>
          <cell r="L57">
            <v>78433.456666666694</v>
          </cell>
          <cell r="M57">
            <v>95096.371666666702</v>
          </cell>
          <cell r="N57">
            <v>106679.741666667</v>
          </cell>
          <cell r="O57">
            <v>103784.88</v>
          </cell>
          <cell r="P57">
            <v>96380.731666666703</v>
          </cell>
          <cell r="Q57">
            <v>428964.47733333398</v>
          </cell>
          <cell r="R57">
            <v>110000</v>
          </cell>
          <cell r="U57">
            <v>20000</v>
          </cell>
          <cell r="V57">
            <v>10000</v>
          </cell>
          <cell r="W57">
            <v>140000</v>
          </cell>
          <cell r="X57">
            <v>288964.47733333398</v>
          </cell>
          <cell r="Y57">
            <v>614966.22</v>
          </cell>
          <cell r="Z57">
            <v>288964.47733333398</v>
          </cell>
          <cell r="AA57">
            <v>288964.47733333398</v>
          </cell>
        </row>
        <row r="58">
          <cell r="C58" t="str">
            <v>S413047</v>
          </cell>
          <cell r="D58" t="str">
            <v>黄骅市正大纺织机械配件厂</v>
          </cell>
          <cell r="E58" t="str">
            <v>属地化</v>
          </cell>
          <cell r="F58" t="str">
            <v>金属件</v>
          </cell>
          <cell r="G58" t="str">
            <v>零部件</v>
          </cell>
          <cell r="H58">
            <v>0.8</v>
          </cell>
          <cell r="I58">
            <v>1865441.09</v>
          </cell>
          <cell r="J58">
            <v>1855793.4</v>
          </cell>
          <cell r="K58">
            <v>206112.34166666699</v>
          </cell>
          <cell r="L58">
            <v>237874.91500000001</v>
          </cell>
          <cell r="M58">
            <v>161101.35333333301</v>
          </cell>
          <cell r="N58">
            <v>58518.02</v>
          </cell>
          <cell r="O58">
            <v>60125.968333333301</v>
          </cell>
          <cell r="P58">
            <v>33370.521666666697</v>
          </cell>
          <cell r="Q58">
            <v>605682.49600000004</v>
          </cell>
          <cell r="R58">
            <v>70000</v>
          </cell>
          <cell r="U58">
            <v>30000</v>
          </cell>
          <cell r="V58">
            <v>10000</v>
          </cell>
          <cell r="W58">
            <v>110000</v>
          </cell>
          <cell r="X58">
            <v>495682.49599999998</v>
          </cell>
          <cell r="Y58">
            <v>1815793.4</v>
          </cell>
          <cell r="Z58">
            <v>495682.49599999998</v>
          </cell>
          <cell r="AA58">
            <v>495682.49599999998</v>
          </cell>
        </row>
        <row r="59">
          <cell r="C59" t="str">
            <v>S413078</v>
          </cell>
          <cell r="D59" t="str">
            <v>文安县德实汽车配件有限公司</v>
          </cell>
          <cell r="E59" t="str">
            <v>属地化</v>
          </cell>
          <cell r="F59" t="str">
            <v>金属件/座椅</v>
          </cell>
          <cell r="G59" t="str">
            <v>零部件</v>
          </cell>
          <cell r="H59">
            <v>0.8</v>
          </cell>
          <cell r="I59">
            <v>3342608.73</v>
          </cell>
          <cell r="J59">
            <v>2753639.6</v>
          </cell>
          <cell r="K59">
            <v>303036.33500000002</v>
          </cell>
          <cell r="L59">
            <v>354508.64666666702</v>
          </cell>
          <cell r="M59">
            <v>365058.69833333301</v>
          </cell>
          <cell r="N59">
            <v>343004.313333333</v>
          </cell>
          <cell r="O59">
            <v>345202.09333333297</v>
          </cell>
          <cell r="P59">
            <v>311621.34499999997</v>
          </cell>
          <cell r="Q59">
            <v>1617945.1453333299</v>
          </cell>
          <cell r="R59">
            <v>600000</v>
          </cell>
          <cell r="U59">
            <v>300000</v>
          </cell>
          <cell r="V59">
            <v>80000</v>
          </cell>
          <cell r="W59">
            <v>980000</v>
          </cell>
          <cell r="X59">
            <v>637945.14533333306</v>
          </cell>
          <cell r="Y59">
            <v>2373639.6</v>
          </cell>
          <cell r="Z59">
            <v>637945.14533333306</v>
          </cell>
          <cell r="AA59">
            <v>637945.14533333306</v>
          </cell>
        </row>
        <row r="60">
          <cell r="C60" t="str">
            <v>S413045</v>
          </cell>
          <cell r="D60" t="str">
            <v>黄骅市鑫祺汽车配件有限公司</v>
          </cell>
          <cell r="E60" t="str">
            <v>属地化</v>
          </cell>
          <cell r="F60" t="str">
            <v>金属件/座椅</v>
          </cell>
          <cell r="G60" t="str">
            <v>零部件</v>
          </cell>
          <cell r="H60">
            <v>0.8</v>
          </cell>
          <cell r="I60">
            <v>2213852.7400000002</v>
          </cell>
          <cell r="J60">
            <v>1786303.39</v>
          </cell>
          <cell r="K60">
            <v>89959.961666666699</v>
          </cell>
          <cell r="L60">
            <v>100510.375</v>
          </cell>
          <cell r="M60">
            <v>67943.073333333305</v>
          </cell>
          <cell r="N60">
            <v>78516.539999999994</v>
          </cell>
          <cell r="O60">
            <v>90099.955000000002</v>
          </cell>
          <cell r="P60">
            <v>94691.071666666699</v>
          </cell>
          <cell r="Q60">
            <v>417376.781333333</v>
          </cell>
          <cell r="R60">
            <v>130000</v>
          </cell>
          <cell r="T60">
            <v>80000</v>
          </cell>
          <cell r="U60">
            <v>40000</v>
          </cell>
          <cell r="V60">
            <v>10000</v>
          </cell>
          <cell r="W60">
            <v>260000</v>
          </cell>
          <cell r="X60">
            <v>157376.781333333</v>
          </cell>
          <cell r="Y60">
            <v>1656303.39</v>
          </cell>
          <cell r="Z60">
            <v>157376.781333333</v>
          </cell>
          <cell r="AA60">
            <v>157376.781333333</v>
          </cell>
          <cell r="AB60">
            <v>15000</v>
          </cell>
        </row>
        <row r="61">
          <cell r="C61" t="str">
            <v>S413066</v>
          </cell>
          <cell r="D61" t="str">
            <v>河北新强力机械制造有限公司</v>
          </cell>
          <cell r="E61" t="str">
            <v>属地化</v>
          </cell>
          <cell r="F61" t="str">
            <v>金属件</v>
          </cell>
          <cell r="G61" t="str">
            <v>零部件</v>
          </cell>
          <cell r="H61">
            <v>0.8</v>
          </cell>
          <cell r="I61">
            <v>1428021.28</v>
          </cell>
          <cell r="J61">
            <v>1130760.97</v>
          </cell>
          <cell r="K61">
            <v>66679.711666666699</v>
          </cell>
          <cell r="L61">
            <v>56543.574999999997</v>
          </cell>
          <cell r="M61">
            <v>59586.8616666667</v>
          </cell>
          <cell r="N61">
            <v>72669.826666666704</v>
          </cell>
          <cell r="O61">
            <v>82380.246666666702</v>
          </cell>
          <cell r="P61">
            <v>69524.031666666706</v>
          </cell>
          <cell r="Q61">
            <v>325907.40266666701</v>
          </cell>
          <cell r="R61">
            <v>140000</v>
          </cell>
          <cell r="T61">
            <v>170000</v>
          </cell>
          <cell r="U61">
            <v>20000</v>
          </cell>
          <cell r="V61">
            <v>10000</v>
          </cell>
          <cell r="W61">
            <v>340000</v>
          </cell>
          <cell r="X61">
            <v>-14092.5973333332</v>
          </cell>
          <cell r="Y61">
            <v>930760.97</v>
          </cell>
          <cell r="Z61">
            <v>-14092.5973333332</v>
          </cell>
          <cell r="AA61">
            <v>0</v>
          </cell>
          <cell r="AB61">
            <v>10000</v>
          </cell>
        </row>
        <row r="62">
          <cell r="C62" t="str">
            <v>S413039</v>
          </cell>
          <cell r="D62" t="str">
            <v>黄骅市佳祥五金制品有限公司</v>
          </cell>
          <cell r="E62" t="str">
            <v>属地化</v>
          </cell>
          <cell r="F62" t="str">
            <v>金属件/后视镜</v>
          </cell>
          <cell r="G62" t="str">
            <v>零部件</v>
          </cell>
          <cell r="H62">
            <v>0.8</v>
          </cell>
          <cell r="I62">
            <v>161169.54</v>
          </cell>
          <cell r="J62">
            <v>138312.06</v>
          </cell>
          <cell r="K62">
            <v>13928.1566666667</v>
          </cell>
          <cell r="L62">
            <v>13478.7716666667</v>
          </cell>
          <cell r="M62">
            <v>15648.7833333333</v>
          </cell>
          <cell r="N62">
            <v>13726.18</v>
          </cell>
          <cell r="O62">
            <v>14652.426666666701</v>
          </cell>
          <cell r="P62">
            <v>11494.143333333301</v>
          </cell>
          <cell r="Q62">
            <v>66342.769333333403</v>
          </cell>
          <cell r="R62">
            <v>30000</v>
          </cell>
          <cell r="U62">
            <v>10000</v>
          </cell>
          <cell r="V62">
            <v>10000</v>
          </cell>
          <cell r="W62">
            <v>50000</v>
          </cell>
          <cell r="X62">
            <v>16342.769333333399</v>
          </cell>
          <cell r="Y62">
            <v>118312.06</v>
          </cell>
          <cell r="Z62">
            <v>16342.769333333399</v>
          </cell>
          <cell r="AA62">
            <v>16342.769333333399</v>
          </cell>
        </row>
        <row r="63">
          <cell r="C63" t="str">
            <v>S413034</v>
          </cell>
          <cell r="D63" t="str">
            <v>黄骅市汇铭汽车部件有限公司</v>
          </cell>
          <cell r="E63" t="str">
            <v>属地化</v>
          </cell>
          <cell r="F63" t="str">
            <v>座椅</v>
          </cell>
          <cell r="G63" t="str">
            <v>零部件</v>
          </cell>
          <cell r="H63">
            <v>0.8</v>
          </cell>
          <cell r="I63">
            <v>2996003.5</v>
          </cell>
          <cell r="J63">
            <v>2431316.37</v>
          </cell>
          <cell r="K63">
            <v>302108.755</v>
          </cell>
          <cell r="L63">
            <v>136113.218333333</v>
          </cell>
          <cell r="M63">
            <v>155049.156666667</v>
          </cell>
          <cell r="N63">
            <v>107499.156666667</v>
          </cell>
          <cell r="O63">
            <v>78182.490000000005</v>
          </cell>
          <cell r="P63">
            <v>142778.38500000001</v>
          </cell>
          <cell r="Q63">
            <v>737384.92933333397</v>
          </cell>
          <cell r="R63">
            <v>250000</v>
          </cell>
          <cell r="T63">
            <v>100000</v>
          </cell>
          <cell r="U63">
            <v>60000</v>
          </cell>
          <cell r="V63">
            <v>10000</v>
          </cell>
          <cell r="W63">
            <v>420000</v>
          </cell>
          <cell r="X63">
            <v>317384.92933333397</v>
          </cell>
          <cell r="Y63">
            <v>2261316.37</v>
          </cell>
          <cell r="Z63">
            <v>317384.92933333397</v>
          </cell>
          <cell r="AA63">
            <v>317384.92933333397</v>
          </cell>
          <cell r="AB63">
            <v>30000</v>
          </cell>
        </row>
        <row r="64">
          <cell r="C64" t="str">
            <v>S413037</v>
          </cell>
          <cell r="D64" t="str">
            <v>黄骅市雍丰塑料制品有限公司</v>
          </cell>
          <cell r="E64" t="str">
            <v>属地化</v>
          </cell>
          <cell r="F64" t="str">
            <v>座椅</v>
          </cell>
          <cell r="G64" t="str">
            <v>零部件</v>
          </cell>
          <cell r="H64">
            <v>0.8</v>
          </cell>
          <cell r="I64">
            <v>3046676.62</v>
          </cell>
          <cell r="J64">
            <v>2746033.18</v>
          </cell>
          <cell r="K64">
            <v>96624.235000000001</v>
          </cell>
          <cell r="L64">
            <v>88430.313333333295</v>
          </cell>
          <cell r="M64">
            <v>93218.613333333298</v>
          </cell>
          <cell r="N64">
            <v>88067.541666666701</v>
          </cell>
          <cell r="O64">
            <v>100028.823333333</v>
          </cell>
          <cell r="P64">
            <v>106778.586666667</v>
          </cell>
          <cell r="Q64">
            <v>458518.490666667</v>
          </cell>
          <cell r="R64">
            <v>170000</v>
          </cell>
          <cell r="T64">
            <v>100000</v>
          </cell>
          <cell r="U64">
            <v>30000</v>
          </cell>
          <cell r="V64">
            <v>10000</v>
          </cell>
          <cell r="W64">
            <v>310000</v>
          </cell>
          <cell r="X64">
            <v>148518.490666667</v>
          </cell>
          <cell r="Y64">
            <v>2606033.1800000002</v>
          </cell>
          <cell r="Z64">
            <v>148518.490666667</v>
          </cell>
          <cell r="AA64">
            <v>148518.490666667</v>
          </cell>
          <cell r="AB64">
            <v>15000</v>
          </cell>
        </row>
        <row r="65">
          <cell r="C65" t="str">
            <v>S413031</v>
          </cell>
          <cell r="D65" t="str">
            <v>黄骅市致远摩托车配件有限公司</v>
          </cell>
          <cell r="E65" t="str">
            <v>属地化</v>
          </cell>
          <cell r="F65" t="str">
            <v>座椅</v>
          </cell>
          <cell r="G65" t="str">
            <v>零部件</v>
          </cell>
          <cell r="H65">
            <v>0.8</v>
          </cell>
          <cell r="I65">
            <v>158199.79999999999</v>
          </cell>
          <cell r="J65">
            <v>158199.79999999999</v>
          </cell>
          <cell r="K65">
            <v>10424.9683333333</v>
          </cell>
          <cell r="L65">
            <v>10424.9683333333</v>
          </cell>
          <cell r="M65">
            <v>9691.6450000000004</v>
          </cell>
          <cell r="N65">
            <v>9691.6450000000004</v>
          </cell>
          <cell r="O65">
            <v>13231.766666666699</v>
          </cell>
          <cell r="P65">
            <v>15941.665000000001</v>
          </cell>
          <cell r="Q65">
            <v>55525.326666666602</v>
          </cell>
          <cell r="R65">
            <v>26022</v>
          </cell>
          <cell r="U65">
            <v>0</v>
          </cell>
          <cell r="V65">
            <v>10000</v>
          </cell>
          <cell r="W65">
            <v>36022</v>
          </cell>
          <cell r="X65">
            <v>19503.326666666599</v>
          </cell>
          <cell r="Y65">
            <v>148199.79999999999</v>
          </cell>
          <cell r="Z65">
            <v>19503.326666666599</v>
          </cell>
          <cell r="AA65">
            <v>19503.326666666599</v>
          </cell>
        </row>
        <row r="66">
          <cell r="C66" t="str">
            <v>S431010</v>
          </cell>
          <cell r="D66" t="str">
            <v>上海绽奇汽车部件有限公司</v>
          </cell>
          <cell r="E66" t="str">
            <v>远途</v>
          </cell>
          <cell r="F66" t="str">
            <v>座椅</v>
          </cell>
          <cell r="G66" t="str">
            <v>零部件</v>
          </cell>
          <cell r="H66">
            <v>0.8</v>
          </cell>
          <cell r="I66">
            <v>859282.12</v>
          </cell>
          <cell r="J66">
            <v>723100.22</v>
          </cell>
          <cell r="K66">
            <v>71192.759999999995</v>
          </cell>
          <cell r="L66">
            <v>86814.813333333295</v>
          </cell>
          <cell r="M66">
            <v>108576.985</v>
          </cell>
          <cell r="N66">
            <v>102972.55666666701</v>
          </cell>
          <cell r="O66">
            <v>101896.593333333</v>
          </cell>
          <cell r="P66">
            <v>88894.288333333301</v>
          </cell>
          <cell r="Q66">
            <v>448278.39733333298</v>
          </cell>
          <cell r="R66">
            <v>160000</v>
          </cell>
          <cell r="U66">
            <v>50000</v>
          </cell>
          <cell r="V66">
            <v>50000</v>
          </cell>
          <cell r="W66">
            <v>260000</v>
          </cell>
          <cell r="X66">
            <v>188278.39733333301</v>
          </cell>
          <cell r="Y66">
            <v>623100.22</v>
          </cell>
          <cell r="Z66">
            <v>188278.39733333301</v>
          </cell>
          <cell r="AA66">
            <v>188278.39733333301</v>
          </cell>
        </row>
        <row r="67">
          <cell r="C67" t="str">
            <v>S437060</v>
          </cell>
          <cell r="D67" t="str">
            <v>日照联成汽车部件有限公司</v>
          </cell>
          <cell r="E67" t="str">
            <v>远途</v>
          </cell>
          <cell r="F67" t="str">
            <v>座椅</v>
          </cell>
          <cell r="G67" t="str">
            <v>零部件</v>
          </cell>
          <cell r="H67">
            <v>0.8</v>
          </cell>
          <cell r="I67">
            <v>1165653.76</v>
          </cell>
          <cell r="J67">
            <v>916998.31</v>
          </cell>
          <cell r="K67">
            <v>0</v>
          </cell>
          <cell r="L67">
            <v>117061.861666667</v>
          </cell>
          <cell r="M67">
            <v>143859.33666666699</v>
          </cell>
          <cell r="N67">
            <v>152833.05166666699</v>
          </cell>
          <cell r="O67">
            <v>178167.183333333</v>
          </cell>
          <cell r="P67">
            <v>194275.626666667</v>
          </cell>
          <cell r="Q67">
            <v>628957.64800000098</v>
          </cell>
          <cell r="R67">
            <v>100000</v>
          </cell>
          <cell r="U67">
            <v>120000</v>
          </cell>
          <cell r="V67">
            <v>100000</v>
          </cell>
          <cell r="W67">
            <v>320000</v>
          </cell>
          <cell r="X67">
            <v>308957.64800000098</v>
          </cell>
          <cell r="Y67">
            <v>696998.31</v>
          </cell>
          <cell r="Z67">
            <v>308957.64800000098</v>
          </cell>
          <cell r="AA67">
            <v>308957.64800000098</v>
          </cell>
        </row>
        <row r="68">
          <cell r="C68" t="str">
            <v>S413067</v>
          </cell>
          <cell r="D68" t="str">
            <v>沧州庆方汽车部件有限公司</v>
          </cell>
          <cell r="E68" t="str">
            <v>属地化</v>
          </cell>
          <cell r="F68" t="str">
            <v>座椅</v>
          </cell>
          <cell r="G68" t="str">
            <v>零部件</v>
          </cell>
          <cell r="H68">
            <v>0.8</v>
          </cell>
          <cell r="I68">
            <v>293025.5</v>
          </cell>
          <cell r="J68">
            <v>224138.08</v>
          </cell>
          <cell r="K68">
            <v>24598.071666666699</v>
          </cell>
          <cell r="L68">
            <v>30861.246666666699</v>
          </cell>
          <cell r="M68">
            <v>28738.9083333333</v>
          </cell>
          <cell r="N68">
            <v>28808.796666666702</v>
          </cell>
          <cell r="O68">
            <v>28867.323333333301</v>
          </cell>
          <cell r="P68">
            <v>31044.151666666701</v>
          </cell>
          <cell r="Q68">
            <v>138334.79866666699</v>
          </cell>
          <cell r="R68">
            <v>30000</v>
          </cell>
          <cell r="U68">
            <v>30000</v>
          </cell>
          <cell r="V68">
            <v>10000</v>
          </cell>
          <cell r="W68">
            <v>70000</v>
          </cell>
          <cell r="X68">
            <v>68334.798666666698</v>
          </cell>
          <cell r="Y68">
            <v>184138.08</v>
          </cell>
          <cell r="Z68">
            <v>68334.798666666698</v>
          </cell>
          <cell r="AA68">
            <v>68334.798666666698</v>
          </cell>
          <cell r="AB68">
            <v>20000</v>
          </cell>
        </row>
        <row r="69">
          <cell r="C69" t="str">
            <v>S413021</v>
          </cell>
          <cell r="D69" t="str">
            <v>河北锐翰汽车零部件有限公司</v>
          </cell>
          <cell r="E69" t="str">
            <v>属地化</v>
          </cell>
          <cell r="F69" t="str">
            <v>金属件</v>
          </cell>
          <cell r="G69" t="str">
            <v>零部件</v>
          </cell>
          <cell r="H69">
            <v>0.8</v>
          </cell>
          <cell r="I69">
            <v>651077.34</v>
          </cell>
          <cell r="J69">
            <v>619325.39</v>
          </cell>
          <cell r="K69">
            <v>35091.961666666699</v>
          </cell>
          <cell r="L69">
            <v>35331.96</v>
          </cell>
          <cell r="M69">
            <v>36823.955000000002</v>
          </cell>
          <cell r="N69">
            <v>37560.61</v>
          </cell>
          <cell r="O69">
            <v>34919.938333333303</v>
          </cell>
          <cell r="P69">
            <v>31695.945</v>
          </cell>
          <cell r="Q69">
            <v>169139.49600000001</v>
          </cell>
          <cell r="R69">
            <v>60000</v>
          </cell>
          <cell r="U69">
            <v>20000</v>
          </cell>
          <cell r="V69">
            <v>20000</v>
          </cell>
          <cell r="W69">
            <v>100000</v>
          </cell>
          <cell r="X69">
            <v>69139.495999999999</v>
          </cell>
          <cell r="Y69">
            <v>579325.39</v>
          </cell>
          <cell r="Z69">
            <v>69139.495999999999</v>
          </cell>
          <cell r="AA69">
            <v>69139.495999999999</v>
          </cell>
        </row>
        <row r="70">
          <cell r="C70" t="str">
            <v>S433009</v>
          </cell>
          <cell r="D70" t="str">
            <v>浙江路得坦摩汽车部件股份有限公司</v>
          </cell>
          <cell r="E70" t="str">
            <v>远途</v>
          </cell>
          <cell r="F70" t="str">
            <v>金属件</v>
          </cell>
          <cell r="G70" t="str">
            <v>零部件</v>
          </cell>
          <cell r="H70">
            <v>0.8</v>
          </cell>
          <cell r="I70">
            <v>3657702.87</v>
          </cell>
          <cell r="J70">
            <v>2241567.3199999998</v>
          </cell>
          <cell r="K70">
            <v>135332.67666666699</v>
          </cell>
          <cell r="L70">
            <v>182236.55166666699</v>
          </cell>
          <cell r="M70">
            <v>347494.92833333299</v>
          </cell>
          <cell r="N70">
            <v>373594.55333333299</v>
          </cell>
          <cell r="O70">
            <v>516192.13500000001</v>
          </cell>
          <cell r="P70">
            <v>609617.14500000002</v>
          </cell>
          <cell r="Q70">
            <v>1731574.392</v>
          </cell>
          <cell r="R70">
            <v>1600000</v>
          </cell>
          <cell r="U70">
            <v>500000</v>
          </cell>
          <cell r="V70">
            <v>400000</v>
          </cell>
          <cell r="W70">
            <v>2500000</v>
          </cell>
          <cell r="X70">
            <v>-768425.60800000001</v>
          </cell>
          <cell r="Y70">
            <v>1341567.32</v>
          </cell>
          <cell r="Z70">
            <v>-768425.60800000001</v>
          </cell>
          <cell r="AA70">
            <v>0</v>
          </cell>
        </row>
        <row r="71">
          <cell r="C71" t="str">
            <v>S413077</v>
          </cell>
          <cell r="D71" t="str">
            <v>文安县万达汽车配件制造有限公司</v>
          </cell>
          <cell r="E71" t="str">
            <v>签订协议</v>
          </cell>
          <cell r="F71" t="str">
            <v>金属件</v>
          </cell>
          <cell r="G71" t="str">
            <v>零部件</v>
          </cell>
          <cell r="H71">
            <v>0.8</v>
          </cell>
          <cell r="I71">
            <v>1820599.2</v>
          </cell>
          <cell r="J71">
            <v>1520527.2</v>
          </cell>
          <cell r="K71">
            <v>142738.243333333</v>
          </cell>
          <cell r="L71">
            <v>142738.243333333</v>
          </cell>
          <cell r="M71">
            <v>200711.773333333</v>
          </cell>
          <cell r="N71">
            <v>213350.69666666701</v>
          </cell>
          <cell r="O71">
            <v>209691.406666667</v>
          </cell>
          <cell r="P71">
            <v>193968.69500000001</v>
          </cell>
          <cell r="Q71">
            <v>882559.246666666</v>
          </cell>
          <cell r="R71">
            <v>180000</v>
          </cell>
          <cell r="U71">
            <v>300000</v>
          </cell>
          <cell r="W71">
            <v>480000</v>
          </cell>
          <cell r="X71">
            <v>402559.246666666</v>
          </cell>
          <cell r="Y71">
            <v>1220527.2</v>
          </cell>
          <cell r="Z71">
            <v>402559.246666666</v>
          </cell>
          <cell r="AA71">
            <v>402559.246666666</v>
          </cell>
        </row>
        <row r="72">
          <cell r="C72" t="str">
            <v>S432009</v>
          </cell>
          <cell r="D72" t="str">
            <v>江苏力乐汽车部件股份有限公司</v>
          </cell>
          <cell r="E72" t="str">
            <v>签订协议</v>
          </cell>
          <cell r="F72" t="str">
            <v>金属件/座椅</v>
          </cell>
          <cell r="G72" t="str">
            <v>零部件</v>
          </cell>
          <cell r="H72">
            <v>0.8</v>
          </cell>
          <cell r="I72">
            <v>7235910.0599999996</v>
          </cell>
          <cell r="J72">
            <v>5598784.8200000003</v>
          </cell>
          <cell r="K72">
            <v>310503.48333333299</v>
          </cell>
          <cell r="L72">
            <v>472759.33666666702</v>
          </cell>
          <cell r="M72">
            <v>787847.11</v>
          </cell>
          <cell r="N72">
            <v>933130.80333333299</v>
          </cell>
          <cell r="O72">
            <v>1121102.13666667</v>
          </cell>
          <cell r="P72">
            <v>1055231.37333333</v>
          </cell>
          <cell r="Q72">
            <v>3744459.3946666699</v>
          </cell>
          <cell r="R72">
            <v>300000</v>
          </cell>
          <cell r="T72">
            <v>300000</v>
          </cell>
          <cell r="U72">
            <v>1000000</v>
          </cell>
          <cell r="W72">
            <v>1600000</v>
          </cell>
          <cell r="X72">
            <v>2144459.3946666699</v>
          </cell>
          <cell r="Y72">
            <v>4298784.82</v>
          </cell>
          <cell r="Z72">
            <v>2144459.3946666699</v>
          </cell>
          <cell r="AA72">
            <v>2144459.3946666699</v>
          </cell>
        </row>
        <row r="73">
          <cell r="C73" t="str">
            <v>S432002</v>
          </cell>
          <cell r="D73" t="str">
            <v>江苏全盛座舱技术股份有限公司</v>
          </cell>
          <cell r="E73" t="str">
            <v>远途</v>
          </cell>
          <cell r="F73" t="str">
            <v>金属件</v>
          </cell>
          <cell r="G73" t="str">
            <v>零部件</v>
          </cell>
          <cell r="H73">
            <v>0.8</v>
          </cell>
          <cell r="I73">
            <v>2387204.69</v>
          </cell>
          <cell r="J73">
            <v>268642.2</v>
          </cell>
          <cell r="K73">
            <v>3420.9850000000001</v>
          </cell>
          <cell r="L73">
            <v>44773.7</v>
          </cell>
          <cell r="M73">
            <v>44773.7</v>
          </cell>
          <cell r="N73">
            <v>225165.22333333301</v>
          </cell>
          <cell r="O73">
            <v>384791.27666666702</v>
          </cell>
          <cell r="P73">
            <v>397867.44833333301</v>
          </cell>
          <cell r="Q73">
            <v>880633.866666666</v>
          </cell>
          <cell r="R73">
            <v>290000</v>
          </cell>
          <cell r="S73">
            <v>280000</v>
          </cell>
          <cell r="V73">
            <v>268642.2</v>
          </cell>
          <cell r="W73">
            <v>838642.2</v>
          </cell>
          <cell r="X73">
            <v>41991.666666666497</v>
          </cell>
          <cell r="Y73">
            <v>0</v>
          </cell>
          <cell r="Z73">
            <v>41991.666666666497</v>
          </cell>
          <cell r="AA73">
            <v>41991.666666666497</v>
          </cell>
        </row>
        <row r="74">
          <cell r="C74" t="str">
            <v>S411046</v>
          </cell>
          <cell r="D74" t="str">
            <v>北京宇喆科技有限公司</v>
          </cell>
          <cell r="E74" t="str">
            <v>李尔项目</v>
          </cell>
          <cell r="F74" t="str">
            <v>座椅</v>
          </cell>
          <cell r="G74" t="str">
            <v>零部件</v>
          </cell>
          <cell r="H74">
            <v>0.8</v>
          </cell>
          <cell r="I74">
            <v>708725.23</v>
          </cell>
          <cell r="J74">
            <v>330023.49</v>
          </cell>
          <cell r="K74">
            <v>0</v>
          </cell>
          <cell r="L74">
            <v>5248.0366666666696</v>
          </cell>
          <cell r="M74">
            <v>39584.028333333299</v>
          </cell>
          <cell r="N74">
            <v>55003.915000000001</v>
          </cell>
          <cell r="O74">
            <v>85645.845000000001</v>
          </cell>
          <cell r="P74">
            <v>118120.87166666699</v>
          </cell>
          <cell r="Q74">
            <v>242882.15733333401</v>
          </cell>
          <cell r="R74">
            <v>650000</v>
          </cell>
          <cell r="S74">
            <v>100000</v>
          </cell>
          <cell r="V74">
            <v>230000</v>
          </cell>
          <cell r="W74">
            <v>980000</v>
          </cell>
          <cell r="X74">
            <v>-737117.84266666602</v>
          </cell>
          <cell r="Y74">
            <v>100023.49</v>
          </cell>
          <cell r="Z74">
            <v>-737117.84266666602</v>
          </cell>
          <cell r="AA74">
            <v>0</v>
          </cell>
        </row>
        <row r="75">
          <cell r="C75" t="str">
            <v>S437015</v>
          </cell>
          <cell r="D75" t="str">
            <v>山东金达汽车部件制造股份有限公司</v>
          </cell>
          <cell r="E75" t="str">
            <v>远途</v>
          </cell>
          <cell r="F75" t="str">
            <v>座椅</v>
          </cell>
          <cell r="G75" t="str">
            <v>零部件</v>
          </cell>
          <cell r="H75">
            <v>0.8</v>
          </cell>
          <cell r="I75">
            <v>3255225.61</v>
          </cell>
          <cell r="J75">
            <v>2159557.87</v>
          </cell>
          <cell r="K75">
            <v>80357.611666666693</v>
          </cell>
          <cell r="L75">
            <v>161275.13500000001</v>
          </cell>
          <cell r="M75">
            <v>311373.62166666699</v>
          </cell>
          <cell r="N75">
            <v>359926.311666667</v>
          </cell>
          <cell r="O75">
            <v>474865.69833333301</v>
          </cell>
          <cell r="P75">
            <v>539040.80000000005</v>
          </cell>
          <cell r="Q75">
            <v>1541471.34266667</v>
          </cell>
          <cell r="R75">
            <v>440000</v>
          </cell>
          <cell r="T75">
            <v>300000</v>
          </cell>
          <cell r="U75">
            <v>150000</v>
          </cell>
          <cell r="V75">
            <v>400000</v>
          </cell>
          <cell r="W75">
            <v>1290000</v>
          </cell>
          <cell r="X75">
            <v>251471.34266666701</v>
          </cell>
          <cell r="Y75">
            <v>1309557.8700000001</v>
          </cell>
          <cell r="Z75">
            <v>251471.34266666701</v>
          </cell>
          <cell r="AA75">
            <v>251471.34266666701</v>
          </cell>
        </row>
        <row r="76">
          <cell r="C76" t="str">
            <v>S443004</v>
          </cell>
          <cell r="D76" t="str">
            <v>湘乡简美新材料科技有限公司</v>
          </cell>
          <cell r="E76" t="str">
            <v>远途</v>
          </cell>
          <cell r="F76" t="str">
            <v>金属件</v>
          </cell>
          <cell r="G76" t="str">
            <v>零部件</v>
          </cell>
          <cell r="H76">
            <v>0.8</v>
          </cell>
          <cell r="I76">
            <v>3914867.52</v>
          </cell>
          <cell r="J76">
            <v>3125023.16</v>
          </cell>
          <cell r="K76">
            <v>348465.83166666701</v>
          </cell>
          <cell r="L76">
            <v>348465.83166666701</v>
          </cell>
          <cell r="M76">
            <v>478813.15500000003</v>
          </cell>
          <cell r="N76">
            <v>474255.873333333</v>
          </cell>
          <cell r="O76">
            <v>445457.97333333298</v>
          </cell>
          <cell r="P76">
            <v>434665.60499999998</v>
          </cell>
          <cell r="Q76">
            <v>2024099.416</v>
          </cell>
          <cell r="R76">
            <v>350000</v>
          </cell>
          <cell r="U76">
            <v>200000</v>
          </cell>
          <cell r="V76">
            <v>100000</v>
          </cell>
          <cell r="W76">
            <v>650000</v>
          </cell>
          <cell r="X76">
            <v>1374099.416</v>
          </cell>
          <cell r="Y76">
            <v>2825023.16</v>
          </cell>
          <cell r="Z76">
            <v>1374099.416</v>
          </cell>
          <cell r="AA76">
            <v>1374099.416</v>
          </cell>
        </row>
        <row r="77">
          <cell r="C77" t="str">
            <v>S412020</v>
          </cell>
          <cell r="D77" t="str">
            <v>天津市鹏升汽车部件有限公司</v>
          </cell>
          <cell r="E77" t="str">
            <v>远途</v>
          </cell>
          <cell r="F77" t="str">
            <v>座椅</v>
          </cell>
          <cell r="G77" t="str">
            <v>零部件</v>
          </cell>
          <cell r="H77">
            <v>0.8</v>
          </cell>
          <cell r="I77">
            <v>7603354.3300000001</v>
          </cell>
          <cell r="J77">
            <v>7298043.2599999998</v>
          </cell>
          <cell r="K77">
            <v>384579.625</v>
          </cell>
          <cell r="L77">
            <v>360190.95166666701</v>
          </cell>
          <cell r="M77">
            <v>418173.54833333299</v>
          </cell>
          <cell r="N77">
            <v>378651.13666666701</v>
          </cell>
          <cell r="O77">
            <v>327250.98166666698</v>
          </cell>
          <cell r="P77">
            <v>262187.07333333301</v>
          </cell>
          <cell r="Q77">
            <v>1704826.6533333301</v>
          </cell>
          <cell r="R77">
            <v>550000</v>
          </cell>
          <cell r="T77">
            <v>200000</v>
          </cell>
          <cell r="U77">
            <v>300000</v>
          </cell>
          <cell r="W77">
            <v>1050000</v>
          </cell>
          <cell r="X77">
            <v>654826.65333333402</v>
          </cell>
          <cell r="Y77">
            <v>6798043.2599999998</v>
          </cell>
          <cell r="Z77">
            <v>654826.65333333402</v>
          </cell>
          <cell r="AA77">
            <v>654826.65333333402</v>
          </cell>
        </row>
        <row r="78">
          <cell r="C78" t="str">
            <v>S413132</v>
          </cell>
          <cell r="D78" t="str">
            <v>霸州市政锦五金制品有限公司</v>
          </cell>
          <cell r="E78" t="str">
            <v>报批同意</v>
          </cell>
          <cell r="F78" t="str">
            <v>金属件</v>
          </cell>
          <cell r="G78" t="str">
            <v>零部件</v>
          </cell>
          <cell r="H78">
            <v>0.8</v>
          </cell>
          <cell r="I78">
            <v>2193616.92</v>
          </cell>
          <cell r="J78">
            <v>1319169.53</v>
          </cell>
          <cell r="K78">
            <v>169175.26333333299</v>
          </cell>
          <cell r="L78">
            <v>156938.531666667</v>
          </cell>
          <cell r="M78">
            <v>189735.161666667</v>
          </cell>
          <cell r="N78">
            <v>193635.11166666701</v>
          </cell>
          <cell r="O78">
            <v>224742.273333333</v>
          </cell>
          <cell r="P78">
            <v>238679.22500000001</v>
          </cell>
          <cell r="Q78">
            <v>938324.45333333395</v>
          </cell>
          <cell r="R78">
            <v>500000</v>
          </cell>
          <cell r="U78">
            <v>350000</v>
          </cell>
          <cell r="V78">
            <v>222803.77600000001</v>
          </cell>
          <cell r="W78">
            <v>1072803.7760000001</v>
          </cell>
          <cell r="X78">
            <v>-134479.322666666</v>
          </cell>
          <cell r="Y78">
            <v>746365.75399999996</v>
          </cell>
          <cell r="Z78">
            <v>-134479.322666666</v>
          </cell>
          <cell r="AA78">
            <v>0</v>
          </cell>
        </row>
        <row r="79">
          <cell r="C79" t="str">
            <v>S422005</v>
          </cell>
          <cell r="D79" t="str">
            <v>吉林省德邦汽车电子有限公司</v>
          </cell>
          <cell r="E79" t="str">
            <v>远途</v>
          </cell>
          <cell r="F79" t="str">
            <v>金属件</v>
          </cell>
          <cell r="G79" t="str">
            <v>零部件</v>
          </cell>
          <cell r="H79">
            <v>0.8</v>
          </cell>
          <cell r="I79">
            <v>3221679.99</v>
          </cell>
          <cell r="J79">
            <v>2906869.27</v>
          </cell>
          <cell r="K79">
            <v>266546.001666667</v>
          </cell>
          <cell r="L79">
            <v>258337.755</v>
          </cell>
          <cell r="M79">
            <v>284602.82833333302</v>
          </cell>
          <cell r="N79">
            <v>265834.566666667</v>
          </cell>
          <cell r="O79">
            <v>230325.21666666699</v>
          </cell>
          <cell r="P79">
            <v>256069.686666667</v>
          </cell>
          <cell r="Q79">
            <v>1249372.844</v>
          </cell>
          <cell r="R79">
            <v>384000</v>
          </cell>
          <cell r="S79">
            <v>84000</v>
          </cell>
          <cell r="U79">
            <v>100000</v>
          </cell>
          <cell r="V79">
            <v>100000</v>
          </cell>
          <cell r="W79">
            <v>668000</v>
          </cell>
          <cell r="X79">
            <v>581372.84400000097</v>
          </cell>
          <cell r="Y79">
            <v>2706869.27</v>
          </cell>
          <cell r="Z79">
            <v>581372.84400000097</v>
          </cell>
          <cell r="AA79">
            <v>581372.84400000097</v>
          </cell>
          <cell r="AB79">
            <v>50000</v>
          </cell>
        </row>
        <row r="80">
          <cell r="C80" t="str">
            <v>S413178</v>
          </cell>
          <cell r="D80" t="str">
            <v>廊坊市东平汽车零配件有限公司</v>
          </cell>
          <cell r="E80" t="str">
            <v>签订协议</v>
          </cell>
          <cell r="F80" t="str">
            <v>座椅</v>
          </cell>
          <cell r="G80" t="str">
            <v>零部件</v>
          </cell>
          <cell r="H80">
            <v>1</v>
          </cell>
          <cell r="I80">
            <v>768339.52</v>
          </cell>
          <cell r="J80">
            <v>768339.52</v>
          </cell>
          <cell r="K80">
            <v>47347.261666666702</v>
          </cell>
          <cell r="L80">
            <v>47347.261666666702</v>
          </cell>
          <cell r="M80">
            <v>12500</v>
          </cell>
          <cell r="N80">
            <v>0</v>
          </cell>
          <cell r="O80">
            <v>0</v>
          </cell>
          <cell r="P80">
            <v>0</v>
          </cell>
          <cell r="Q80">
            <v>107194.523333333</v>
          </cell>
          <cell r="R80">
            <v>0</v>
          </cell>
          <cell r="U80">
            <v>120000</v>
          </cell>
          <cell r="W80">
            <v>120000</v>
          </cell>
          <cell r="X80">
            <v>-12805.4766666666</v>
          </cell>
          <cell r="Y80">
            <v>648339.52</v>
          </cell>
          <cell r="Z80">
            <v>-12805.4766666666</v>
          </cell>
          <cell r="AA80">
            <v>0</v>
          </cell>
        </row>
        <row r="81">
          <cell r="C81" t="str">
            <v>S413125</v>
          </cell>
          <cell r="D81" t="str">
            <v>沧州智凯金属制品有限公司</v>
          </cell>
          <cell r="E81" t="str">
            <v>签订协议</v>
          </cell>
          <cell r="F81" t="str">
            <v>金属件</v>
          </cell>
          <cell r="G81" t="str">
            <v>零部件</v>
          </cell>
          <cell r="H81">
            <v>0.8</v>
          </cell>
          <cell r="I81">
            <v>950125.77</v>
          </cell>
          <cell r="J81">
            <v>664310.52</v>
          </cell>
          <cell r="K81">
            <v>53095.016666666699</v>
          </cell>
          <cell r="L81">
            <v>70733.216666666704</v>
          </cell>
          <cell r="M81">
            <v>92694.56</v>
          </cell>
          <cell r="N81">
            <v>110718.42</v>
          </cell>
          <cell r="O81">
            <v>134913.28</v>
          </cell>
          <cell r="P81">
            <v>127716.751666667</v>
          </cell>
          <cell r="Q81">
            <v>471896.99599999998</v>
          </cell>
          <cell r="R81">
            <v>300000</v>
          </cell>
          <cell r="U81">
            <v>250000</v>
          </cell>
          <cell r="V81">
            <v>10000</v>
          </cell>
          <cell r="W81">
            <v>560000</v>
          </cell>
          <cell r="X81">
            <v>-88103.003999999695</v>
          </cell>
          <cell r="Y81">
            <v>404310.52</v>
          </cell>
          <cell r="Z81">
            <v>-88103.003999999695</v>
          </cell>
          <cell r="AA81">
            <v>0</v>
          </cell>
        </row>
        <row r="82">
          <cell r="C82" t="str">
            <v>S433023</v>
          </cell>
          <cell r="D82" t="str">
            <v>浙江万里安全器材制造有限公司</v>
          </cell>
          <cell r="E82" t="str">
            <v>远途</v>
          </cell>
          <cell r="F82" t="str">
            <v>座椅</v>
          </cell>
          <cell r="G82" t="str">
            <v>零部件</v>
          </cell>
          <cell r="H82">
            <v>0.8</v>
          </cell>
          <cell r="I82">
            <v>344341.93</v>
          </cell>
          <cell r="J82">
            <v>274888.12</v>
          </cell>
          <cell r="K82">
            <v>22812.93</v>
          </cell>
          <cell r="L82">
            <v>22812.93</v>
          </cell>
          <cell r="M82">
            <v>36215.4</v>
          </cell>
          <cell r="N82">
            <v>31402.066666666698</v>
          </cell>
          <cell r="O82">
            <v>40341.035000000003</v>
          </cell>
          <cell r="P82">
            <v>27785.233333333301</v>
          </cell>
          <cell r="Q82">
            <v>145095.67600000001</v>
          </cell>
          <cell r="R82">
            <v>0</v>
          </cell>
          <cell r="U82">
            <v>40000</v>
          </cell>
          <cell r="W82">
            <v>40000</v>
          </cell>
          <cell r="X82">
            <v>105095.67600000001</v>
          </cell>
          <cell r="Y82">
            <v>234888.12</v>
          </cell>
          <cell r="Z82">
            <v>105095.67600000001</v>
          </cell>
          <cell r="AA82">
            <v>105095.67600000001</v>
          </cell>
        </row>
        <row r="83">
          <cell r="C83" t="str">
            <v>S411007</v>
          </cell>
          <cell r="D83" t="str">
            <v>北京浦东三浦标准件有限公司</v>
          </cell>
          <cell r="E83" t="str">
            <v>远途</v>
          </cell>
          <cell r="F83" t="str">
            <v>金属件</v>
          </cell>
          <cell r="G83" t="str">
            <v>零部件</v>
          </cell>
          <cell r="H83">
            <v>0.8</v>
          </cell>
          <cell r="I83">
            <v>3024508.82</v>
          </cell>
          <cell r="J83">
            <v>2310890.79</v>
          </cell>
          <cell r="K83">
            <v>130492.66666666701</v>
          </cell>
          <cell r="L83">
            <v>114783.918333333</v>
          </cell>
          <cell r="M83">
            <v>98134.578333333295</v>
          </cell>
          <cell r="N83">
            <v>120155.006666667</v>
          </cell>
          <cell r="O83">
            <v>151038.30499999999</v>
          </cell>
          <cell r="P83">
            <v>158115.97500000001</v>
          </cell>
          <cell r="Q83">
            <v>618176.36</v>
          </cell>
          <cell r="R83">
            <v>440000</v>
          </cell>
          <cell r="S83">
            <v>30000</v>
          </cell>
          <cell r="U83">
            <v>70000</v>
          </cell>
          <cell r="V83">
            <v>50000</v>
          </cell>
          <cell r="W83">
            <v>590000</v>
          </cell>
          <cell r="X83">
            <v>28176.360000000201</v>
          </cell>
          <cell r="Y83">
            <v>2190890.79</v>
          </cell>
          <cell r="Z83">
            <v>28176.360000000201</v>
          </cell>
          <cell r="AA83">
            <v>28176.360000000201</v>
          </cell>
        </row>
        <row r="84">
          <cell r="C84" t="str">
            <v>S433019</v>
          </cell>
          <cell r="D84" t="str">
            <v>杭州阳晨聚氨酯制品有限公司</v>
          </cell>
          <cell r="E84" t="str">
            <v>远途</v>
          </cell>
          <cell r="F84" t="str">
            <v>金属件</v>
          </cell>
          <cell r="G84" t="str">
            <v>零部件</v>
          </cell>
          <cell r="H84">
            <v>0.8</v>
          </cell>
          <cell r="I84">
            <v>243822.61</v>
          </cell>
          <cell r="J84">
            <v>243822.61</v>
          </cell>
          <cell r="K84">
            <v>28303.7166666667</v>
          </cell>
          <cell r="L84">
            <v>28303.7166666667</v>
          </cell>
          <cell r="M84">
            <v>40637.101666666698</v>
          </cell>
          <cell r="N84">
            <v>39466.826666666697</v>
          </cell>
          <cell r="O84">
            <v>37616.826666666697</v>
          </cell>
          <cell r="P84">
            <v>18500.078333333298</v>
          </cell>
          <cell r="Q84">
            <v>154262.61333333299</v>
          </cell>
          <cell r="R84">
            <v>0</v>
          </cell>
          <cell r="U84">
            <v>30000</v>
          </cell>
          <cell r="V84">
            <v>20000</v>
          </cell>
          <cell r="W84">
            <v>50000</v>
          </cell>
          <cell r="X84">
            <v>104262.61333333301</v>
          </cell>
          <cell r="Y84">
            <v>193822.61</v>
          </cell>
          <cell r="Z84">
            <v>104262.61333333301</v>
          </cell>
          <cell r="AA84">
            <v>104262.61333333301</v>
          </cell>
        </row>
        <row r="85">
          <cell r="C85" t="str">
            <v>S413161</v>
          </cell>
          <cell r="D85" t="str">
            <v>河北利达金属制品集团有限公司</v>
          </cell>
          <cell r="E85" t="str">
            <v>报批同意</v>
          </cell>
          <cell r="F85" t="str">
            <v>金属件</v>
          </cell>
          <cell r="G85" t="str">
            <v>零部件</v>
          </cell>
          <cell r="H85">
            <v>0.8</v>
          </cell>
          <cell r="I85">
            <v>6301230.2599999998</v>
          </cell>
          <cell r="J85">
            <v>3201340.91</v>
          </cell>
          <cell r="K85">
            <v>533556.81833333301</v>
          </cell>
          <cell r="L85">
            <v>533556.81833333301</v>
          </cell>
          <cell r="M85">
            <v>506558.998333333</v>
          </cell>
          <cell r="N85">
            <v>830514.28500000003</v>
          </cell>
          <cell r="O85">
            <v>952490.505</v>
          </cell>
          <cell r="P85">
            <v>643245.005</v>
          </cell>
          <cell r="Q85">
            <v>3199937.9440000001</v>
          </cell>
          <cell r="R85">
            <v>600000</v>
          </cell>
          <cell r="U85">
            <v>500000</v>
          </cell>
          <cell r="V85">
            <v>30000</v>
          </cell>
          <cell r="W85">
            <v>1130000</v>
          </cell>
          <cell r="X85">
            <v>2069937.9439999999</v>
          </cell>
          <cell r="Y85">
            <v>2671340.91</v>
          </cell>
          <cell r="Z85">
            <v>2069937.9439999999</v>
          </cell>
          <cell r="AA85">
            <v>2069937.9439999999</v>
          </cell>
        </row>
        <row r="86">
          <cell r="C86" t="str">
            <v>S411048</v>
          </cell>
          <cell r="D86" t="str">
            <v>致冠沧州汽车部件有限公司</v>
          </cell>
          <cell r="E86" t="str">
            <v>李尔项目</v>
          </cell>
          <cell r="F86" t="str">
            <v>金属件</v>
          </cell>
          <cell r="G86" t="str">
            <v>零部件</v>
          </cell>
          <cell r="H86">
            <v>1</v>
          </cell>
          <cell r="I86">
            <v>860985.74</v>
          </cell>
          <cell r="J86">
            <v>673233.98</v>
          </cell>
          <cell r="K86">
            <v>31142.8533333333</v>
          </cell>
          <cell r="L86">
            <v>71721.906666666706</v>
          </cell>
          <cell r="M86">
            <v>105968.063333333</v>
          </cell>
          <cell r="N86">
            <v>112205.663333333</v>
          </cell>
          <cell r="O86">
            <v>122101.02</v>
          </cell>
          <cell r="P86">
            <v>112354.77</v>
          </cell>
          <cell r="Q86">
            <v>555494.27666666603</v>
          </cell>
          <cell r="R86">
            <v>150000</v>
          </cell>
          <cell r="U86">
            <v>0</v>
          </cell>
          <cell r="V86">
            <v>50000</v>
          </cell>
          <cell r="W86">
            <v>200000</v>
          </cell>
          <cell r="X86">
            <v>355494.27666666597</v>
          </cell>
          <cell r="Y86">
            <v>623233.98</v>
          </cell>
          <cell r="Z86">
            <v>355494.27666666597</v>
          </cell>
          <cell r="AA86">
            <v>355494.27666666597</v>
          </cell>
        </row>
        <row r="87">
          <cell r="C87" t="str">
            <v>S432011</v>
          </cell>
          <cell r="D87" t="str">
            <v>旷达汽车饰件系统有限公司</v>
          </cell>
          <cell r="E87" t="str">
            <v>远途</v>
          </cell>
          <cell r="F87" t="str">
            <v>金属件</v>
          </cell>
          <cell r="G87" t="str">
            <v>零部件</v>
          </cell>
          <cell r="H87">
            <v>0.8</v>
          </cell>
          <cell r="I87">
            <v>863148.63</v>
          </cell>
          <cell r="J87">
            <v>671813.53</v>
          </cell>
          <cell r="K87">
            <v>58668.061666666697</v>
          </cell>
          <cell r="L87">
            <v>65818.908333333296</v>
          </cell>
          <cell r="M87">
            <v>95247.35</v>
          </cell>
          <cell r="N87">
            <v>111968.921666667</v>
          </cell>
          <cell r="O87">
            <v>143555.96</v>
          </cell>
          <cell r="P87">
            <v>104485.236666667</v>
          </cell>
          <cell r="Q87">
            <v>463795.550666667</v>
          </cell>
          <cell r="R87">
            <v>450000</v>
          </cell>
          <cell r="S87">
            <v>100000</v>
          </cell>
          <cell r="U87">
            <v>100000</v>
          </cell>
          <cell r="V87">
            <v>50000</v>
          </cell>
          <cell r="W87">
            <v>700000</v>
          </cell>
          <cell r="X87">
            <v>-236204.449333333</v>
          </cell>
          <cell r="Y87">
            <v>521813.53</v>
          </cell>
          <cell r="Z87">
            <v>-236204.449333333</v>
          </cell>
          <cell r="AA87">
            <v>0</v>
          </cell>
        </row>
        <row r="88">
          <cell r="C88" t="str">
            <v>S437019</v>
          </cell>
          <cell r="D88" t="str">
            <v>日照浩利橡塑有限公司</v>
          </cell>
          <cell r="E88" t="str">
            <v>远途</v>
          </cell>
          <cell r="F88" t="str">
            <v>金属件</v>
          </cell>
          <cell r="G88" t="str">
            <v>零部件</v>
          </cell>
          <cell r="H88">
            <v>0.8</v>
          </cell>
          <cell r="I88">
            <v>2688475.89</v>
          </cell>
          <cell r="J88">
            <v>1927843.65</v>
          </cell>
          <cell r="K88">
            <v>110627.22333333299</v>
          </cell>
          <cell r="L88">
            <v>128996.65833333301</v>
          </cell>
          <cell r="M88">
            <v>224759.84</v>
          </cell>
          <cell r="N88">
            <v>250038.18</v>
          </cell>
          <cell r="O88">
            <v>309071.26333333302</v>
          </cell>
          <cell r="P88">
            <v>315860.49</v>
          </cell>
          <cell r="Q88">
            <v>1071482.9240000001</v>
          </cell>
          <cell r="R88">
            <v>300000</v>
          </cell>
          <cell r="U88">
            <v>100000</v>
          </cell>
          <cell r="V88">
            <v>30000</v>
          </cell>
          <cell r="W88">
            <v>430000</v>
          </cell>
          <cell r="X88">
            <v>641482.92399999895</v>
          </cell>
          <cell r="Y88">
            <v>1797843.65</v>
          </cell>
          <cell r="Z88">
            <v>641482.92399999895</v>
          </cell>
          <cell r="AA88">
            <v>641482.92399999895</v>
          </cell>
        </row>
        <row r="89">
          <cell r="C89" t="str">
            <v>S432014</v>
          </cell>
          <cell r="D89" t="str">
            <v>江苏万金汽车零部件制造有限公司</v>
          </cell>
          <cell r="E89" t="str">
            <v>远途</v>
          </cell>
          <cell r="F89" t="str">
            <v>金属件</v>
          </cell>
          <cell r="G89" t="str">
            <v>零部件</v>
          </cell>
          <cell r="H89">
            <v>1</v>
          </cell>
          <cell r="I89">
            <v>1499497.47</v>
          </cell>
          <cell r="J89">
            <v>1241607.73</v>
          </cell>
          <cell r="K89">
            <v>58624.143333333297</v>
          </cell>
          <cell r="L89">
            <v>65658.031666666706</v>
          </cell>
          <cell r="M89">
            <v>76727.113333333298</v>
          </cell>
          <cell r="N89">
            <v>97566.863333333298</v>
          </cell>
          <cell r="O89">
            <v>123439.506666667</v>
          </cell>
          <cell r="P89">
            <v>128782.94500000001</v>
          </cell>
          <cell r="Q89">
            <v>550798.60333333397</v>
          </cell>
          <cell r="R89">
            <v>290000</v>
          </cell>
          <cell r="U89">
            <v>100000</v>
          </cell>
          <cell r="W89">
            <v>390000</v>
          </cell>
          <cell r="X89">
            <v>160798.603333334</v>
          </cell>
          <cell r="Y89">
            <v>1141607.73</v>
          </cell>
          <cell r="Z89">
            <v>160798.603333334</v>
          </cell>
          <cell r="AA89">
            <v>160798.603333334</v>
          </cell>
        </row>
        <row r="90">
          <cell r="C90" t="str">
            <v>S413025</v>
          </cell>
          <cell r="D90" t="str">
            <v>沧州宇诺五金制造有限公司</v>
          </cell>
          <cell r="E90" t="str">
            <v>属地化</v>
          </cell>
          <cell r="F90" t="str">
            <v>金属件</v>
          </cell>
          <cell r="G90" t="str">
            <v>零部件</v>
          </cell>
          <cell r="H90">
            <v>0.8</v>
          </cell>
          <cell r="I90">
            <v>1719896.03</v>
          </cell>
          <cell r="J90">
            <v>1252728.6000000001</v>
          </cell>
          <cell r="K90">
            <v>142168.86166666701</v>
          </cell>
          <cell r="L90">
            <v>149580.686666667</v>
          </cell>
          <cell r="M90">
            <v>146512.29</v>
          </cell>
          <cell r="N90">
            <v>140380.92666666699</v>
          </cell>
          <cell r="O90">
            <v>164414.35</v>
          </cell>
          <cell r="P90">
            <v>173045.64666666699</v>
          </cell>
          <cell r="Q90">
            <v>732882.209333334</v>
          </cell>
          <cell r="R90">
            <v>260000</v>
          </cell>
          <cell r="U90">
            <v>50000</v>
          </cell>
          <cell r="V90">
            <v>60000</v>
          </cell>
          <cell r="W90">
            <v>370000</v>
          </cell>
          <cell r="X90">
            <v>362882.209333334</v>
          </cell>
          <cell r="Y90">
            <v>1142728.6000000001</v>
          </cell>
          <cell r="Z90">
            <v>362882.209333334</v>
          </cell>
          <cell r="AA90">
            <v>362882.209333334</v>
          </cell>
        </row>
        <row r="91">
          <cell r="C91" t="str">
            <v>S413130</v>
          </cell>
          <cell r="D91" t="str">
            <v>泊头市捷润五金制品有限公司</v>
          </cell>
          <cell r="E91" t="str">
            <v>报批同意</v>
          </cell>
          <cell r="F91" t="str">
            <v>金属件</v>
          </cell>
          <cell r="G91" t="str">
            <v>零部件</v>
          </cell>
          <cell r="H91">
            <v>1</v>
          </cell>
          <cell r="I91">
            <v>1027636.08</v>
          </cell>
          <cell r="J91">
            <v>445151.57</v>
          </cell>
          <cell r="K91">
            <v>33436.411666666703</v>
          </cell>
          <cell r="L91">
            <v>33436.411666666703</v>
          </cell>
          <cell r="M91">
            <v>33436.411666666703</v>
          </cell>
          <cell r="N91">
            <v>74191.928333333301</v>
          </cell>
          <cell r="O91">
            <v>117282.133333333</v>
          </cell>
          <cell r="P91">
            <v>160887.751666667</v>
          </cell>
          <cell r="Q91">
            <v>452671.04833333299</v>
          </cell>
          <cell r="R91">
            <v>368000</v>
          </cell>
          <cell r="U91">
            <v>127000</v>
          </cell>
          <cell r="V91">
            <v>100000</v>
          </cell>
          <cell r="W91">
            <v>595000</v>
          </cell>
          <cell r="X91">
            <v>-142328.95166666701</v>
          </cell>
          <cell r="Y91">
            <v>218151.57</v>
          </cell>
          <cell r="Z91">
            <v>-142328.95166666701</v>
          </cell>
          <cell r="AA91">
            <v>0</v>
          </cell>
        </row>
        <row r="92">
          <cell r="C92" t="str">
            <v>S413167</v>
          </cell>
          <cell r="D92" t="str">
            <v>航天宏达（泊头）机械科技有限公司</v>
          </cell>
          <cell r="E92" t="str">
            <v>属地化</v>
          </cell>
          <cell r="F92" t="str">
            <v>金属件</v>
          </cell>
          <cell r="G92" t="str">
            <v>零部件</v>
          </cell>
          <cell r="H92">
            <v>0.8</v>
          </cell>
          <cell r="I92">
            <v>705915.92</v>
          </cell>
          <cell r="J92">
            <v>475879.26</v>
          </cell>
          <cell r="K92">
            <v>65073.55</v>
          </cell>
          <cell r="L92">
            <v>71598.343333333294</v>
          </cell>
          <cell r="M92">
            <v>78388.066666666695</v>
          </cell>
          <cell r="N92">
            <v>46926.211666666699</v>
          </cell>
          <cell r="O92">
            <v>57061.758333333302</v>
          </cell>
          <cell r="P92">
            <v>56628.27</v>
          </cell>
          <cell r="Q92">
            <v>300540.96000000002</v>
          </cell>
          <cell r="R92">
            <v>162000</v>
          </cell>
          <cell r="U92">
            <v>0</v>
          </cell>
          <cell r="V92">
            <v>60000</v>
          </cell>
          <cell r="W92">
            <v>222000</v>
          </cell>
          <cell r="X92">
            <v>78540.960000000094</v>
          </cell>
          <cell r="Y92">
            <v>415879.26</v>
          </cell>
          <cell r="Z92">
            <v>78540.960000000094</v>
          </cell>
          <cell r="AA92">
            <v>78540.960000000094</v>
          </cell>
        </row>
        <row r="93">
          <cell r="C93" t="str">
            <v>S413175</v>
          </cell>
          <cell r="D93" t="str">
            <v>河北莫特美橡塑科技有限公司</v>
          </cell>
          <cell r="E93" t="str">
            <v>属地化</v>
          </cell>
          <cell r="F93" t="str">
            <v>金属件</v>
          </cell>
          <cell r="G93" t="str">
            <v>零部件</v>
          </cell>
          <cell r="H93">
            <v>0.8</v>
          </cell>
          <cell r="I93">
            <v>558048.48</v>
          </cell>
          <cell r="J93">
            <v>486559.03</v>
          </cell>
          <cell r="K93">
            <v>36789.43</v>
          </cell>
          <cell r="L93">
            <v>45145.046666666698</v>
          </cell>
          <cell r="M93">
            <v>81093.171666666705</v>
          </cell>
          <cell r="N93">
            <v>80352.171666666705</v>
          </cell>
          <cell r="O93">
            <v>92267.08</v>
          </cell>
          <cell r="P93">
            <v>92267.08</v>
          </cell>
          <cell r="Q93">
            <v>342331.18400000001</v>
          </cell>
          <cell r="R93">
            <v>110000</v>
          </cell>
          <cell r="U93">
            <v>40000</v>
          </cell>
          <cell r="V93">
            <v>50000</v>
          </cell>
          <cell r="W93">
            <v>200000</v>
          </cell>
          <cell r="X93">
            <v>142331.18400000001</v>
          </cell>
          <cell r="Y93">
            <v>396559.03</v>
          </cell>
          <cell r="Z93">
            <v>142331.18400000001</v>
          </cell>
          <cell r="AA93">
            <v>142331.18400000001</v>
          </cell>
        </row>
        <row r="94">
          <cell r="C94" t="str">
            <v>S413204</v>
          </cell>
          <cell r="D94" t="str">
            <v>永清永泰汽车部件有限公司</v>
          </cell>
          <cell r="E94" t="str">
            <v>属地化</v>
          </cell>
          <cell r="F94" t="str">
            <v>金属件</v>
          </cell>
          <cell r="G94" t="str">
            <v>零部件</v>
          </cell>
          <cell r="H94">
            <v>0.8</v>
          </cell>
          <cell r="I94">
            <v>109558.55</v>
          </cell>
          <cell r="J94">
            <v>57248.57</v>
          </cell>
          <cell r="K94">
            <v>0</v>
          </cell>
          <cell r="L94">
            <v>165.45333333333301</v>
          </cell>
          <cell r="M94">
            <v>9541.4283333333296</v>
          </cell>
          <cell r="N94">
            <v>13734.6733333333</v>
          </cell>
          <cell r="O94">
            <v>18259.758333333299</v>
          </cell>
          <cell r="P94">
            <v>18259.758333333299</v>
          </cell>
          <cell r="Q94">
            <v>47968.857333333297</v>
          </cell>
          <cell r="R94">
            <v>81551.240000000005</v>
          </cell>
          <cell r="U94">
            <v>10000</v>
          </cell>
          <cell r="V94">
            <v>10000</v>
          </cell>
          <cell r="W94">
            <v>101551.24</v>
          </cell>
          <cell r="X94">
            <v>-53582.382666666701</v>
          </cell>
          <cell r="Y94">
            <v>37248.57</v>
          </cell>
          <cell r="Z94">
            <v>-53582.382666666701</v>
          </cell>
          <cell r="AA94">
            <v>0</v>
          </cell>
        </row>
        <row r="95">
          <cell r="C95" t="str">
            <v>S412022</v>
          </cell>
          <cell r="D95" t="str">
            <v>天津市宝坻区维华五金厂</v>
          </cell>
          <cell r="E95" t="str">
            <v>属地化</v>
          </cell>
          <cell r="F95" t="str">
            <v>金属件</v>
          </cell>
          <cell r="G95" t="str">
            <v>零部件</v>
          </cell>
          <cell r="H95">
            <v>0.8</v>
          </cell>
          <cell r="I95">
            <v>228188.19</v>
          </cell>
          <cell r="J95">
            <v>193610.19</v>
          </cell>
          <cell r="K95">
            <v>10800.39</v>
          </cell>
          <cell r="L95">
            <v>10752.93</v>
          </cell>
          <cell r="M95">
            <v>12986.94</v>
          </cell>
          <cell r="N95">
            <v>15797.34</v>
          </cell>
          <cell r="O95">
            <v>20360.34</v>
          </cell>
          <cell r="P95">
            <v>18560.25</v>
          </cell>
          <cell r="Q95">
            <v>71406.551999999996</v>
          </cell>
          <cell r="R95">
            <v>40000</v>
          </cell>
          <cell r="U95">
            <v>10000</v>
          </cell>
          <cell r="W95">
            <v>50000</v>
          </cell>
          <cell r="X95">
            <v>21406.552</v>
          </cell>
          <cell r="Y95">
            <v>183610.19</v>
          </cell>
          <cell r="Z95">
            <v>21406.552</v>
          </cell>
          <cell r="AA95">
            <v>21406.552</v>
          </cell>
        </row>
        <row r="96">
          <cell r="C96" t="str">
            <v>S413129</v>
          </cell>
          <cell r="D96" t="str">
            <v>文安县恒德汽车座椅制造有限公司</v>
          </cell>
          <cell r="E96" t="str">
            <v>属地化</v>
          </cell>
          <cell r="F96" t="str">
            <v>金属件</v>
          </cell>
          <cell r="G96" t="str">
            <v>零部件</v>
          </cell>
          <cell r="H96">
            <v>0.8</v>
          </cell>
          <cell r="I96">
            <v>559480.99</v>
          </cell>
          <cell r="J96">
            <v>351366.65</v>
          </cell>
          <cell r="K96">
            <v>32805.901666666701</v>
          </cell>
          <cell r="L96">
            <v>38279.656666666699</v>
          </cell>
          <cell r="M96">
            <v>47907.506666666697</v>
          </cell>
          <cell r="N96">
            <v>58561.108333333301</v>
          </cell>
          <cell r="O96">
            <v>79188.596666666694</v>
          </cell>
          <cell r="P96">
            <v>67493.051666666695</v>
          </cell>
          <cell r="Q96">
            <v>259388.65733333299</v>
          </cell>
          <cell r="R96">
            <v>199000</v>
          </cell>
          <cell r="U96">
            <v>20000</v>
          </cell>
          <cell r="V96">
            <v>20000</v>
          </cell>
          <cell r="W96">
            <v>239000</v>
          </cell>
          <cell r="X96">
            <v>20388.657333333402</v>
          </cell>
          <cell r="Y96">
            <v>311366.65000000002</v>
          </cell>
          <cell r="Z96">
            <v>20388.657333333402</v>
          </cell>
          <cell r="AA96">
            <v>20388.657333333402</v>
          </cell>
        </row>
        <row r="97">
          <cell r="C97" t="str">
            <v>S413020</v>
          </cell>
          <cell r="D97" t="str">
            <v>沧州旭兴五金制品有限公司</v>
          </cell>
          <cell r="E97" t="str">
            <v>属地化</v>
          </cell>
          <cell r="F97" t="str">
            <v>金属件</v>
          </cell>
          <cell r="G97" t="str">
            <v>零部件</v>
          </cell>
          <cell r="H97">
            <v>0.8</v>
          </cell>
          <cell r="I97">
            <v>610799.56999999995</v>
          </cell>
          <cell r="J97">
            <v>253466.93</v>
          </cell>
          <cell r="K97">
            <v>30356.238333333298</v>
          </cell>
          <cell r="L97">
            <v>42244.488333333298</v>
          </cell>
          <cell r="M97">
            <v>42244.488333333298</v>
          </cell>
          <cell r="N97">
            <v>40828.706666666701</v>
          </cell>
          <cell r="O97">
            <v>40562.04</v>
          </cell>
          <cell r="P97">
            <v>82419.3</v>
          </cell>
          <cell r="Q97">
            <v>222924.20933333301</v>
          </cell>
          <cell r="R97">
            <v>90000</v>
          </cell>
          <cell r="U97">
            <v>30000</v>
          </cell>
          <cell r="V97">
            <v>30000</v>
          </cell>
          <cell r="W97">
            <v>150000</v>
          </cell>
          <cell r="X97">
            <v>72924.209333333303</v>
          </cell>
          <cell r="Y97">
            <v>193466.93</v>
          </cell>
          <cell r="Z97">
            <v>72924.209333333303</v>
          </cell>
          <cell r="AA97">
            <v>72924.209333333303</v>
          </cell>
        </row>
        <row r="98">
          <cell r="C98" t="str">
            <v>S434002</v>
          </cell>
          <cell r="D98" t="str">
            <v>芜湖星火软轴控制索制造有限公司</v>
          </cell>
          <cell r="E98" t="str">
            <v>远途</v>
          </cell>
          <cell r="F98" t="str">
            <v>金属件</v>
          </cell>
          <cell r="G98" t="str">
            <v>零部件</v>
          </cell>
          <cell r="H98">
            <v>1</v>
          </cell>
          <cell r="I98">
            <v>326217.7</v>
          </cell>
          <cell r="J98">
            <v>322121.33</v>
          </cell>
          <cell r="K98">
            <v>36600.941666666702</v>
          </cell>
          <cell r="L98">
            <v>20857.936666666701</v>
          </cell>
          <cell r="M98">
            <v>10064.64</v>
          </cell>
          <cell r="N98">
            <v>5247.9733333333297</v>
          </cell>
          <cell r="O98">
            <v>2847.9733333333302</v>
          </cell>
          <cell r="P98">
            <v>3530.70166666667</v>
          </cell>
          <cell r="Q98">
            <v>79150.166666666701</v>
          </cell>
          <cell r="R98">
            <v>30000</v>
          </cell>
          <cell r="U98">
            <v>30000</v>
          </cell>
          <cell r="V98">
            <v>20000</v>
          </cell>
          <cell r="W98">
            <v>80000</v>
          </cell>
          <cell r="X98">
            <v>-849.83333333327005</v>
          </cell>
          <cell r="Y98">
            <v>272121.33</v>
          </cell>
          <cell r="Z98">
            <v>-849.83333333327005</v>
          </cell>
          <cell r="AA98">
            <v>0</v>
          </cell>
        </row>
        <row r="99">
          <cell r="C99" t="str">
            <v>S413156</v>
          </cell>
          <cell r="D99" t="str">
            <v>黄骅市天硕汽车部件有限公司</v>
          </cell>
          <cell r="E99" t="str">
            <v>属地化</v>
          </cell>
          <cell r="F99" t="str">
            <v>金属件</v>
          </cell>
          <cell r="G99" t="str">
            <v>零部件</v>
          </cell>
          <cell r="H99">
            <v>0.8</v>
          </cell>
          <cell r="I99">
            <v>40239.08</v>
          </cell>
          <cell r="J99">
            <v>40239.08</v>
          </cell>
          <cell r="K99">
            <v>6706.5133333333297</v>
          </cell>
          <cell r="L99">
            <v>6706.5133333333297</v>
          </cell>
          <cell r="M99">
            <v>6706.5133333333297</v>
          </cell>
          <cell r="N99">
            <v>6706.5133333333297</v>
          </cell>
          <cell r="O99">
            <v>6706.5133333333297</v>
          </cell>
          <cell r="P99">
            <v>6706.5133333333297</v>
          </cell>
          <cell r="Q99">
            <v>32191.263999999999</v>
          </cell>
          <cell r="R99">
            <v>40000</v>
          </cell>
          <cell r="V99">
            <v>10000</v>
          </cell>
          <cell r="W99">
            <v>50000</v>
          </cell>
          <cell r="X99">
            <v>-17808.736000000001</v>
          </cell>
          <cell r="Y99">
            <v>30239.08</v>
          </cell>
          <cell r="Z99">
            <v>-17808.736000000001</v>
          </cell>
          <cell r="AA99">
            <v>0</v>
          </cell>
        </row>
        <row r="100">
          <cell r="C100" t="str">
            <v>S413202</v>
          </cell>
          <cell r="D100" t="str">
            <v>黄骅市荣昌祥纸制品有限公司</v>
          </cell>
          <cell r="E100" t="str">
            <v>涉诉风险</v>
          </cell>
          <cell r="F100" t="str">
            <v>座椅/后视镜</v>
          </cell>
          <cell r="G100" t="str">
            <v>零部件</v>
          </cell>
          <cell r="H100">
            <v>1</v>
          </cell>
          <cell r="I100">
            <v>63392.57</v>
          </cell>
          <cell r="J100">
            <v>49282.46</v>
          </cell>
          <cell r="K100">
            <v>8213.7433333333302</v>
          </cell>
          <cell r="L100">
            <v>8213.7433333333302</v>
          </cell>
          <cell r="M100">
            <v>8213.7433333333302</v>
          </cell>
          <cell r="N100">
            <v>8213.7433333333302</v>
          </cell>
          <cell r="O100">
            <v>10565.428333333301</v>
          </cell>
          <cell r="P100">
            <v>2351.6849999999999</v>
          </cell>
          <cell r="Q100">
            <v>45772.086666666597</v>
          </cell>
          <cell r="R100">
            <v>40000</v>
          </cell>
          <cell r="U100">
            <v>10000</v>
          </cell>
          <cell r="V100">
            <v>10000</v>
          </cell>
          <cell r="W100">
            <v>60000</v>
          </cell>
          <cell r="X100">
            <v>-14227.913333333399</v>
          </cell>
          <cell r="Y100">
            <v>29282.46</v>
          </cell>
          <cell r="Z100">
            <v>-14227.913333333399</v>
          </cell>
          <cell r="AA100">
            <v>0</v>
          </cell>
        </row>
        <row r="101">
          <cell r="C101" t="str">
            <v>S411044</v>
          </cell>
          <cell r="D101" t="str">
            <v>北京兴盛华丰包装制品有限公司</v>
          </cell>
          <cell r="E101" t="str">
            <v>涉诉风险</v>
          </cell>
          <cell r="F101" t="str">
            <v>座椅</v>
          </cell>
          <cell r="G101" t="str">
            <v>零部件</v>
          </cell>
          <cell r="H101">
            <v>1</v>
          </cell>
          <cell r="I101">
            <v>25460</v>
          </cell>
          <cell r="J101">
            <v>25460</v>
          </cell>
          <cell r="K101">
            <v>4243.3333333333303</v>
          </cell>
          <cell r="L101">
            <v>4243.3333333333303</v>
          </cell>
          <cell r="M101">
            <v>893.33333333333303</v>
          </cell>
          <cell r="N101">
            <v>893.33333333333303</v>
          </cell>
          <cell r="O101">
            <v>893.33333333333303</v>
          </cell>
          <cell r="P101">
            <v>0</v>
          </cell>
          <cell r="Q101">
            <v>11166.666666666701</v>
          </cell>
          <cell r="R101">
            <v>0</v>
          </cell>
          <cell r="V101">
            <v>10000</v>
          </cell>
          <cell r="W101">
            <v>10000</v>
          </cell>
          <cell r="X101">
            <v>1166.6666666666599</v>
          </cell>
          <cell r="Y101">
            <v>15460</v>
          </cell>
          <cell r="Z101">
            <v>1166.6666666666599</v>
          </cell>
          <cell r="AA101">
            <v>1166.6666666666599</v>
          </cell>
        </row>
        <row r="102">
          <cell r="C102" t="str">
            <v>S412001</v>
          </cell>
          <cell r="D102" t="str">
            <v>天津生隆纤维材料股份有限公司</v>
          </cell>
          <cell r="E102" t="str">
            <v>报批同意</v>
          </cell>
          <cell r="F102" t="str">
            <v>座椅</v>
          </cell>
          <cell r="G102" t="str">
            <v>零部件</v>
          </cell>
          <cell r="H102">
            <v>1</v>
          </cell>
          <cell r="I102">
            <v>1588104.68</v>
          </cell>
          <cell r="J102">
            <v>1347082.58</v>
          </cell>
          <cell r="K102">
            <v>201107.79333333299</v>
          </cell>
          <cell r="L102">
            <v>149248.778333333</v>
          </cell>
          <cell r="M102">
            <v>125224.778333333</v>
          </cell>
          <cell r="N102">
            <v>119594.086666667</v>
          </cell>
          <cell r="O102">
            <v>101084.98833333301</v>
          </cell>
          <cell r="P102">
            <v>104595.12833333301</v>
          </cell>
          <cell r="Q102">
            <v>800855.55333333195</v>
          </cell>
          <cell r="R102">
            <v>100000</v>
          </cell>
          <cell r="U102">
            <v>100000</v>
          </cell>
          <cell r="V102">
            <v>50000</v>
          </cell>
          <cell r="W102">
            <v>250000</v>
          </cell>
          <cell r="X102">
            <v>550855.55333333195</v>
          </cell>
          <cell r="Y102">
            <v>1197082.58</v>
          </cell>
          <cell r="Z102">
            <v>550855.55333333195</v>
          </cell>
          <cell r="AA102">
            <v>550855.55333333195</v>
          </cell>
        </row>
        <row r="103">
          <cell r="C103" t="str">
            <v>S412012</v>
          </cell>
          <cell r="D103" t="str">
            <v>天津琪安科技有限公司</v>
          </cell>
          <cell r="E103" t="str">
            <v>属地化</v>
          </cell>
          <cell r="F103" t="str">
            <v>座椅</v>
          </cell>
          <cell r="G103" t="str">
            <v>零部件</v>
          </cell>
          <cell r="H103">
            <v>0.8</v>
          </cell>
          <cell r="I103">
            <v>1375105.97</v>
          </cell>
          <cell r="J103">
            <v>1226691.6100000001</v>
          </cell>
          <cell r="K103">
            <v>19878.973333333299</v>
          </cell>
          <cell r="L103">
            <v>65506.074999999997</v>
          </cell>
          <cell r="M103">
            <v>76930.179999999993</v>
          </cell>
          <cell r="N103">
            <v>76930.179999999993</v>
          </cell>
          <cell r="O103">
            <v>91156.033333333296</v>
          </cell>
          <cell r="P103">
            <v>101665.906666667</v>
          </cell>
          <cell r="Q103">
            <v>345653.87866666698</v>
          </cell>
          <cell r="R103">
            <v>50000</v>
          </cell>
          <cell r="U103">
            <v>50000</v>
          </cell>
          <cell r="V103">
            <v>30000</v>
          </cell>
          <cell r="W103">
            <v>130000</v>
          </cell>
          <cell r="X103">
            <v>215653.87866666701</v>
          </cell>
          <cell r="Y103">
            <v>1146691.6100000001</v>
          </cell>
          <cell r="Z103">
            <v>215653.87866666701</v>
          </cell>
          <cell r="AA103">
            <v>215653.87866666701</v>
          </cell>
        </row>
        <row r="104">
          <cell r="C104" t="str">
            <v>S411036</v>
          </cell>
          <cell r="D104" t="str">
            <v>北京美好生活家居用品有限公司</v>
          </cell>
          <cell r="E104" t="str">
            <v>属地化</v>
          </cell>
          <cell r="F104" t="str">
            <v>座椅</v>
          </cell>
          <cell r="G104" t="str">
            <v>零部件</v>
          </cell>
          <cell r="H104">
            <v>0.8</v>
          </cell>
          <cell r="I104">
            <v>2374301.46</v>
          </cell>
          <cell r="J104">
            <v>1771285.77</v>
          </cell>
          <cell r="K104">
            <v>244520.52666666699</v>
          </cell>
          <cell r="L104">
            <v>272920.52500000002</v>
          </cell>
          <cell r="M104">
            <v>295214.29499999998</v>
          </cell>
          <cell r="N104">
            <v>336686.60666666698</v>
          </cell>
          <cell r="O104">
            <v>296871.56833333301</v>
          </cell>
          <cell r="P104">
            <v>275931.42499999999</v>
          </cell>
          <cell r="Q104">
            <v>1377715.9573333301</v>
          </cell>
          <cell r="R104">
            <v>50000</v>
          </cell>
          <cell r="U104">
            <v>70000</v>
          </cell>
          <cell r="V104">
            <v>20000</v>
          </cell>
          <cell r="W104">
            <v>140000</v>
          </cell>
          <cell r="X104">
            <v>1237715.9573333301</v>
          </cell>
          <cell r="Y104">
            <v>1681285.77</v>
          </cell>
          <cell r="Z104">
            <v>1237715.9573333301</v>
          </cell>
          <cell r="AA104">
            <v>1237715.9573333301</v>
          </cell>
        </row>
        <row r="105">
          <cell r="C105" t="str">
            <v>S411005</v>
          </cell>
          <cell r="D105" t="str">
            <v>北京东方华康自动化有限公司</v>
          </cell>
          <cell r="E105" t="str">
            <v>属地化</v>
          </cell>
          <cell r="F105" t="str">
            <v>座椅</v>
          </cell>
          <cell r="G105" t="str">
            <v>零部件</v>
          </cell>
          <cell r="H105">
            <v>1</v>
          </cell>
          <cell r="I105">
            <v>5102.09</v>
          </cell>
          <cell r="J105">
            <v>10204.18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850.34833333333302</v>
          </cell>
          <cell r="Q105">
            <v>850.34833333333302</v>
          </cell>
          <cell r="U105">
            <v>5100</v>
          </cell>
          <cell r="V105">
            <v>6000</v>
          </cell>
          <cell r="W105">
            <v>11100</v>
          </cell>
          <cell r="X105">
            <v>-10249.651666666699</v>
          </cell>
          <cell r="Y105">
            <v>-895.82</v>
          </cell>
          <cell r="Z105">
            <v>-10249.651666666699</v>
          </cell>
          <cell r="AA105">
            <v>0</v>
          </cell>
        </row>
        <row r="106">
          <cell r="C106" t="str">
            <v>S437034</v>
          </cell>
          <cell r="D106" t="str">
            <v>潍坊振晟汽车零部件有限公司</v>
          </cell>
          <cell r="E106" t="str">
            <v>涉诉风险</v>
          </cell>
          <cell r="F106" t="str">
            <v>金属件</v>
          </cell>
          <cell r="G106" t="str">
            <v>零部件</v>
          </cell>
          <cell r="H106">
            <v>0.8</v>
          </cell>
          <cell r="I106">
            <v>106230.66</v>
          </cell>
          <cell r="J106">
            <v>106230.66</v>
          </cell>
          <cell r="K106">
            <v>15137.006666666701</v>
          </cell>
          <cell r="L106">
            <v>11305.571666666699</v>
          </cell>
          <cell r="M106">
            <v>11305.571666666699</v>
          </cell>
          <cell r="N106">
            <v>9088.9050000000007</v>
          </cell>
          <cell r="O106">
            <v>5222.23833333333</v>
          </cell>
          <cell r="P106">
            <v>5222.23833333333</v>
          </cell>
          <cell r="Q106">
            <v>45825.225333333401</v>
          </cell>
          <cell r="R106">
            <v>20000</v>
          </cell>
          <cell r="U106">
            <v>10000</v>
          </cell>
          <cell r="W106">
            <v>30000</v>
          </cell>
          <cell r="X106">
            <v>15825.225333333399</v>
          </cell>
          <cell r="Y106">
            <v>96230.66</v>
          </cell>
          <cell r="Z106">
            <v>15825.225333333399</v>
          </cell>
          <cell r="AA106">
            <v>15825.225333333399</v>
          </cell>
        </row>
        <row r="107">
          <cell r="C107" t="str">
            <v>S413023</v>
          </cell>
          <cell r="D107" t="str">
            <v>南皮县利辉五金接插件厂</v>
          </cell>
          <cell r="E107" t="str">
            <v>属地化</v>
          </cell>
          <cell r="F107" t="str">
            <v>金属件</v>
          </cell>
          <cell r="G107" t="str">
            <v>零部件</v>
          </cell>
          <cell r="H107">
            <v>0.8</v>
          </cell>
          <cell r="I107">
            <v>115946.18</v>
          </cell>
          <cell r="J107">
            <v>54120.49</v>
          </cell>
          <cell r="K107">
            <v>6354.7883333333302</v>
          </cell>
          <cell r="L107">
            <v>6722.415</v>
          </cell>
          <cell r="M107">
            <v>9020.0816666666706</v>
          </cell>
          <cell r="N107">
            <v>12466.5816666667</v>
          </cell>
          <cell r="O107">
            <v>19324.363333333298</v>
          </cell>
          <cell r="P107">
            <v>19324.363333333298</v>
          </cell>
          <cell r="Q107">
            <v>58570.074666666602</v>
          </cell>
          <cell r="R107">
            <v>17635.189333333299</v>
          </cell>
          <cell r="U107">
            <v>40000</v>
          </cell>
          <cell r="W107">
            <v>57635.189333333299</v>
          </cell>
          <cell r="X107">
            <v>934.88533333333896</v>
          </cell>
          <cell r="Y107">
            <v>14120.49</v>
          </cell>
          <cell r="Z107">
            <v>934.88533333333896</v>
          </cell>
          <cell r="AA107">
            <v>934.88533333333896</v>
          </cell>
        </row>
        <row r="108">
          <cell r="C108" t="str">
            <v>S432037</v>
          </cell>
          <cell r="D108" t="str">
            <v>苏世博（南京）减振系统有限公司</v>
          </cell>
          <cell r="E108" t="str">
            <v>远途</v>
          </cell>
          <cell r="F108" t="str">
            <v>金属件</v>
          </cell>
          <cell r="G108" t="str">
            <v>零部件</v>
          </cell>
          <cell r="H108">
            <v>0.8</v>
          </cell>
          <cell r="I108">
            <v>2580526.36</v>
          </cell>
          <cell r="J108">
            <v>1225073.28</v>
          </cell>
          <cell r="K108">
            <v>56637.038333333301</v>
          </cell>
          <cell r="L108">
            <v>56637.038333333301</v>
          </cell>
          <cell r="M108">
            <v>56637.038333333301</v>
          </cell>
          <cell r="N108">
            <v>203003.721666667</v>
          </cell>
          <cell r="O108">
            <v>291213.05499999999</v>
          </cell>
          <cell r="P108">
            <v>403895.90166666702</v>
          </cell>
          <cell r="Q108">
            <v>854419.03466666699</v>
          </cell>
          <cell r="R108">
            <v>150000</v>
          </cell>
          <cell r="U108">
            <v>100000</v>
          </cell>
          <cell r="W108">
            <v>250000</v>
          </cell>
          <cell r="X108">
            <v>604419.03466666699</v>
          </cell>
          <cell r="Y108">
            <v>1125073.28</v>
          </cell>
          <cell r="Z108">
            <v>604419.03466666699</v>
          </cell>
          <cell r="AA108">
            <v>604419.03466666699</v>
          </cell>
        </row>
        <row r="109">
          <cell r="C109" t="str">
            <v>S437016</v>
          </cell>
          <cell r="D109" t="str">
            <v>曲阜陆航座椅辅料有限公司</v>
          </cell>
          <cell r="E109" t="str">
            <v>远途</v>
          </cell>
          <cell r="F109" t="str">
            <v>座椅</v>
          </cell>
          <cell r="G109" t="str">
            <v>零部件</v>
          </cell>
          <cell r="H109">
            <v>0.8</v>
          </cell>
          <cell r="I109">
            <v>140095.57</v>
          </cell>
          <cell r="J109">
            <v>140095.57</v>
          </cell>
          <cell r="K109">
            <v>12110.95</v>
          </cell>
          <cell r="L109">
            <v>15110.93</v>
          </cell>
          <cell r="M109">
            <v>15414.1466666667</v>
          </cell>
          <cell r="N109">
            <v>14464.1466666667</v>
          </cell>
          <cell r="O109">
            <v>12530.813333333301</v>
          </cell>
          <cell r="P109">
            <v>13125.946666666699</v>
          </cell>
          <cell r="Q109">
            <v>66205.546666666705</v>
          </cell>
          <cell r="R109">
            <v>50000</v>
          </cell>
          <cell r="U109">
            <v>10000</v>
          </cell>
          <cell r="W109">
            <v>60000</v>
          </cell>
          <cell r="X109">
            <v>6205.5466666667198</v>
          </cell>
          <cell r="Y109">
            <v>130095.57</v>
          </cell>
          <cell r="Z109">
            <v>6205.5466666667198</v>
          </cell>
          <cell r="AA109">
            <v>6205.5466666667198</v>
          </cell>
        </row>
        <row r="110">
          <cell r="C110" t="str">
            <v>S413018</v>
          </cell>
          <cell r="D110" t="str">
            <v>沧州崇文晟源机械制造有限公司</v>
          </cell>
          <cell r="E110" t="str">
            <v>属地化</v>
          </cell>
          <cell r="F110" t="str">
            <v>座椅</v>
          </cell>
          <cell r="G110" t="str">
            <v>零部件</v>
          </cell>
          <cell r="H110">
            <v>0.8</v>
          </cell>
          <cell r="I110">
            <v>41114.68</v>
          </cell>
          <cell r="J110">
            <v>20525.169999999998</v>
          </cell>
          <cell r="K110">
            <v>0</v>
          </cell>
          <cell r="L110">
            <v>1705.06833333333</v>
          </cell>
          <cell r="M110">
            <v>1705.06833333333</v>
          </cell>
          <cell r="N110">
            <v>3420.8616666666699</v>
          </cell>
          <cell r="O110">
            <v>5136.6549999999997</v>
          </cell>
          <cell r="P110">
            <v>6852.4466666666704</v>
          </cell>
          <cell r="Q110">
            <v>15056.08</v>
          </cell>
          <cell r="R110">
            <v>0</v>
          </cell>
          <cell r="U110">
            <v>10000</v>
          </cell>
          <cell r="W110">
            <v>10000</v>
          </cell>
          <cell r="X110">
            <v>5056.08</v>
          </cell>
          <cell r="Y110">
            <v>10525.17</v>
          </cell>
          <cell r="Z110">
            <v>5056.08</v>
          </cell>
          <cell r="AA110">
            <v>5056.08</v>
          </cell>
        </row>
        <row r="111">
          <cell r="C111" t="str">
            <v>S432020</v>
          </cell>
          <cell r="D111" t="str">
            <v>恺博(常熟)座椅机械部件有限公司</v>
          </cell>
          <cell r="E111" t="str">
            <v>报批同意</v>
          </cell>
          <cell r="F111" t="str">
            <v>座椅</v>
          </cell>
          <cell r="G111" t="str">
            <v>零部件</v>
          </cell>
          <cell r="H111">
            <v>1</v>
          </cell>
          <cell r="I111">
            <v>2106160.4</v>
          </cell>
          <cell r="J111">
            <v>1500191.12</v>
          </cell>
          <cell r="K111">
            <v>92578.64</v>
          </cell>
          <cell r="L111">
            <v>109411.12</v>
          </cell>
          <cell r="M111">
            <v>16832.48</v>
          </cell>
          <cell r="N111">
            <v>16832.48</v>
          </cell>
          <cell r="O111">
            <v>33664.959999999999</v>
          </cell>
          <cell r="P111">
            <v>117827.36</v>
          </cell>
          <cell r="Q111">
            <v>387147.04</v>
          </cell>
          <cell r="R111">
            <v>0</v>
          </cell>
          <cell r="U111">
            <v>500000</v>
          </cell>
          <cell r="W111">
            <v>500000</v>
          </cell>
          <cell r="X111">
            <v>-112852.96</v>
          </cell>
          <cell r="Y111">
            <v>1000191.12</v>
          </cell>
          <cell r="Z111">
            <v>-112852.96</v>
          </cell>
          <cell r="AA111">
            <v>0</v>
          </cell>
        </row>
        <row r="112">
          <cell r="C112" t="str">
            <v>S433003</v>
          </cell>
          <cell r="D112" t="str">
            <v>浙江松原汽车安全系统股份有限公司</v>
          </cell>
          <cell r="E112" t="str">
            <v>远途</v>
          </cell>
          <cell r="F112" t="str">
            <v>座椅</v>
          </cell>
          <cell r="G112" t="str">
            <v>零部件</v>
          </cell>
          <cell r="H112">
            <v>1</v>
          </cell>
          <cell r="I112">
            <v>1376219.65</v>
          </cell>
          <cell r="J112">
            <v>1058346.22</v>
          </cell>
          <cell r="K112">
            <v>105920.45833333299</v>
          </cell>
          <cell r="L112">
            <v>176391.036666667</v>
          </cell>
          <cell r="M112">
            <v>176391.036666667</v>
          </cell>
          <cell r="N112">
            <v>223966.47</v>
          </cell>
          <cell r="O112">
            <v>222925.95</v>
          </cell>
          <cell r="P112">
            <v>168407.66333333301</v>
          </cell>
          <cell r="Q112">
            <v>1074002.615</v>
          </cell>
          <cell r="R112">
            <v>0</v>
          </cell>
          <cell r="U112">
            <v>400000</v>
          </cell>
          <cell r="V112">
            <v>200000</v>
          </cell>
          <cell r="W112">
            <v>600000</v>
          </cell>
          <cell r="X112">
            <v>474002.61499999999</v>
          </cell>
          <cell r="Y112">
            <v>458346.22</v>
          </cell>
          <cell r="Z112">
            <v>474002.61499999999</v>
          </cell>
          <cell r="AA112">
            <v>474002.61499999999</v>
          </cell>
        </row>
        <row r="113">
          <cell r="C113" t="str">
            <v>S413145</v>
          </cell>
          <cell r="D113" t="str">
            <v>霸州市霸州镇鑫创五金塑料厂</v>
          </cell>
          <cell r="E113" t="str">
            <v>属地化</v>
          </cell>
          <cell r="F113" t="str">
            <v>座椅</v>
          </cell>
          <cell r="G113" t="str">
            <v>零部件</v>
          </cell>
          <cell r="H113">
            <v>0.8</v>
          </cell>
          <cell r="I113">
            <v>229913.24</v>
          </cell>
          <cell r="J113">
            <v>155223.45000000001</v>
          </cell>
          <cell r="K113">
            <v>21493.6033333333</v>
          </cell>
          <cell r="L113">
            <v>23968.918333333299</v>
          </cell>
          <cell r="M113">
            <v>22838.168333333299</v>
          </cell>
          <cell r="N113">
            <v>19454.834999999999</v>
          </cell>
          <cell r="O113">
            <v>26736.4666666667</v>
          </cell>
          <cell r="P113">
            <v>21811.823333333301</v>
          </cell>
          <cell r="Q113">
            <v>109043.052</v>
          </cell>
          <cell r="R113">
            <v>0</v>
          </cell>
          <cell r="U113">
            <v>0</v>
          </cell>
          <cell r="V113">
            <v>10000</v>
          </cell>
          <cell r="W113">
            <v>10000</v>
          </cell>
          <cell r="X113">
            <v>99043.051999999894</v>
          </cell>
          <cell r="Y113">
            <v>145223.45000000001</v>
          </cell>
          <cell r="Z113">
            <v>99043.051999999894</v>
          </cell>
          <cell r="AA113">
            <v>99043.051999999894</v>
          </cell>
        </row>
        <row r="114">
          <cell r="C114" t="str">
            <v>S431034</v>
          </cell>
          <cell r="D114" t="str">
            <v>雅柏利（上海）粘扣带有限公司</v>
          </cell>
          <cell r="E114" t="str">
            <v>远途</v>
          </cell>
          <cell r="F114" t="str">
            <v>座椅</v>
          </cell>
          <cell r="G114" t="str">
            <v>零部件</v>
          </cell>
          <cell r="H114">
            <v>1</v>
          </cell>
          <cell r="I114">
            <v>210316.28</v>
          </cell>
          <cell r="J114">
            <v>210316.28</v>
          </cell>
          <cell r="K114">
            <v>15375.9666666667</v>
          </cell>
          <cell r="L114">
            <v>15375.9666666667</v>
          </cell>
          <cell r="M114">
            <v>28309.833333333299</v>
          </cell>
          <cell r="N114">
            <v>35052.713333333297</v>
          </cell>
          <cell r="O114">
            <v>35052.713333333297</v>
          </cell>
          <cell r="P114">
            <v>25189.3383333333</v>
          </cell>
          <cell r="Q114">
            <v>154356.531666667</v>
          </cell>
          <cell r="T114">
            <v>169859</v>
          </cell>
          <cell r="U114">
            <v>20000</v>
          </cell>
          <cell r="W114">
            <v>189859</v>
          </cell>
          <cell r="X114">
            <v>-35502.468333333403</v>
          </cell>
          <cell r="Y114">
            <v>20457.28</v>
          </cell>
          <cell r="Z114">
            <v>-35502.468333333403</v>
          </cell>
          <cell r="AA114">
            <v>0</v>
          </cell>
        </row>
        <row r="115">
          <cell r="C115" t="str">
            <v>S413157</v>
          </cell>
          <cell r="D115" t="str">
            <v>衡水鑫智汽车零部件有限公司</v>
          </cell>
          <cell r="E115" t="str">
            <v>属地化</v>
          </cell>
          <cell r="F115" t="str">
            <v>座椅</v>
          </cell>
          <cell r="G115" t="str">
            <v>零部件</v>
          </cell>
          <cell r="H115">
            <v>1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12530.25</v>
          </cell>
          <cell r="W115">
            <v>12530.25</v>
          </cell>
          <cell r="X115">
            <v>-12530.25</v>
          </cell>
          <cell r="Y115">
            <v>0</v>
          </cell>
          <cell r="Z115">
            <v>-12530.25</v>
          </cell>
          <cell r="AA115">
            <v>0</v>
          </cell>
        </row>
        <row r="116">
          <cell r="C116" t="str">
            <v>S437039</v>
          </cell>
          <cell r="D116" t="str">
            <v>山东慧源精细化工有限公司</v>
          </cell>
          <cell r="E116" t="str">
            <v>远途</v>
          </cell>
          <cell r="F116" t="str">
            <v>金属件</v>
          </cell>
          <cell r="G116" t="str">
            <v>零部件</v>
          </cell>
          <cell r="H116">
            <v>0.8</v>
          </cell>
          <cell r="I116">
            <v>1176.6600000000001</v>
          </cell>
          <cell r="J116">
            <v>1176.6600000000001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196.11</v>
          </cell>
          <cell r="P116">
            <v>196.11</v>
          </cell>
          <cell r="Q116">
            <v>313.77600000000001</v>
          </cell>
          <cell r="R116">
            <v>0</v>
          </cell>
          <cell r="S116">
            <v>40000</v>
          </cell>
          <cell r="W116">
            <v>40000</v>
          </cell>
          <cell r="X116">
            <v>-39686.224000000002</v>
          </cell>
          <cell r="Y116">
            <v>1176.6600000000001</v>
          </cell>
          <cell r="Z116">
            <v>-39686.224000000002</v>
          </cell>
          <cell r="AA116">
            <v>0</v>
          </cell>
        </row>
        <row r="117">
          <cell r="C117" t="str">
            <v>S431008</v>
          </cell>
          <cell r="D117" t="str">
            <v>上海努辰金属制品有限公司</v>
          </cell>
          <cell r="E117" t="str">
            <v>涉诉风险</v>
          </cell>
          <cell r="F117" t="str">
            <v>座椅</v>
          </cell>
          <cell r="G117" t="str">
            <v>零部件</v>
          </cell>
          <cell r="H117">
            <v>0.8</v>
          </cell>
          <cell r="I117">
            <v>922501.56</v>
          </cell>
          <cell r="J117">
            <v>737294.72</v>
          </cell>
          <cell r="K117">
            <v>2157.0216666666702</v>
          </cell>
          <cell r="L117">
            <v>36575.743333333303</v>
          </cell>
          <cell r="M117">
            <v>88698.853333333303</v>
          </cell>
          <cell r="N117">
            <v>122882.453333333</v>
          </cell>
          <cell r="O117">
            <v>153750.26</v>
          </cell>
          <cell r="P117">
            <v>153750.26</v>
          </cell>
          <cell r="Q117">
            <v>446251.67333333299</v>
          </cell>
          <cell r="R117">
            <v>200000</v>
          </cell>
          <cell r="U117">
            <v>200000</v>
          </cell>
          <cell r="V117">
            <v>70000</v>
          </cell>
          <cell r="W117">
            <v>470000</v>
          </cell>
          <cell r="X117">
            <v>-23748.326666666901</v>
          </cell>
          <cell r="Y117">
            <v>467294.71999999997</v>
          </cell>
          <cell r="Z117">
            <v>-23748.326666666901</v>
          </cell>
          <cell r="AA117">
            <v>0</v>
          </cell>
        </row>
        <row r="118">
          <cell r="C118" t="str">
            <v>S413072</v>
          </cell>
          <cell r="D118" t="str">
            <v>黄骅市润晨五金制品有限公司</v>
          </cell>
          <cell r="E118" t="str">
            <v>涉诉风险</v>
          </cell>
          <cell r="F118" t="str">
            <v>金属件</v>
          </cell>
          <cell r="G118" t="str">
            <v>零部件</v>
          </cell>
          <cell r="H118">
            <v>0.8</v>
          </cell>
          <cell r="I118">
            <v>226103.89</v>
          </cell>
          <cell r="J118">
            <v>226103.89</v>
          </cell>
          <cell r="K118">
            <v>14050.2633333333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11240.2106666666</v>
          </cell>
          <cell r="R118">
            <v>30000</v>
          </cell>
          <cell r="U118">
            <v>10000</v>
          </cell>
          <cell r="W118">
            <v>40000</v>
          </cell>
          <cell r="X118">
            <v>-28759.7893333334</v>
          </cell>
          <cell r="Y118">
            <v>216103.89</v>
          </cell>
          <cell r="Z118">
            <v>-28759.7893333334</v>
          </cell>
          <cell r="AA118">
            <v>0</v>
          </cell>
        </row>
        <row r="119">
          <cell r="C119" t="str">
            <v>S437008</v>
          </cell>
          <cell r="D119" t="str">
            <v>烟台青沪纸业有限公司</v>
          </cell>
          <cell r="E119" t="str">
            <v>远途</v>
          </cell>
          <cell r="F119" t="str">
            <v>座椅</v>
          </cell>
          <cell r="G119" t="str">
            <v>零部件</v>
          </cell>
          <cell r="H119">
            <v>0.8</v>
          </cell>
          <cell r="I119">
            <v>21121.07</v>
          </cell>
          <cell r="J119">
            <v>21121.07</v>
          </cell>
          <cell r="K119">
            <v>1071.1216666666701</v>
          </cell>
          <cell r="L119">
            <v>2297.6233333333298</v>
          </cell>
          <cell r="M119">
            <v>2297.6233333333298</v>
          </cell>
          <cell r="N119">
            <v>3520.1783333333301</v>
          </cell>
          <cell r="O119">
            <v>3520.1783333333301</v>
          </cell>
          <cell r="P119">
            <v>3520.1783333333301</v>
          </cell>
          <cell r="Q119">
            <v>12981.5226666667</v>
          </cell>
          <cell r="R119">
            <v>0</v>
          </cell>
          <cell r="U119">
            <v>10000</v>
          </cell>
          <cell r="W119">
            <v>10000</v>
          </cell>
          <cell r="X119">
            <v>2981.5226666666599</v>
          </cell>
          <cell r="Y119">
            <v>11121.07</v>
          </cell>
          <cell r="Z119">
            <v>2981.5226666666599</v>
          </cell>
          <cell r="AA119">
            <v>2981.5226666666599</v>
          </cell>
        </row>
        <row r="120">
          <cell r="C120" t="str">
            <v>S422002</v>
          </cell>
          <cell r="D120" t="str">
            <v>长春市天利得科技有限公司</v>
          </cell>
          <cell r="E120" t="str">
            <v>远途</v>
          </cell>
          <cell r="F120" t="str">
            <v>座椅</v>
          </cell>
          <cell r="G120" t="str">
            <v>零部件</v>
          </cell>
          <cell r="H120">
            <v>0.8</v>
          </cell>
          <cell r="I120">
            <v>1357574.01</v>
          </cell>
          <cell r="J120">
            <v>956613.85</v>
          </cell>
          <cell r="K120">
            <v>60261.848333333299</v>
          </cell>
          <cell r="L120">
            <v>96315.441666666695</v>
          </cell>
          <cell r="M120">
            <v>130811.423333333</v>
          </cell>
          <cell r="N120">
            <v>159435.64166666701</v>
          </cell>
          <cell r="O120">
            <v>195099.19500000001</v>
          </cell>
          <cell r="P120">
            <v>192343.23499999999</v>
          </cell>
          <cell r="Q120">
            <v>667413.42799999996</v>
          </cell>
          <cell r="R120">
            <v>320000</v>
          </cell>
          <cell r="U120">
            <v>500000</v>
          </cell>
          <cell r="V120">
            <v>50000</v>
          </cell>
          <cell r="W120">
            <v>870000</v>
          </cell>
          <cell r="X120">
            <v>-202586.57199999999</v>
          </cell>
          <cell r="Y120">
            <v>406613.85</v>
          </cell>
          <cell r="Z120">
            <v>-202586.57199999999</v>
          </cell>
          <cell r="AA120">
            <v>0</v>
          </cell>
        </row>
        <row r="121">
          <cell r="C121" t="str">
            <v>S432039</v>
          </cell>
          <cell r="D121" t="str">
            <v>吴江市拓研电子材料有限公司</v>
          </cell>
          <cell r="E121" t="str">
            <v>远途</v>
          </cell>
          <cell r="F121" t="str">
            <v>座椅</v>
          </cell>
          <cell r="G121" t="str">
            <v>零部件</v>
          </cell>
          <cell r="H121">
            <v>1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3060</v>
          </cell>
          <cell r="S121">
            <v>1864</v>
          </cell>
          <cell r="W121">
            <v>4924</v>
          </cell>
          <cell r="X121">
            <v>-4924</v>
          </cell>
          <cell r="Y121">
            <v>0</v>
          </cell>
          <cell r="Z121">
            <v>-4924</v>
          </cell>
          <cell r="AA121">
            <v>0</v>
          </cell>
        </row>
        <row r="122">
          <cell r="C122" t="str">
            <v>S461001</v>
          </cell>
          <cell r="D122" t="str">
            <v>西安海容塑料制品有限责任公司</v>
          </cell>
          <cell r="E122" t="str">
            <v>远途</v>
          </cell>
          <cell r="F122" t="str">
            <v>金属件/座椅</v>
          </cell>
          <cell r="G122" t="str">
            <v>零部件</v>
          </cell>
          <cell r="H122">
            <v>1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17113</v>
          </cell>
          <cell r="S122">
            <v>5487.23</v>
          </cell>
          <cell r="W122">
            <v>22600.23</v>
          </cell>
          <cell r="X122">
            <v>-22600.23</v>
          </cell>
          <cell r="Y122">
            <v>0</v>
          </cell>
          <cell r="Z122">
            <v>-22600.23</v>
          </cell>
          <cell r="AA122">
            <v>0</v>
          </cell>
        </row>
        <row r="123">
          <cell r="C123" t="str">
            <v>S432034</v>
          </cell>
          <cell r="D123" t="str">
            <v>上锐（常州）供应链管理有限公司</v>
          </cell>
          <cell r="E123" t="str">
            <v>远途</v>
          </cell>
          <cell r="F123" t="str">
            <v>座椅/金属件</v>
          </cell>
          <cell r="G123" t="str">
            <v>零部件</v>
          </cell>
          <cell r="H123">
            <v>1</v>
          </cell>
          <cell r="I123">
            <v>450250.33</v>
          </cell>
          <cell r="J123">
            <v>63602.76</v>
          </cell>
          <cell r="K123">
            <v>418.35</v>
          </cell>
          <cell r="L123">
            <v>10600.46</v>
          </cell>
          <cell r="M123">
            <v>10600.46</v>
          </cell>
          <cell r="N123">
            <v>26599.726666666698</v>
          </cell>
          <cell r="O123">
            <v>53198.158333333296</v>
          </cell>
          <cell r="P123">
            <v>75041.721666666694</v>
          </cell>
          <cell r="Q123">
            <v>176458.876666667</v>
          </cell>
          <cell r="R123">
            <v>249048.97</v>
          </cell>
          <cell r="U123">
            <v>60000</v>
          </cell>
          <cell r="V123">
            <v>60000</v>
          </cell>
          <cell r="W123">
            <v>369048.97</v>
          </cell>
          <cell r="X123">
            <v>-192590.093333333</v>
          </cell>
          <cell r="Y123">
            <v>-56397.24</v>
          </cell>
          <cell r="Z123">
            <v>-192590.093333333</v>
          </cell>
          <cell r="AA123">
            <v>0</v>
          </cell>
        </row>
        <row r="124">
          <cell r="C124" t="str">
            <v>S421001</v>
          </cell>
          <cell r="D124" t="str">
            <v>沈阳金杯锦恒汽车安全系统有限公司</v>
          </cell>
          <cell r="E124" t="str">
            <v>远途</v>
          </cell>
          <cell r="F124" t="str">
            <v>座椅</v>
          </cell>
          <cell r="G124" t="str">
            <v>零部件</v>
          </cell>
          <cell r="H124">
            <v>0.8</v>
          </cell>
          <cell r="I124">
            <v>60107.89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10017.981666666699</v>
          </cell>
          <cell r="O124">
            <v>10017.981666666699</v>
          </cell>
          <cell r="P124">
            <v>10017.981666666699</v>
          </cell>
          <cell r="Q124">
            <v>24043.156000000101</v>
          </cell>
          <cell r="R124">
            <v>0</v>
          </cell>
          <cell r="S124">
            <v>60107.89</v>
          </cell>
          <cell r="W124">
            <v>60107.89</v>
          </cell>
          <cell r="X124">
            <v>-36064.733999999902</v>
          </cell>
          <cell r="Y124">
            <v>0</v>
          </cell>
          <cell r="Z124">
            <v>-36064.733999999902</v>
          </cell>
          <cell r="AA124">
            <v>0</v>
          </cell>
        </row>
        <row r="125">
          <cell r="C125" t="str">
            <v>S432008</v>
          </cell>
          <cell r="D125" t="str">
            <v>徐州华夏电子有限公司</v>
          </cell>
          <cell r="E125" t="str">
            <v>远途</v>
          </cell>
          <cell r="F125" t="str">
            <v>座椅</v>
          </cell>
          <cell r="G125" t="str">
            <v>零部件</v>
          </cell>
          <cell r="H125">
            <v>0.8</v>
          </cell>
          <cell r="I125">
            <v>580573.37</v>
          </cell>
          <cell r="J125">
            <v>580573.37</v>
          </cell>
          <cell r="K125">
            <v>40329.406666666699</v>
          </cell>
          <cell r="L125">
            <v>71466.425000000003</v>
          </cell>
          <cell r="M125">
            <v>80707</v>
          </cell>
          <cell r="N125">
            <v>96762.228333333303</v>
          </cell>
          <cell r="O125">
            <v>71298.856666666703</v>
          </cell>
          <cell r="P125">
            <v>71298.856666666703</v>
          </cell>
          <cell r="Q125">
            <v>345490.218666667</v>
          </cell>
          <cell r="R125">
            <v>0</v>
          </cell>
          <cell r="U125">
            <v>60000</v>
          </cell>
          <cell r="V125">
            <v>20000</v>
          </cell>
          <cell r="W125">
            <v>80000</v>
          </cell>
          <cell r="X125">
            <v>265490.218666667</v>
          </cell>
          <cell r="Y125">
            <v>500573.37</v>
          </cell>
          <cell r="Z125">
            <v>265490.218666667</v>
          </cell>
          <cell r="AA125">
            <v>265490.218666667</v>
          </cell>
        </row>
        <row r="126">
          <cell r="C126" t="str">
            <v>S435004</v>
          </cell>
          <cell r="D126" t="str">
            <v>厦门市鑫荣飞工贸有限公司</v>
          </cell>
          <cell r="E126" t="str">
            <v>远途</v>
          </cell>
          <cell r="F126" t="str">
            <v>金属件</v>
          </cell>
          <cell r="G126" t="str">
            <v>零部件</v>
          </cell>
          <cell r="H126">
            <v>0.8</v>
          </cell>
          <cell r="I126">
            <v>1291497.07</v>
          </cell>
          <cell r="J126">
            <v>713368.73</v>
          </cell>
          <cell r="K126">
            <v>104311.34</v>
          </cell>
          <cell r="L126">
            <v>94289.37</v>
          </cell>
          <cell r="M126">
            <v>90690.696666666699</v>
          </cell>
          <cell r="N126">
            <v>90717.096666666694</v>
          </cell>
          <cell r="O126">
            <v>145695.42000000001</v>
          </cell>
          <cell r="P126">
            <v>127500.536666667</v>
          </cell>
          <cell r="Q126">
            <v>522563.56800000003</v>
          </cell>
          <cell r="R126">
            <v>0</v>
          </cell>
          <cell r="U126">
            <v>60000</v>
          </cell>
          <cell r="W126">
            <v>60000</v>
          </cell>
          <cell r="X126">
            <v>462563.56800000003</v>
          </cell>
          <cell r="Y126">
            <v>653368.73</v>
          </cell>
          <cell r="Z126">
            <v>462563.56800000003</v>
          </cell>
          <cell r="AA126">
            <v>462563.56800000003</v>
          </cell>
        </row>
        <row r="127">
          <cell r="C127" t="str">
            <v>S413053</v>
          </cell>
          <cell r="D127" t="str">
            <v>黄骅市益海五金制造有限公司</v>
          </cell>
          <cell r="E127" t="str">
            <v>远途</v>
          </cell>
          <cell r="F127" t="str">
            <v>座椅</v>
          </cell>
          <cell r="G127" t="str">
            <v>零部件</v>
          </cell>
          <cell r="H127">
            <v>0.8</v>
          </cell>
          <cell r="I127">
            <v>372807.38</v>
          </cell>
          <cell r="J127">
            <v>307443.14</v>
          </cell>
          <cell r="K127">
            <v>32203.89</v>
          </cell>
          <cell r="L127">
            <v>36976.076666666697</v>
          </cell>
          <cell r="M127">
            <v>21701.051666666699</v>
          </cell>
          <cell r="N127">
            <v>20451.051666666699</v>
          </cell>
          <cell r="O127">
            <v>28411.758333333299</v>
          </cell>
          <cell r="P127">
            <v>24364.058333333302</v>
          </cell>
          <cell r="Q127">
            <v>131286.30933333299</v>
          </cell>
          <cell r="R127">
            <v>100000</v>
          </cell>
          <cell r="S127">
            <v>30000</v>
          </cell>
          <cell r="V127">
            <v>10000</v>
          </cell>
          <cell r="W127">
            <v>140000</v>
          </cell>
          <cell r="X127">
            <v>-8713.6906666666291</v>
          </cell>
          <cell r="Y127">
            <v>297443.14</v>
          </cell>
          <cell r="Z127">
            <v>-8713.6906666666291</v>
          </cell>
          <cell r="AA127">
            <v>0</v>
          </cell>
        </row>
        <row r="128">
          <cell r="C128" t="str">
            <v>S413004</v>
          </cell>
          <cell r="D128" t="str">
            <v>保定兆龙通用电器塑业有限公司</v>
          </cell>
          <cell r="E128" t="str">
            <v>属地化</v>
          </cell>
          <cell r="F128" t="str">
            <v>金属件/座椅</v>
          </cell>
          <cell r="G128" t="str">
            <v>零部件</v>
          </cell>
          <cell r="H128">
            <v>0.8</v>
          </cell>
          <cell r="I128">
            <v>171747.95</v>
          </cell>
          <cell r="J128">
            <v>50072.12</v>
          </cell>
          <cell r="K128">
            <v>0</v>
          </cell>
          <cell r="L128">
            <v>4131.1566666666704</v>
          </cell>
          <cell r="M128">
            <v>8345.3533333333307</v>
          </cell>
          <cell r="N128">
            <v>10147.9566666667</v>
          </cell>
          <cell r="O128">
            <v>18354.628333333301</v>
          </cell>
          <cell r="P128">
            <v>28624.6583333333</v>
          </cell>
          <cell r="Q128">
            <v>55683.002666666602</v>
          </cell>
          <cell r="R128">
            <v>100000</v>
          </cell>
          <cell r="S128">
            <v>30000</v>
          </cell>
          <cell r="W128">
            <v>130000</v>
          </cell>
          <cell r="X128">
            <v>-74316.997333333406</v>
          </cell>
          <cell r="Y128">
            <v>50072.12</v>
          </cell>
          <cell r="Z128">
            <v>-74316.997333333406</v>
          </cell>
          <cell r="AA128">
            <v>0</v>
          </cell>
        </row>
        <row r="129">
          <cell r="C129" t="str">
            <v>S411012</v>
          </cell>
          <cell r="D129" t="str">
            <v>北京旺博林包装材料有限公司</v>
          </cell>
          <cell r="E129" t="str">
            <v>属地化</v>
          </cell>
          <cell r="F129" t="str">
            <v>座椅</v>
          </cell>
          <cell r="G129" t="str">
            <v>零部件</v>
          </cell>
          <cell r="H129">
            <v>0.8</v>
          </cell>
          <cell r="I129">
            <v>12628.11</v>
          </cell>
          <cell r="J129">
            <v>12628.11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10000</v>
          </cell>
          <cell r="V129">
            <v>10000</v>
          </cell>
          <cell r="W129">
            <v>20000</v>
          </cell>
          <cell r="X129">
            <v>-20000</v>
          </cell>
          <cell r="Y129">
            <v>2628.11</v>
          </cell>
          <cell r="Z129">
            <v>-20000</v>
          </cell>
          <cell r="AA129">
            <v>0</v>
          </cell>
        </row>
        <row r="130">
          <cell r="C130" t="str">
            <v>S433004</v>
          </cell>
          <cell r="D130" t="str">
            <v>浙江华悦汽车零部件有限公司</v>
          </cell>
          <cell r="E130" t="str">
            <v>远途</v>
          </cell>
          <cell r="F130" t="str">
            <v>座椅</v>
          </cell>
          <cell r="G130" t="str">
            <v>零部件</v>
          </cell>
          <cell r="H130">
            <v>1</v>
          </cell>
          <cell r="Q130">
            <v>0</v>
          </cell>
          <cell r="S130">
            <v>12251.89</v>
          </cell>
          <cell r="W130">
            <v>12251.89</v>
          </cell>
          <cell r="X130">
            <v>-12251.89</v>
          </cell>
          <cell r="Y130">
            <v>0</v>
          </cell>
          <cell r="Z130">
            <v>-12251.89</v>
          </cell>
          <cell r="AA130">
            <v>0</v>
          </cell>
        </row>
        <row r="131">
          <cell r="C131" t="str">
            <v>S413212</v>
          </cell>
          <cell r="D131" t="str">
            <v>廊坊富杉汽车零部件有限公司</v>
          </cell>
          <cell r="E131" t="str">
            <v>属地化</v>
          </cell>
          <cell r="F131" t="str">
            <v>座椅</v>
          </cell>
          <cell r="G131" t="str">
            <v>零部件</v>
          </cell>
          <cell r="H131">
            <v>0.8</v>
          </cell>
          <cell r="I131">
            <v>59971.360000000001</v>
          </cell>
          <cell r="J131">
            <v>59971.360000000001</v>
          </cell>
          <cell r="K131">
            <v>0</v>
          </cell>
          <cell r="L131">
            <v>0</v>
          </cell>
          <cell r="M131">
            <v>9995.2266666666692</v>
          </cell>
          <cell r="N131">
            <v>9995.2266666666692</v>
          </cell>
          <cell r="O131">
            <v>9995.2266666666692</v>
          </cell>
          <cell r="P131">
            <v>9995.2266666666692</v>
          </cell>
          <cell r="Q131">
            <v>31984.725333333299</v>
          </cell>
          <cell r="R131">
            <v>0</v>
          </cell>
          <cell r="T131">
            <v>20000</v>
          </cell>
          <cell r="V131">
            <v>10000</v>
          </cell>
          <cell r="W131">
            <v>30000</v>
          </cell>
          <cell r="X131">
            <v>1984.7253333333399</v>
          </cell>
          <cell r="Y131">
            <v>29971.360000000001</v>
          </cell>
          <cell r="Z131">
            <v>1984.7253333333399</v>
          </cell>
          <cell r="AA131">
            <v>1984.7253333333399</v>
          </cell>
        </row>
        <row r="132">
          <cell r="C132" t="str">
            <v>S413201</v>
          </cell>
          <cell r="D132" t="str">
            <v>清河县沁园汽车零部件有限公司</v>
          </cell>
          <cell r="E132" t="str">
            <v>属地化</v>
          </cell>
          <cell r="F132" t="str">
            <v>座椅/金属件</v>
          </cell>
          <cell r="G132" t="str">
            <v>零部件</v>
          </cell>
          <cell r="H132">
            <v>0.8</v>
          </cell>
          <cell r="I132">
            <v>212280.31</v>
          </cell>
          <cell r="J132">
            <v>99209.57</v>
          </cell>
          <cell r="K132">
            <v>0</v>
          </cell>
          <cell r="L132">
            <v>0</v>
          </cell>
          <cell r="M132">
            <v>0</v>
          </cell>
          <cell r="N132">
            <v>53.878333333333202</v>
          </cell>
          <cell r="O132">
            <v>16534.928333333301</v>
          </cell>
          <cell r="P132">
            <v>35380.051666666703</v>
          </cell>
          <cell r="Q132">
            <v>41575.086666666699</v>
          </cell>
          <cell r="R132">
            <v>174000</v>
          </cell>
          <cell r="S132">
            <v>84000</v>
          </cell>
          <cell r="V132">
            <v>40000</v>
          </cell>
          <cell r="W132">
            <v>298000</v>
          </cell>
          <cell r="X132">
            <v>-256424.91333333301</v>
          </cell>
          <cell r="Y132">
            <v>59209.57</v>
          </cell>
          <cell r="Z132">
            <v>-256424.91333333301</v>
          </cell>
          <cell r="AA132">
            <v>0</v>
          </cell>
        </row>
        <row r="133">
          <cell r="C133" t="str">
            <v>S437004</v>
          </cell>
          <cell r="D133" t="str">
            <v>青岛福基纺织有限公司</v>
          </cell>
          <cell r="E133" t="str">
            <v>远途</v>
          </cell>
          <cell r="F133" t="str">
            <v>座椅</v>
          </cell>
          <cell r="G133" t="str">
            <v>零部件</v>
          </cell>
          <cell r="H133">
            <v>0.8</v>
          </cell>
          <cell r="I133">
            <v>1384822.71</v>
          </cell>
          <cell r="J133">
            <v>1208289.29</v>
          </cell>
          <cell r="K133">
            <v>85747.361666666693</v>
          </cell>
          <cell r="L133">
            <v>140176.35333333301</v>
          </cell>
          <cell r="M133">
            <v>201381.54833333299</v>
          </cell>
          <cell r="N133">
            <v>201381.54833333299</v>
          </cell>
          <cell r="O133">
            <v>213246.65</v>
          </cell>
          <cell r="P133">
            <v>228636.29333333299</v>
          </cell>
          <cell r="Q133">
            <v>856455.80399999896</v>
          </cell>
          <cell r="R133">
            <v>835000</v>
          </cell>
          <cell r="S133">
            <v>835000</v>
          </cell>
          <cell r="U133">
            <v>300000</v>
          </cell>
          <cell r="W133">
            <v>1970000</v>
          </cell>
          <cell r="X133">
            <v>-1113544.196</v>
          </cell>
          <cell r="Y133">
            <v>908289.29</v>
          </cell>
          <cell r="Z133">
            <v>-1113544.196</v>
          </cell>
          <cell r="AA133">
            <v>0</v>
          </cell>
        </row>
        <row r="134">
          <cell r="C134" t="str">
            <v>S411018</v>
          </cell>
          <cell r="D134" t="str">
            <v>北京三浦易购科技有限公司</v>
          </cell>
          <cell r="E134" t="str">
            <v>属地化</v>
          </cell>
          <cell r="F134" t="str">
            <v>金属件</v>
          </cell>
          <cell r="G134" t="str">
            <v>零部件</v>
          </cell>
          <cell r="H134">
            <v>0.8</v>
          </cell>
          <cell r="I134">
            <v>47499.09</v>
          </cell>
          <cell r="J134">
            <v>21057.09</v>
          </cell>
          <cell r="K134">
            <v>0</v>
          </cell>
          <cell r="L134">
            <v>816.34833333333302</v>
          </cell>
          <cell r="M134">
            <v>816.34833333333302</v>
          </cell>
          <cell r="N134">
            <v>3509.5149999999999</v>
          </cell>
          <cell r="O134">
            <v>7916.5150000000003</v>
          </cell>
          <cell r="P134">
            <v>7916.5150000000003</v>
          </cell>
          <cell r="Q134">
            <v>16780.1933333333</v>
          </cell>
          <cell r="R134">
            <v>35230.86</v>
          </cell>
          <cell r="S134">
            <v>10000</v>
          </cell>
          <cell r="V134">
            <v>20000</v>
          </cell>
          <cell r="W134">
            <v>65230.86</v>
          </cell>
          <cell r="X134">
            <v>-48450.666666666701</v>
          </cell>
          <cell r="Y134">
            <v>1057.0899999999999</v>
          </cell>
          <cell r="Z134">
            <v>-48450.666666666701</v>
          </cell>
          <cell r="AA134">
            <v>0</v>
          </cell>
        </row>
        <row r="135">
          <cell r="C135" t="str">
            <v>S413007</v>
          </cell>
          <cell r="D135" t="str">
            <v>雄县华增汽车饰件有限公司</v>
          </cell>
          <cell r="E135" t="str">
            <v>属地化</v>
          </cell>
          <cell r="F135" t="str">
            <v>金属件/座椅</v>
          </cell>
          <cell r="G135" t="str">
            <v>零部件</v>
          </cell>
          <cell r="H135">
            <v>0.8</v>
          </cell>
          <cell r="I135">
            <v>430894.89</v>
          </cell>
          <cell r="J135">
            <v>398246.01</v>
          </cell>
          <cell r="K135">
            <v>17830.275000000001</v>
          </cell>
          <cell r="L135">
            <v>18034.081666666701</v>
          </cell>
          <cell r="M135">
            <v>18357.02</v>
          </cell>
          <cell r="N135">
            <v>18290.404999999999</v>
          </cell>
          <cell r="O135">
            <v>18150.2133333333</v>
          </cell>
          <cell r="P135">
            <v>16236.233333333301</v>
          </cell>
          <cell r="Q135">
            <v>85518.582666666698</v>
          </cell>
          <cell r="R135">
            <v>0</v>
          </cell>
          <cell r="V135">
            <v>10000</v>
          </cell>
          <cell r="W135">
            <v>10000</v>
          </cell>
          <cell r="X135">
            <v>75518.582666666698</v>
          </cell>
          <cell r="Y135">
            <v>388246.01</v>
          </cell>
          <cell r="Z135">
            <v>75518.582666666698</v>
          </cell>
          <cell r="AA135">
            <v>75518.582666666698</v>
          </cell>
        </row>
        <row r="136">
          <cell r="C136" t="str">
            <v>S413001</v>
          </cell>
          <cell r="D136" t="str">
            <v>北京吉信气弹簧制品有限公司</v>
          </cell>
          <cell r="E136" t="str">
            <v>属地化</v>
          </cell>
          <cell r="F136" t="str">
            <v>座椅</v>
          </cell>
          <cell r="G136" t="str">
            <v>零部件</v>
          </cell>
          <cell r="H136">
            <v>0.8</v>
          </cell>
          <cell r="I136">
            <v>696441.1</v>
          </cell>
          <cell r="J136">
            <v>647149.69999999995</v>
          </cell>
          <cell r="K136">
            <v>84091.6</v>
          </cell>
          <cell r="L136">
            <v>61718.65</v>
          </cell>
          <cell r="M136">
            <v>68297.36</v>
          </cell>
          <cell r="N136">
            <v>48947.360000000001</v>
          </cell>
          <cell r="O136">
            <v>57162.593333333301</v>
          </cell>
          <cell r="P136">
            <v>33066.764999999999</v>
          </cell>
          <cell r="Q136">
            <v>282627.46266666701</v>
          </cell>
          <cell r="R136">
            <v>0</v>
          </cell>
          <cell r="V136">
            <v>10000</v>
          </cell>
          <cell r="W136">
            <v>10000</v>
          </cell>
          <cell r="X136">
            <v>272627.46266666701</v>
          </cell>
          <cell r="Y136">
            <v>637149.69999999995</v>
          </cell>
          <cell r="Z136">
            <v>272627.46266666701</v>
          </cell>
          <cell r="AA136">
            <v>272627.46266666701</v>
          </cell>
        </row>
        <row r="137">
          <cell r="C137" t="str">
            <v>S413058</v>
          </cell>
          <cell r="D137" t="str">
            <v>黄骅市俊隆五金包装有限公司</v>
          </cell>
          <cell r="E137" t="str">
            <v>属地化</v>
          </cell>
          <cell r="F137" t="str">
            <v>金属件/后视镜</v>
          </cell>
          <cell r="G137" t="str">
            <v>零部件</v>
          </cell>
          <cell r="H137">
            <v>0.8</v>
          </cell>
          <cell r="I137">
            <v>269809.65999999997</v>
          </cell>
          <cell r="J137">
            <v>224752.26</v>
          </cell>
          <cell r="K137">
            <v>13922.2383333333</v>
          </cell>
          <cell r="L137">
            <v>14972.584999999999</v>
          </cell>
          <cell r="M137">
            <v>13115.4216666667</v>
          </cell>
          <cell r="N137">
            <v>17891.073333333301</v>
          </cell>
          <cell r="O137">
            <v>16237.721666666699</v>
          </cell>
          <cell r="P137">
            <v>20600.64</v>
          </cell>
          <cell r="Q137">
            <v>77391.744000000006</v>
          </cell>
          <cell r="R137">
            <v>0</v>
          </cell>
          <cell r="V137">
            <v>10000</v>
          </cell>
          <cell r="W137">
            <v>10000</v>
          </cell>
          <cell r="X137">
            <v>67391.744000000006</v>
          </cell>
          <cell r="Y137">
            <v>214752.26</v>
          </cell>
          <cell r="Z137">
            <v>67391.744000000006</v>
          </cell>
          <cell r="AA137">
            <v>67391.744000000006</v>
          </cell>
        </row>
        <row r="138">
          <cell r="C138" t="str">
            <v>S432036</v>
          </cell>
          <cell r="D138" t="str">
            <v>常州立天汽车零部件有限公司</v>
          </cell>
          <cell r="E138" t="str">
            <v>远途</v>
          </cell>
          <cell r="F138" t="str">
            <v>座椅</v>
          </cell>
          <cell r="G138" t="str">
            <v>零部件</v>
          </cell>
          <cell r="H138">
            <v>0.8</v>
          </cell>
          <cell r="I138">
            <v>497426.57</v>
          </cell>
          <cell r="J138">
            <v>292907.87</v>
          </cell>
          <cell r="K138">
            <v>0</v>
          </cell>
          <cell r="L138">
            <v>22491.238333333298</v>
          </cell>
          <cell r="M138">
            <v>22491.238333333298</v>
          </cell>
          <cell r="N138">
            <v>48817.978333333303</v>
          </cell>
          <cell r="O138">
            <v>71542.278333333306</v>
          </cell>
          <cell r="P138">
            <v>82904.428333333301</v>
          </cell>
          <cell r="Q138">
            <v>198597.729333333</v>
          </cell>
          <cell r="R138">
            <v>170000</v>
          </cell>
          <cell r="V138">
            <v>50000</v>
          </cell>
          <cell r="W138">
            <v>220000</v>
          </cell>
          <cell r="X138">
            <v>-21402.270666666798</v>
          </cell>
          <cell r="Y138">
            <v>242907.87</v>
          </cell>
          <cell r="Z138">
            <v>-21402.270666666798</v>
          </cell>
          <cell r="AA138">
            <v>0</v>
          </cell>
        </row>
        <row r="139">
          <cell r="C139" t="str">
            <v>S413026</v>
          </cell>
          <cell r="D139" t="str">
            <v>沧州临港明康汽车配件有限公司</v>
          </cell>
          <cell r="E139" t="str">
            <v>属地化</v>
          </cell>
          <cell r="F139" t="str">
            <v>金属件</v>
          </cell>
          <cell r="G139" t="str">
            <v>零部件</v>
          </cell>
          <cell r="H139">
            <v>0.8</v>
          </cell>
          <cell r="I139">
            <v>205271.17</v>
          </cell>
          <cell r="J139">
            <v>137119.19</v>
          </cell>
          <cell r="K139">
            <v>15262.6366666667</v>
          </cell>
          <cell r="L139">
            <v>15546.5666666667</v>
          </cell>
          <cell r="M139">
            <v>17250.153333333299</v>
          </cell>
          <cell r="N139">
            <v>15900.153333333301</v>
          </cell>
          <cell r="O139">
            <v>21720.746666666699</v>
          </cell>
          <cell r="P139">
            <v>21722.156666666699</v>
          </cell>
          <cell r="Q139">
            <v>85921.930666666696</v>
          </cell>
          <cell r="R139">
            <v>24000</v>
          </cell>
          <cell r="V139">
            <v>10000</v>
          </cell>
          <cell r="W139">
            <v>34000</v>
          </cell>
          <cell r="X139">
            <v>51921.930666666703</v>
          </cell>
          <cell r="Y139">
            <v>127119.19</v>
          </cell>
          <cell r="Z139">
            <v>51921.930666666703</v>
          </cell>
          <cell r="AA139">
            <v>51921.930666666703</v>
          </cell>
        </row>
        <row r="140">
          <cell r="C140" t="str">
            <v>S413054</v>
          </cell>
          <cell r="D140" t="str">
            <v>黄骅市保俊成复合彩印厂</v>
          </cell>
          <cell r="E140" t="str">
            <v>属地化</v>
          </cell>
          <cell r="F140" t="str">
            <v>金属件/后视镜</v>
          </cell>
          <cell r="G140" t="str">
            <v>零部件</v>
          </cell>
          <cell r="H140">
            <v>0.8</v>
          </cell>
          <cell r="I140">
            <v>142389.5</v>
          </cell>
          <cell r="J140">
            <v>114380.15</v>
          </cell>
          <cell r="K140">
            <v>9984.3583333333299</v>
          </cell>
          <cell r="L140">
            <v>13692.8283333333</v>
          </cell>
          <cell r="M140">
            <v>17906.95</v>
          </cell>
          <cell r="N140">
            <v>18388.6116666667</v>
          </cell>
          <cell r="O140">
            <v>20573.503333333301</v>
          </cell>
          <cell r="P140">
            <v>17163.281666666699</v>
          </cell>
          <cell r="Q140">
            <v>78167.626666666707</v>
          </cell>
          <cell r="R140">
            <v>0</v>
          </cell>
          <cell r="V140">
            <v>10000</v>
          </cell>
          <cell r="W140">
            <v>10000</v>
          </cell>
          <cell r="X140">
            <v>68167.626666666707</v>
          </cell>
          <cell r="Y140">
            <v>104380.15</v>
          </cell>
          <cell r="Z140">
            <v>68167.626666666707</v>
          </cell>
          <cell r="AA140">
            <v>68167.626666666707</v>
          </cell>
        </row>
        <row r="141">
          <cell r="C141" t="str">
            <v>S437031</v>
          </cell>
          <cell r="D141" t="str">
            <v>山东万澳汽车附件科技有限公司</v>
          </cell>
          <cell r="E141" t="str">
            <v>远途</v>
          </cell>
          <cell r="F141" t="str">
            <v>座椅</v>
          </cell>
          <cell r="G141" t="str">
            <v>零部件</v>
          </cell>
          <cell r="H141">
            <v>0.8</v>
          </cell>
          <cell r="I141">
            <v>116636.48</v>
          </cell>
          <cell r="J141">
            <v>90773.08</v>
          </cell>
          <cell r="K141">
            <v>8913.8033333333296</v>
          </cell>
          <cell r="L141">
            <v>8337.0183333333298</v>
          </cell>
          <cell r="M141">
            <v>8222.9650000000001</v>
          </cell>
          <cell r="N141">
            <v>7453.80666666667</v>
          </cell>
          <cell r="O141">
            <v>6303.80666666667</v>
          </cell>
          <cell r="P141">
            <v>9071.5433333333294</v>
          </cell>
          <cell r="Q141">
            <v>38642.354666666703</v>
          </cell>
          <cell r="R141">
            <v>40000</v>
          </cell>
          <cell r="V141">
            <v>10000</v>
          </cell>
          <cell r="W141">
            <v>50000</v>
          </cell>
          <cell r="X141">
            <v>-11357.645333333299</v>
          </cell>
          <cell r="Y141">
            <v>80773.08</v>
          </cell>
          <cell r="Z141">
            <v>-11357.645333333299</v>
          </cell>
          <cell r="AA141">
            <v>0</v>
          </cell>
        </row>
        <row r="142">
          <cell r="C142" t="str">
            <v>S431004</v>
          </cell>
          <cell r="D142" t="str">
            <v>新梦顶（上海）贸易有限公司</v>
          </cell>
          <cell r="E142" t="str">
            <v>远途</v>
          </cell>
          <cell r="F142" t="str">
            <v>座椅</v>
          </cell>
          <cell r="G142" t="str">
            <v>零部件</v>
          </cell>
          <cell r="H142">
            <v>0.8</v>
          </cell>
          <cell r="I142">
            <v>143823.81</v>
          </cell>
          <cell r="J142">
            <v>94252.03</v>
          </cell>
          <cell r="K142">
            <v>11164.766666666699</v>
          </cell>
          <cell r="L142">
            <v>13767.1833333333</v>
          </cell>
          <cell r="M142">
            <v>10794.1033333333</v>
          </cell>
          <cell r="N142">
            <v>15272.105</v>
          </cell>
          <cell r="O142">
            <v>14557.8</v>
          </cell>
          <cell r="P142">
            <v>14986.434999999999</v>
          </cell>
          <cell r="Q142">
            <v>64433.914666666598</v>
          </cell>
          <cell r="R142">
            <v>0</v>
          </cell>
          <cell r="V142">
            <v>10000</v>
          </cell>
          <cell r="W142">
            <v>10000</v>
          </cell>
          <cell r="X142">
            <v>54433.914666666598</v>
          </cell>
          <cell r="Y142">
            <v>84252.03</v>
          </cell>
          <cell r="Z142">
            <v>54433.914666666598</v>
          </cell>
          <cell r="AA142">
            <v>54433.914666666598</v>
          </cell>
        </row>
        <row r="143">
          <cell r="C143" t="str">
            <v>S432003</v>
          </cell>
          <cell r="D143" t="str">
            <v>无锡市汇源机械科技有限公司</v>
          </cell>
          <cell r="E143" t="str">
            <v>远途</v>
          </cell>
          <cell r="F143" t="str">
            <v>金属件/座椅/后视镜</v>
          </cell>
          <cell r="G143" t="str">
            <v>零部件</v>
          </cell>
          <cell r="H143">
            <v>0.8</v>
          </cell>
          <cell r="I143">
            <v>182685.16</v>
          </cell>
          <cell r="J143">
            <v>168329.64</v>
          </cell>
          <cell r="K143">
            <v>9957.8683333333302</v>
          </cell>
          <cell r="L143">
            <v>15846.8633333333</v>
          </cell>
          <cell r="M143">
            <v>15846.8633333333</v>
          </cell>
          <cell r="N143">
            <v>15846.8633333333</v>
          </cell>
          <cell r="O143">
            <v>15846.8633333333</v>
          </cell>
          <cell r="P143">
            <v>18239.45</v>
          </cell>
          <cell r="Q143">
            <v>73267.817333333194</v>
          </cell>
          <cell r="R143">
            <v>20000</v>
          </cell>
          <cell r="W143">
            <v>20000</v>
          </cell>
          <cell r="X143">
            <v>53267.817333333202</v>
          </cell>
          <cell r="Y143">
            <v>168329.64</v>
          </cell>
          <cell r="Z143">
            <v>53267.817333333202</v>
          </cell>
          <cell r="AA143">
            <v>53267.817333333202</v>
          </cell>
        </row>
        <row r="144">
          <cell r="C144" t="str">
            <v>S413009</v>
          </cell>
          <cell r="D144" t="str">
            <v>高碑店京华橡胶制品有限责任公司</v>
          </cell>
          <cell r="E144" t="str">
            <v>属地化</v>
          </cell>
          <cell r="F144" t="str">
            <v>座椅</v>
          </cell>
          <cell r="G144" t="str">
            <v>零部件</v>
          </cell>
          <cell r="H144">
            <v>0.8</v>
          </cell>
          <cell r="I144">
            <v>48572.959999999999</v>
          </cell>
          <cell r="J144">
            <v>21776.59</v>
          </cell>
          <cell r="K144">
            <v>2742.4</v>
          </cell>
          <cell r="L144">
            <v>2915.3</v>
          </cell>
          <cell r="M144">
            <v>2598.9366666666701</v>
          </cell>
          <cell r="N144">
            <v>2332.27</v>
          </cell>
          <cell r="O144">
            <v>3616.2649999999999</v>
          </cell>
          <cell r="P144">
            <v>5936.1733333333304</v>
          </cell>
          <cell r="Q144">
            <v>16113.075999999999</v>
          </cell>
          <cell r="R144">
            <v>5000</v>
          </cell>
          <cell r="W144">
            <v>5000</v>
          </cell>
          <cell r="X144">
            <v>11113.075999999999</v>
          </cell>
          <cell r="Y144">
            <v>21776.59</v>
          </cell>
          <cell r="Z144">
            <v>11113.075999999999</v>
          </cell>
          <cell r="AA144">
            <v>11113.075999999999</v>
          </cell>
        </row>
        <row r="145">
          <cell r="C145" t="str">
            <v>S413081</v>
          </cell>
          <cell r="D145" t="str">
            <v>河北宏广橡塑金属制品有限公司</v>
          </cell>
          <cell r="E145" t="str">
            <v>属地化</v>
          </cell>
          <cell r="F145" t="str">
            <v>金属件</v>
          </cell>
          <cell r="G145" t="str">
            <v>零部件</v>
          </cell>
          <cell r="H145">
            <v>0.8</v>
          </cell>
          <cell r="I145">
            <v>18066.189999999999</v>
          </cell>
          <cell r="J145">
            <v>18066.189999999999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10000</v>
          </cell>
          <cell r="W145">
            <v>10000</v>
          </cell>
          <cell r="X145">
            <v>-10000</v>
          </cell>
          <cell r="Y145">
            <v>18066.189999999999</v>
          </cell>
          <cell r="Z145">
            <v>-10000</v>
          </cell>
          <cell r="AA145">
            <v>0</v>
          </cell>
        </row>
        <row r="146">
          <cell r="C146" t="str">
            <v>S412029</v>
          </cell>
          <cell r="D146" t="str">
            <v>天津金庄新材料科技有限公司</v>
          </cell>
          <cell r="E146" t="str">
            <v>属地化</v>
          </cell>
          <cell r="F146" t="str">
            <v>座椅</v>
          </cell>
          <cell r="G146" t="str">
            <v>零部件</v>
          </cell>
          <cell r="H146">
            <v>0.8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</row>
        <row r="147">
          <cell r="C147" t="str">
            <v>S435003</v>
          </cell>
          <cell r="D147" t="str">
            <v>泉州市福兴塑料五金有限公司</v>
          </cell>
          <cell r="E147" t="str">
            <v>远途</v>
          </cell>
          <cell r="F147" t="str">
            <v>座椅</v>
          </cell>
          <cell r="G147" t="str">
            <v>零部件</v>
          </cell>
          <cell r="H147">
            <v>1</v>
          </cell>
          <cell r="I147">
            <v>120966.5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20161.083333333299</v>
          </cell>
          <cell r="P147">
            <v>20161.083333333299</v>
          </cell>
          <cell r="Q147">
            <v>40322.166666666599</v>
          </cell>
          <cell r="R147">
            <v>198654</v>
          </cell>
          <cell r="W147">
            <v>198654</v>
          </cell>
          <cell r="X147">
            <v>-158331.83333333299</v>
          </cell>
          <cell r="Y147">
            <v>0</v>
          </cell>
          <cell r="Z147">
            <v>-158331.83333333299</v>
          </cell>
          <cell r="AA147">
            <v>0</v>
          </cell>
        </row>
        <row r="148">
          <cell r="C148" t="str">
            <v>S413105</v>
          </cell>
          <cell r="D148" t="str">
            <v>沧州斯克艾商贸有限公司</v>
          </cell>
          <cell r="E148" t="str">
            <v>属地化</v>
          </cell>
          <cell r="F148" t="str">
            <v>金属件/后视镜</v>
          </cell>
          <cell r="G148" t="str">
            <v>零部件</v>
          </cell>
          <cell r="H148">
            <v>0.8</v>
          </cell>
          <cell r="I148">
            <v>99687.679999999993</v>
          </cell>
          <cell r="J148">
            <v>99687.679999999993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W148">
            <v>0</v>
          </cell>
          <cell r="X148">
            <v>0</v>
          </cell>
          <cell r="Y148">
            <v>99687.679999999993</v>
          </cell>
          <cell r="Z148">
            <v>0</v>
          </cell>
          <cell r="AA148">
            <v>0</v>
          </cell>
        </row>
        <row r="149">
          <cell r="C149" t="str">
            <v>S434006</v>
          </cell>
          <cell r="D149" t="str">
            <v>安徽汉升工业部件股份有限公司</v>
          </cell>
          <cell r="E149" t="str">
            <v>远途</v>
          </cell>
          <cell r="F149" t="str">
            <v>金属件</v>
          </cell>
          <cell r="G149" t="str">
            <v>零部件</v>
          </cell>
          <cell r="H149">
            <v>0.8</v>
          </cell>
          <cell r="I149">
            <v>29634.53</v>
          </cell>
          <cell r="J149">
            <v>39493.730000000003</v>
          </cell>
          <cell r="K149">
            <v>0</v>
          </cell>
          <cell r="L149">
            <v>0.21333333333333299</v>
          </cell>
          <cell r="M149">
            <v>3295.8883333333301</v>
          </cell>
          <cell r="N149">
            <v>3295.8883333333301</v>
          </cell>
          <cell r="O149">
            <v>3295.8883333333301</v>
          </cell>
          <cell r="P149">
            <v>4939.0883333333304</v>
          </cell>
          <cell r="Q149">
            <v>11861.573333333299</v>
          </cell>
          <cell r="R149">
            <v>6947.92</v>
          </cell>
          <cell r="W149">
            <v>6947.92</v>
          </cell>
          <cell r="X149">
            <v>4913.65333333332</v>
          </cell>
          <cell r="Y149">
            <v>39493.730000000003</v>
          </cell>
          <cell r="Z149">
            <v>4913.65333333332</v>
          </cell>
          <cell r="AA149">
            <v>4913.65333333332</v>
          </cell>
        </row>
        <row r="150">
          <cell r="C150" t="str">
            <v>S412018</v>
          </cell>
          <cell r="D150" t="str">
            <v>穆勒纺织品（天津）有限公司</v>
          </cell>
          <cell r="E150" t="str">
            <v>属地化</v>
          </cell>
          <cell r="F150" t="str">
            <v>座椅</v>
          </cell>
          <cell r="G150" t="str">
            <v>零部件</v>
          </cell>
          <cell r="H150">
            <v>0.8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93780</v>
          </cell>
          <cell r="W150">
            <v>93780</v>
          </cell>
          <cell r="X150">
            <v>-93780</v>
          </cell>
          <cell r="Y150">
            <v>0</v>
          </cell>
          <cell r="Z150">
            <v>-93780</v>
          </cell>
          <cell r="AA150">
            <v>0</v>
          </cell>
        </row>
        <row r="151">
          <cell r="C151" t="str">
            <v>S442002</v>
          </cell>
          <cell r="D151" t="str">
            <v>湖北伟士通汽车零件有限公司</v>
          </cell>
          <cell r="E151" t="str">
            <v>远途</v>
          </cell>
          <cell r="F151" t="str">
            <v>金属件</v>
          </cell>
          <cell r="G151" t="str">
            <v>零部件</v>
          </cell>
          <cell r="H151">
            <v>0.8</v>
          </cell>
          <cell r="I151">
            <v>93150.55</v>
          </cell>
          <cell r="J151">
            <v>28347.31</v>
          </cell>
          <cell r="K151">
            <v>2663.7316666666702</v>
          </cell>
          <cell r="L151">
            <v>2663.7316666666702</v>
          </cell>
          <cell r="M151">
            <v>4724.5516666666699</v>
          </cell>
          <cell r="N151">
            <v>7463.6716666666698</v>
          </cell>
          <cell r="O151">
            <v>11572.3516666667</v>
          </cell>
          <cell r="P151">
            <v>14915.7</v>
          </cell>
          <cell r="Q151">
            <v>35202.990666666701</v>
          </cell>
          <cell r="R151">
            <v>0</v>
          </cell>
          <cell r="W151">
            <v>0</v>
          </cell>
          <cell r="X151">
            <v>35202.990666666701</v>
          </cell>
          <cell r="Y151">
            <v>28347.31</v>
          </cell>
          <cell r="Z151">
            <v>35202.990666666701</v>
          </cell>
          <cell r="AA151">
            <v>35202.990666666701</v>
          </cell>
        </row>
        <row r="152">
          <cell r="C152" t="str">
            <v>S422003</v>
          </cell>
          <cell r="D152" t="str">
            <v>长春亚大汽车零件制造有限公司</v>
          </cell>
          <cell r="E152" t="str">
            <v>远途</v>
          </cell>
          <cell r="F152" t="str">
            <v>座椅</v>
          </cell>
          <cell r="G152" t="str">
            <v>零部件</v>
          </cell>
          <cell r="H152">
            <v>0.8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</row>
        <row r="153">
          <cell r="C153" t="str">
            <v>S432032</v>
          </cell>
          <cell r="D153" t="str">
            <v>明阳科技（苏州）股份有限公司</v>
          </cell>
          <cell r="E153" t="str">
            <v>远途</v>
          </cell>
          <cell r="F153" t="str">
            <v>座椅</v>
          </cell>
          <cell r="G153" t="str">
            <v>零部件</v>
          </cell>
          <cell r="H153">
            <v>1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</row>
        <row r="154">
          <cell r="C154" t="str">
            <v>S413121</v>
          </cell>
          <cell r="D154" t="str">
            <v>河北佳铸金属制品有限公司</v>
          </cell>
          <cell r="E154" t="str">
            <v>属地化</v>
          </cell>
          <cell r="F154" t="str">
            <v>金属件</v>
          </cell>
          <cell r="G154" t="str">
            <v>零部件</v>
          </cell>
          <cell r="H154">
            <v>1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</row>
        <row r="155">
          <cell r="C155" t="str">
            <v>S432001</v>
          </cell>
          <cell r="D155" t="str">
            <v>南京奥托立夫汽车安全系统有限公司</v>
          </cell>
          <cell r="E155" t="str">
            <v>远途</v>
          </cell>
          <cell r="F155" t="str">
            <v>座椅</v>
          </cell>
          <cell r="G155" t="str">
            <v>零部件</v>
          </cell>
          <cell r="H155">
            <v>1</v>
          </cell>
          <cell r="I155">
            <v>912503.79</v>
          </cell>
          <cell r="J155">
            <v>912503.79</v>
          </cell>
          <cell r="K155">
            <v>62388.071666666699</v>
          </cell>
          <cell r="L155">
            <v>114316.093333333</v>
          </cell>
          <cell r="M155">
            <v>152083.965</v>
          </cell>
          <cell r="N155">
            <v>152083.965</v>
          </cell>
          <cell r="O155">
            <v>152083.965</v>
          </cell>
          <cell r="P155">
            <v>132604.72333333301</v>
          </cell>
          <cell r="Q155">
            <v>765560.78333333298</v>
          </cell>
          <cell r="R155">
            <v>0</v>
          </cell>
          <cell r="W155">
            <v>0</v>
          </cell>
          <cell r="X155">
            <v>765560.78333333298</v>
          </cell>
          <cell r="Y155">
            <v>912503.79</v>
          </cell>
          <cell r="Z155">
            <v>765560.78333333298</v>
          </cell>
          <cell r="AA155">
            <v>765560.78333333298</v>
          </cell>
        </row>
        <row r="156">
          <cell r="C156" t="str">
            <v>S413076</v>
          </cell>
          <cell r="D156" t="str">
            <v>埃意(廊坊)电子工程有限公司</v>
          </cell>
          <cell r="E156" t="str">
            <v>属地化</v>
          </cell>
          <cell r="F156" t="str">
            <v>座椅</v>
          </cell>
          <cell r="G156" t="str">
            <v>零部件</v>
          </cell>
          <cell r="H156">
            <v>1</v>
          </cell>
          <cell r="I156">
            <v>50935.51</v>
          </cell>
          <cell r="J156">
            <v>50935.51</v>
          </cell>
          <cell r="K156">
            <v>28.266666666666701</v>
          </cell>
          <cell r="L156">
            <v>28.266666666666701</v>
          </cell>
          <cell r="M156">
            <v>28.266666666666701</v>
          </cell>
          <cell r="N156">
            <v>8489.2516666666706</v>
          </cell>
          <cell r="O156">
            <v>8489.2516666666706</v>
          </cell>
          <cell r="P156">
            <v>8460.9850000000006</v>
          </cell>
          <cell r="Q156">
            <v>25524.288333333301</v>
          </cell>
          <cell r="R156">
            <v>64000</v>
          </cell>
          <cell r="W156">
            <v>64000</v>
          </cell>
          <cell r="X156">
            <v>-38475.711666666699</v>
          </cell>
          <cell r="Y156">
            <v>50935.51</v>
          </cell>
          <cell r="Z156">
            <v>-38475.711666666699</v>
          </cell>
          <cell r="AA156">
            <v>0</v>
          </cell>
        </row>
        <row r="157">
          <cell r="C157" t="str">
            <v>S413185</v>
          </cell>
          <cell r="D157" t="str">
            <v>海兴县越达弹簧制造有限公司</v>
          </cell>
          <cell r="E157" t="str">
            <v>李尔项目</v>
          </cell>
          <cell r="F157" t="str">
            <v>座椅</v>
          </cell>
          <cell r="G157" t="str">
            <v>零部件</v>
          </cell>
          <cell r="H157">
            <v>1</v>
          </cell>
          <cell r="I157">
            <v>159609.78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17883.831666666701</v>
          </cell>
          <cell r="P157">
            <v>26601.63</v>
          </cell>
          <cell r="Q157">
            <v>44485.461666666699</v>
          </cell>
          <cell r="V157">
            <v>107302.99</v>
          </cell>
          <cell r="W157">
            <v>107302.99</v>
          </cell>
          <cell r="X157">
            <v>-62817.528333333299</v>
          </cell>
          <cell r="Y157">
            <v>-107302.99</v>
          </cell>
          <cell r="Z157">
            <v>-62817.528333333299</v>
          </cell>
          <cell r="AA157">
            <v>0</v>
          </cell>
        </row>
        <row r="158">
          <cell r="C158" t="str">
            <v>S437051</v>
          </cell>
          <cell r="D158" t="str">
            <v>诸城恒信新材料科技有限公司</v>
          </cell>
          <cell r="E158" t="str">
            <v>远途</v>
          </cell>
          <cell r="F158" t="str">
            <v>座椅</v>
          </cell>
          <cell r="G158" t="str">
            <v>零部件</v>
          </cell>
          <cell r="H158">
            <v>0.8</v>
          </cell>
          <cell r="I158">
            <v>71354.42</v>
          </cell>
          <cell r="J158">
            <v>71354.42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11892.403333333301</v>
          </cell>
          <cell r="P158">
            <v>11892.403333333301</v>
          </cell>
          <cell r="Q158">
            <v>19027.845333333298</v>
          </cell>
          <cell r="R158">
            <v>0</v>
          </cell>
          <cell r="W158">
            <v>0</v>
          </cell>
          <cell r="X158">
            <v>19027.845333333298</v>
          </cell>
          <cell r="Y158">
            <v>71354.42</v>
          </cell>
          <cell r="Z158">
            <v>19027.845333333298</v>
          </cell>
          <cell r="AA158">
            <v>19027.845333333298</v>
          </cell>
        </row>
        <row r="159">
          <cell r="C159" t="str">
            <v>S413011</v>
          </cell>
          <cell r="D159" t="str">
            <v>沧州梦依恋商贸有限公司</v>
          </cell>
          <cell r="E159" t="str">
            <v>属地化</v>
          </cell>
          <cell r="F159" t="str">
            <v>座椅</v>
          </cell>
          <cell r="G159" t="str">
            <v>零部件</v>
          </cell>
          <cell r="H159">
            <v>0.8</v>
          </cell>
          <cell r="I159">
            <v>1274</v>
          </cell>
          <cell r="J159">
            <v>1274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212.333333333333</v>
          </cell>
          <cell r="P159">
            <v>212.333333333333</v>
          </cell>
          <cell r="Q159">
            <v>339.73333333333301</v>
          </cell>
          <cell r="R159">
            <v>3321.5</v>
          </cell>
          <cell r="V159">
            <v>1274</v>
          </cell>
          <cell r="W159">
            <v>4595.5</v>
          </cell>
          <cell r="X159">
            <v>-4255.7666666666701</v>
          </cell>
          <cell r="Y159">
            <v>0</v>
          </cell>
          <cell r="Z159">
            <v>-4255.7666666666701</v>
          </cell>
          <cell r="AA159">
            <v>0</v>
          </cell>
        </row>
        <row r="160">
          <cell r="C160" t="str">
            <v>S413122</v>
          </cell>
          <cell r="D160" t="str">
            <v>河北亿泽汽车零部件科技有限公司</v>
          </cell>
          <cell r="E160" t="str">
            <v>属地化</v>
          </cell>
          <cell r="F160" t="str">
            <v>金属件</v>
          </cell>
          <cell r="G160" t="str">
            <v>零部件</v>
          </cell>
          <cell r="H160">
            <v>0.8</v>
          </cell>
          <cell r="I160">
            <v>9241.48</v>
          </cell>
          <cell r="J160">
            <v>9241.48</v>
          </cell>
          <cell r="K160">
            <v>0</v>
          </cell>
          <cell r="L160">
            <v>1540.2466666666701</v>
          </cell>
          <cell r="M160">
            <v>1540.2466666666701</v>
          </cell>
          <cell r="N160">
            <v>1540.2466666666701</v>
          </cell>
          <cell r="O160">
            <v>1540.2466666666701</v>
          </cell>
          <cell r="P160">
            <v>1540.2466666666701</v>
          </cell>
          <cell r="Q160">
            <v>6160.9866666666803</v>
          </cell>
          <cell r="R160">
            <v>15197.286</v>
          </cell>
          <cell r="W160">
            <v>15197.286</v>
          </cell>
          <cell r="X160">
            <v>-9036.2993333333197</v>
          </cell>
          <cell r="Y160">
            <v>9241.48</v>
          </cell>
          <cell r="Z160">
            <v>-9036.2993333333197</v>
          </cell>
          <cell r="AA160">
            <v>0</v>
          </cell>
        </row>
        <row r="161">
          <cell r="C161" t="str">
            <v>S433028</v>
          </cell>
          <cell r="D161" t="str">
            <v>温州鑫锐电器有限公司</v>
          </cell>
          <cell r="E161" t="str">
            <v>远途</v>
          </cell>
          <cell r="F161" t="str">
            <v>座椅</v>
          </cell>
          <cell r="G161" t="str">
            <v>零部件</v>
          </cell>
          <cell r="H161">
            <v>0.8</v>
          </cell>
          <cell r="I161">
            <v>132222.88</v>
          </cell>
          <cell r="J161">
            <v>80960.429999999993</v>
          </cell>
          <cell r="K161">
            <v>2782.8883333333301</v>
          </cell>
          <cell r="L161">
            <v>3607.7883333333298</v>
          </cell>
          <cell r="M161">
            <v>13493.405000000001</v>
          </cell>
          <cell r="N161">
            <v>17637.68</v>
          </cell>
          <cell r="O161">
            <v>22037.1466666667</v>
          </cell>
          <cell r="P161">
            <v>22037.1466666667</v>
          </cell>
          <cell r="Q161">
            <v>65276.843999999997</v>
          </cell>
          <cell r="R161">
            <v>20000</v>
          </cell>
          <cell r="W161">
            <v>20000</v>
          </cell>
          <cell r="X161">
            <v>45276.843999999997</v>
          </cell>
          <cell r="Y161">
            <v>80960.429999999993</v>
          </cell>
          <cell r="Z161">
            <v>45276.843999999997</v>
          </cell>
          <cell r="AA161">
            <v>45276.843999999997</v>
          </cell>
        </row>
        <row r="162">
          <cell r="C162" t="str">
            <v>S431012</v>
          </cell>
          <cell r="D162" t="str">
            <v>上海明芳汽车零件有限公司</v>
          </cell>
          <cell r="E162" t="str">
            <v>远途</v>
          </cell>
          <cell r="F162" t="str">
            <v>金属件</v>
          </cell>
          <cell r="G162" t="str">
            <v>零部件</v>
          </cell>
          <cell r="H162">
            <v>1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</row>
        <row r="163">
          <cell r="C163" t="str">
            <v>S431033</v>
          </cell>
          <cell r="D163" t="str">
            <v>上海纳特汽车标准件有限公司</v>
          </cell>
          <cell r="E163" t="str">
            <v>远途</v>
          </cell>
          <cell r="F163" t="str">
            <v>金属件</v>
          </cell>
          <cell r="G163" t="str">
            <v>零部件</v>
          </cell>
          <cell r="H163">
            <v>0.8</v>
          </cell>
          <cell r="I163">
            <v>11660.35</v>
          </cell>
          <cell r="J163">
            <v>11660.35</v>
          </cell>
          <cell r="K163">
            <v>1943.3916666666701</v>
          </cell>
          <cell r="L163">
            <v>1672.345</v>
          </cell>
          <cell r="M163">
            <v>1494.18166666667</v>
          </cell>
          <cell r="N163">
            <v>1160.8483333333299</v>
          </cell>
          <cell r="O163">
            <v>1160.8483333333299</v>
          </cell>
          <cell r="P163">
            <v>357.08</v>
          </cell>
          <cell r="Q163">
            <v>6230.9560000000001</v>
          </cell>
          <cell r="R163">
            <v>0</v>
          </cell>
          <cell r="W163">
            <v>0</v>
          </cell>
          <cell r="X163">
            <v>6230.9560000000001</v>
          </cell>
          <cell r="Y163">
            <v>11660.35</v>
          </cell>
          <cell r="Z163">
            <v>6230.9560000000001</v>
          </cell>
          <cell r="AA163">
            <v>6230.9560000000001</v>
          </cell>
        </row>
        <row r="164">
          <cell r="C164" t="str">
            <v>S432044</v>
          </cell>
          <cell r="D164" t="str">
            <v>常州市鹏逸汽车附件有限公司</v>
          </cell>
          <cell r="E164" t="str">
            <v>远途</v>
          </cell>
          <cell r="F164" t="str">
            <v>金属件</v>
          </cell>
          <cell r="G164" t="str">
            <v>零部件</v>
          </cell>
          <cell r="H164">
            <v>1</v>
          </cell>
          <cell r="I164">
            <v>11610.75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1935.125</v>
          </cell>
          <cell r="O164">
            <v>1935.125</v>
          </cell>
          <cell r="P164">
            <v>1935.125</v>
          </cell>
          <cell r="Q164">
            <v>5805.375</v>
          </cell>
          <cell r="R164">
            <v>23000</v>
          </cell>
          <cell r="V164">
            <v>11610.75</v>
          </cell>
          <cell r="W164">
            <v>34610.75</v>
          </cell>
          <cell r="X164">
            <v>-28805.375</v>
          </cell>
          <cell r="Y164">
            <v>-11610.75</v>
          </cell>
          <cell r="Z164">
            <v>-28805.375</v>
          </cell>
          <cell r="AA164">
            <v>0</v>
          </cell>
        </row>
        <row r="165">
          <cell r="C165" t="str">
            <v>S444016</v>
          </cell>
          <cell r="D165" t="str">
            <v>东莞市元将五金有限公司</v>
          </cell>
          <cell r="E165" t="str">
            <v>远途</v>
          </cell>
          <cell r="F165" t="str">
            <v>座椅</v>
          </cell>
          <cell r="G165" t="str">
            <v>零部件</v>
          </cell>
          <cell r="H165">
            <v>0.8</v>
          </cell>
          <cell r="I165">
            <v>338661</v>
          </cell>
          <cell r="J165">
            <v>94072.5</v>
          </cell>
          <cell r="K165">
            <v>0</v>
          </cell>
          <cell r="L165">
            <v>0</v>
          </cell>
          <cell r="M165">
            <v>15678.75</v>
          </cell>
          <cell r="N165">
            <v>56443.5</v>
          </cell>
          <cell r="O165">
            <v>56443.5</v>
          </cell>
          <cell r="P165">
            <v>56443.5</v>
          </cell>
          <cell r="Q165">
            <v>148007.4</v>
          </cell>
          <cell r="R165">
            <v>0</v>
          </cell>
          <cell r="W165">
            <v>0</v>
          </cell>
          <cell r="X165">
            <v>148007.4</v>
          </cell>
          <cell r="Y165">
            <v>94072.5</v>
          </cell>
          <cell r="Z165">
            <v>148007.4</v>
          </cell>
          <cell r="AA165">
            <v>148007.4</v>
          </cell>
        </row>
        <row r="166">
          <cell r="C166" t="str">
            <v>S413174</v>
          </cell>
          <cell r="D166" t="str">
            <v>沧州美凯精冲产品有限公司</v>
          </cell>
          <cell r="E166" t="str">
            <v>属地化</v>
          </cell>
          <cell r="F166" t="str">
            <v>金属件</v>
          </cell>
          <cell r="G166" t="str">
            <v>零部件</v>
          </cell>
          <cell r="H166">
            <v>0.8</v>
          </cell>
          <cell r="I166">
            <v>9218.4599999999991</v>
          </cell>
          <cell r="J166">
            <v>4641.96</v>
          </cell>
          <cell r="K166">
            <v>0</v>
          </cell>
          <cell r="L166">
            <v>0</v>
          </cell>
          <cell r="M166">
            <v>773.66</v>
          </cell>
          <cell r="N166">
            <v>773.66</v>
          </cell>
          <cell r="O166">
            <v>773.66</v>
          </cell>
          <cell r="P166">
            <v>1536.41</v>
          </cell>
          <cell r="Q166">
            <v>3085.9119999999998</v>
          </cell>
          <cell r="R166">
            <v>20000</v>
          </cell>
          <cell r="W166">
            <v>20000</v>
          </cell>
          <cell r="X166">
            <v>-16914.088</v>
          </cell>
          <cell r="Y166">
            <v>4641.96</v>
          </cell>
          <cell r="Z166">
            <v>-16914.088</v>
          </cell>
          <cell r="AA166">
            <v>0</v>
          </cell>
        </row>
        <row r="167">
          <cell r="C167" t="str">
            <v>S433029</v>
          </cell>
          <cell r="D167" t="str">
            <v>温州华创汽车电器有限公司</v>
          </cell>
          <cell r="E167" t="str">
            <v>远途</v>
          </cell>
          <cell r="F167" t="str">
            <v>座椅</v>
          </cell>
          <cell r="G167" t="str">
            <v>零部件</v>
          </cell>
          <cell r="H167">
            <v>0.8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39360</v>
          </cell>
          <cell r="W167">
            <v>39360</v>
          </cell>
          <cell r="X167">
            <v>-39360</v>
          </cell>
          <cell r="Y167">
            <v>0</v>
          </cell>
          <cell r="Z167">
            <v>-39360</v>
          </cell>
          <cell r="AA167">
            <v>0</v>
          </cell>
        </row>
        <row r="168">
          <cell r="C168" t="str">
            <v>S413184</v>
          </cell>
          <cell r="D168" t="str">
            <v>黄骅市宏达五金厂</v>
          </cell>
          <cell r="E168" t="str">
            <v>属地化</v>
          </cell>
          <cell r="F168" t="str">
            <v>金属件</v>
          </cell>
          <cell r="G168" t="str">
            <v>零部件</v>
          </cell>
          <cell r="H168">
            <v>0.8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20000</v>
          </cell>
          <cell r="W168">
            <v>20000</v>
          </cell>
          <cell r="X168">
            <v>-20000</v>
          </cell>
          <cell r="Y168">
            <v>0</v>
          </cell>
          <cell r="Z168">
            <v>-20000</v>
          </cell>
          <cell r="AA168">
            <v>0</v>
          </cell>
        </row>
        <row r="169">
          <cell r="C169" t="str">
            <v>S413186</v>
          </cell>
          <cell r="D169" t="str">
            <v>黄骅市富邑金属制品有限公司</v>
          </cell>
          <cell r="E169" t="str">
            <v>属地化</v>
          </cell>
          <cell r="F169" t="str">
            <v>金属件</v>
          </cell>
          <cell r="G169" t="str">
            <v>零部件</v>
          </cell>
          <cell r="H169">
            <v>0.8</v>
          </cell>
          <cell r="I169">
            <v>20523.37</v>
          </cell>
          <cell r="J169">
            <v>20523.37</v>
          </cell>
          <cell r="K169">
            <v>0</v>
          </cell>
          <cell r="L169">
            <v>0</v>
          </cell>
          <cell r="M169">
            <v>3420.5616666666701</v>
          </cell>
          <cell r="N169">
            <v>3420.5616666666701</v>
          </cell>
          <cell r="O169">
            <v>3420.5616666666701</v>
          </cell>
          <cell r="P169">
            <v>3420.5616666666701</v>
          </cell>
          <cell r="Q169">
            <v>10945.797333333299</v>
          </cell>
          <cell r="R169">
            <v>10000</v>
          </cell>
          <cell r="V169">
            <v>1000</v>
          </cell>
          <cell r="W169">
            <v>11000</v>
          </cell>
          <cell r="X169">
            <v>-54.202666666655198</v>
          </cell>
          <cell r="Y169">
            <v>19523.37</v>
          </cell>
          <cell r="Z169">
            <v>-54.202666666655198</v>
          </cell>
          <cell r="AA169">
            <v>0</v>
          </cell>
        </row>
        <row r="170">
          <cell r="C170" t="str">
            <v>S437056</v>
          </cell>
          <cell r="D170" t="str">
            <v>日照兴伟橡塑有限公司</v>
          </cell>
          <cell r="E170" t="str">
            <v>远途</v>
          </cell>
          <cell r="F170" t="str">
            <v>座椅/金属件</v>
          </cell>
          <cell r="G170" t="str">
            <v>零部件</v>
          </cell>
          <cell r="H170">
            <v>1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5600</v>
          </cell>
          <cell r="W170">
            <v>5600</v>
          </cell>
          <cell r="X170">
            <v>-5600</v>
          </cell>
          <cell r="Y170">
            <v>0</v>
          </cell>
          <cell r="Z170">
            <v>-5600</v>
          </cell>
          <cell r="AA170">
            <v>0</v>
          </cell>
        </row>
        <row r="171">
          <cell r="C171" t="str">
            <v>S411042</v>
          </cell>
          <cell r="D171" t="str">
            <v>北京双海包装制品厂</v>
          </cell>
          <cell r="E171" t="str">
            <v>属地化</v>
          </cell>
          <cell r="F171" t="str">
            <v>座椅</v>
          </cell>
          <cell r="G171" t="str">
            <v>零部件</v>
          </cell>
          <cell r="H171">
            <v>0.8</v>
          </cell>
          <cell r="I171">
            <v>7670</v>
          </cell>
          <cell r="J171">
            <v>6500</v>
          </cell>
          <cell r="K171">
            <v>1083.3333333333301</v>
          </cell>
          <cell r="L171">
            <v>1083.3333333333301</v>
          </cell>
          <cell r="M171">
            <v>1083.3333333333301</v>
          </cell>
          <cell r="N171">
            <v>1278.3333333333301</v>
          </cell>
          <cell r="O171">
            <v>1278.3333333333301</v>
          </cell>
          <cell r="P171">
            <v>1278.3333333333301</v>
          </cell>
          <cell r="Q171">
            <v>5667.99999999999</v>
          </cell>
          <cell r="W171">
            <v>0</v>
          </cell>
          <cell r="X171">
            <v>5667.99999999999</v>
          </cell>
          <cell r="Y171">
            <v>6500</v>
          </cell>
          <cell r="Z171">
            <v>5667.99999999999</v>
          </cell>
          <cell r="AA171">
            <v>5667.99999999999</v>
          </cell>
        </row>
        <row r="172">
          <cell r="C172" t="str">
            <v>S432042</v>
          </cell>
          <cell r="D172" t="str">
            <v>江苏凌派通信科技有限公司</v>
          </cell>
          <cell r="E172" t="str">
            <v>远途</v>
          </cell>
          <cell r="F172" t="str">
            <v>座椅/金属件</v>
          </cell>
          <cell r="G172" t="str">
            <v>零部件</v>
          </cell>
          <cell r="H172">
            <v>1</v>
          </cell>
          <cell r="I172">
            <v>151473.39000000001</v>
          </cell>
          <cell r="J172">
            <v>108193.31</v>
          </cell>
          <cell r="K172">
            <v>2960.6783333333301</v>
          </cell>
          <cell r="L172">
            <v>6573.8649999999998</v>
          </cell>
          <cell r="M172">
            <v>15373.821666666699</v>
          </cell>
          <cell r="N172">
            <v>18032.218333333301</v>
          </cell>
          <cell r="O172">
            <v>18032.218333333301</v>
          </cell>
          <cell r="P172">
            <v>25245.564999999999</v>
          </cell>
          <cell r="Q172">
            <v>86218.366666666596</v>
          </cell>
          <cell r="R172">
            <v>0</v>
          </cell>
          <cell r="V172">
            <v>40000</v>
          </cell>
          <cell r="W172">
            <v>40000</v>
          </cell>
          <cell r="X172">
            <v>46218.366666666603</v>
          </cell>
          <cell r="Y172">
            <v>68193.31</v>
          </cell>
          <cell r="Z172">
            <v>46218.366666666603</v>
          </cell>
          <cell r="AA172">
            <v>46218.366666666603</v>
          </cell>
        </row>
        <row r="173">
          <cell r="C173" t="str">
            <v>S432045</v>
          </cell>
          <cell r="D173" t="str">
            <v>苏州宏逸汽车零部件有限公司</v>
          </cell>
          <cell r="E173" t="str">
            <v>远途</v>
          </cell>
          <cell r="F173" t="str">
            <v>座椅</v>
          </cell>
          <cell r="G173" t="str">
            <v>零部件</v>
          </cell>
          <cell r="H173">
            <v>1</v>
          </cell>
          <cell r="I173">
            <v>304334</v>
          </cell>
          <cell r="J173">
            <v>304334</v>
          </cell>
          <cell r="K173">
            <v>170.666666666667</v>
          </cell>
          <cell r="L173">
            <v>170.666666666667</v>
          </cell>
          <cell r="M173">
            <v>12186.666666666701</v>
          </cell>
          <cell r="N173">
            <v>20632</v>
          </cell>
          <cell r="O173">
            <v>40724</v>
          </cell>
          <cell r="P173">
            <v>50722.333333333299</v>
          </cell>
          <cell r="Q173">
            <v>124606.33333333299</v>
          </cell>
          <cell r="R173">
            <v>0</v>
          </cell>
          <cell r="V173">
            <v>50000</v>
          </cell>
          <cell r="W173">
            <v>50000</v>
          </cell>
          <cell r="X173">
            <v>74606.333333333299</v>
          </cell>
          <cell r="Y173">
            <v>254334</v>
          </cell>
          <cell r="Z173">
            <v>74606.333333333299</v>
          </cell>
          <cell r="AA173">
            <v>74606.333333333299</v>
          </cell>
        </row>
        <row r="174">
          <cell r="C174" t="str">
            <v>S450001</v>
          </cell>
          <cell r="D174" t="str">
            <v>重庆光大产业有限公司</v>
          </cell>
          <cell r="E174" t="str">
            <v>远途</v>
          </cell>
          <cell r="F174" t="str">
            <v>座椅</v>
          </cell>
          <cell r="G174" t="str">
            <v>零部件</v>
          </cell>
          <cell r="H174">
            <v>1</v>
          </cell>
          <cell r="I174">
            <v>74476.960000000006</v>
          </cell>
          <cell r="J174">
            <v>12258.81</v>
          </cell>
          <cell r="K174">
            <v>2043.135</v>
          </cell>
          <cell r="L174">
            <v>2043.135</v>
          </cell>
          <cell r="M174">
            <v>2043.135</v>
          </cell>
          <cell r="N174">
            <v>2043.135</v>
          </cell>
          <cell r="O174">
            <v>12412.8266666667</v>
          </cell>
          <cell r="P174">
            <v>12412.8266666667</v>
          </cell>
          <cell r="Q174">
            <v>32998.193333333402</v>
          </cell>
          <cell r="W174">
            <v>0</v>
          </cell>
          <cell r="X174">
            <v>32998.193333333402</v>
          </cell>
          <cell r="Y174">
            <v>12258.81</v>
          </cell>
          <cell r="Z174">
            <v>32998.193333333402</v>
          </cell>
          <cell r="AA174">
            <v>32998.193333333402</v>
          </cell>
        </row>
        <row r="175">
          <cell r="C175" t="str">
            <v>S513222</v>
          </cell>
          <cell r="D175" t="str">
            <v>沧州君泰包装制品有限公司</v>
          </cell>
          <cell r="E175" t="str">
            <v>属地化</v>
          </cell>
          <cell r="F175" t="str">
            <v>座椅</v>
          </cell>
          <cell r="G175" t="str">
            <v>零部件</v>
          </cell>
          <cell r="H175">
            <v>1</v>
          </cell>
          <cell r="I175">
            <v>122012.91</v>
          </cell>
          <cell r="J175">
            <v>122012.91</v>
          </cell>
          <cell r="K175">
            <v>2185.8966666666702</v>
          </cell>
          <cell r="L175">
            <v>2185.8966666666702</v>
          </cell>
          <cell r="M175">
            <v>2185.8966666666702</v>
          </cell>
          <cell r="N175">
            <v>20335.485000000001</v>
          </cell>
          <cell r="O175">
            <v>20335.485000000001</v>
          </cell>
          <cell r="P175">
            <v>18149.5883333333</v>
          </cell>
          <cell r="Q175">
            <v>65378.2483333333</v>
          </cell>
          <cell r="R175">
            <v>104448.77</v>
          </cell>
          <cell r="W175">
            <v>104448.77</v>
          </cell>
          <cell r="X175">
            <v>-39070.521666666697</v>
          </cell>
          <cell r="Y175">
            <v>122012.91</v>
          </cell>
          <cell r="Z175">
            <v>-39070.521666666697</v>
          </cell>
          <cell r="AA175">
            <v>0</v>
          </cell>
        </row>
        <row r="176">
          <cell r="C176" t="str">
            <v>S413179</v>
          </cell>
          <cell r="D176" t="str">
            <v>文安县海智五金制品有限公司</v>
          </cell>
          <cell r="E176" t="str">
            <v>属地化</v>
          </cell>
          <cell r="F176" t="str">
            <v>金属件</v>
          </cell>
          <cell r="G176" t="str">
            <v>零部件</v>
          </cell>
          <cell r="H176">
            <v>1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70400</v>
          </cell>
          <cell r="W176">
            <v>70400</v>
          </cell>
          <cell r="X176">
            <v>-70400</v>
          </cell>
          <cell r="Y176">
            <v>0</v>
          </cell>
          <cell r="Z176">
            <v>-70400</v>
          </cell>
          <cell r="AA176">
            <v>0</v>
          </cell>
        </row>
        <row r="177">
          <cell r="C177" t="str">
            <v>S413213</v>
          </cell>
          <cell r="D177" t="str">
            <v>沧县大河精密铸造厂</v>
          </cell>
          <cell r="E177" t="str">
            <v>属地化</v>
          </cell>
          <cell r="F177" t="str">
            <v>座椅</v>
          </cell>
          <cell r="G177" t="str">
            <v>零部件</v>
          </cell>
          <cell r="H177">
            <v>1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34290.85</v>
          </cell>
          <cell r="W177">
            <v>34290.85</v>
          </cell>
          <cell r="X177">
            <v>-34290.85</v>
          </cell>
          <cell r="Y177">
            <v>0</v>
          </cell>
          <cell r="Z177">
            <v>-34290.85</v>
          </cell>
          <cell r="AA177">
            <v>0</v>
          </cell>
        </row>
        <row r="178">
          <cell r="C178" t="str">
            <v>S432049</v>
          </cell>
          <cell r="D178" t="str">
            <v>徐州派特控制技术有限公司</v>
          </cell>
          <cell r="E178" t="str">
            <v>远途</v>
          </cell>
          <cell r="F178" t="str">
            <v>座椅</v>
          </cell>
          <cell r="G178" t="str">
            <v>零部件</v>
          </cell>
          <cell r="H178">
            <v>0.8</v>
          </cell>
          <cell r="I178">
            <v>33528</v>
          </cell>
          <cell r="J178">
            <v>3583</v>
          </cell>
          <cell r="K178">
            <v>0</v>
          </cell>
          <cell r="L178">
            <v>0</v>
          </cell>
          <cell r="M178">
            <v>597.16666666666697</v>
          </cell>
          <cell r="N178">
            <v>5588</v>
          </cell>
          <cell r="O178">
            <v>5588</v>
          </cell>
          <cell r="P178">
            <v>5588</v>
          </cell>
          <cell r="Q178">
            <v>13888.9333333333</v>
          </cell>
          <cell r="W178">
            <v>0</v>
          </cell>
          <cell r="X178">
            <v>13888.9333333333</v>
          </cell>
          <cell r="Y178">
            <v>3583</v>
          </cell>
          <cell r="Z178">
            <v>13888.9333333333</v>
          </cell>
          <cell r="AA178">
            <v>13888.9333333333</v>
          </cell>
        </row>
        <row r="179">
          <cell r="C179" t="str">
            <v>S432051</v>
          </cell>
          <cell r="D179" t="str">
            <v>无锡万谦工品智造科技有限公司</v>
          </cell>
          <cell r="E179" t="str">
            <v>远途</v>
          </cell>
          <cell r="F179" t="str">
            <v>金属件</v>
          </cell>
          <cell r="G179" t="str">
            <v>零部件</v>
          </cell>
          <cell r="H179">
            <v>1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</row>
        <row r="180">
          <cell r="C180" t="str">
            <v>S513238</v>
          </cell>
          <cell r="D180" t="str">
            <v>深州市睿盛橡塑制品有限公司</v>
          </cell>
          <cell r="E180" t="str">
            <v>属地化</v>
          </cell>
          <cell r="F180" t="str">
            <v>金属件</v>
          </cell>
          <cell r="G180" t="str">
            <v>零部件</v>
          </cell>
          <cell r="H180">
            <v>1</v>
          </cell>
          <cell r="I180">
            <v>96057.62</v>
          </cell>
          <cell r="J180">
            <v>96057.62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524.16666666666697</v>
          </cell>
          <cell r="P180">
            <v>16009.6033333333</v>
          </cell>
          <cell r="Q180">
            <v>16533.77</v>
          </cell>
          <cell r="W180">
            <v>0</v>
          </cell>
          <cell r="X180">
            <v>16533.77</v>
          </cell>
          <cell r="Y180">
            <v>96057.62</v>
          </cell>
          <cell r="Z180">
            <v>16533.77</v>
          </cell>
          <cell r="AA180">
            <v>16533.77</v>
          </cell>
        </row>
        <row r="181">
          <cell r="C181" t="str">
            <v>S431002</v>
          </cell>
          <cell r="D181" t="str">
            <v>易格斯（上海）拖链系统有限公司</v>
          </cell>
          <cell r="E181" t="str">
            <v>远途</v>
          </cell>
          <cell r="F181" t="str">
            <v>金属件</v>
          </cell>
          <cell r="G181" t="str">
            <v>零部件</v>
          </cell>
          <cell r="H181">
            <v>1</v>
          </cell>
          <cell r="I181">
            <v>418529.62</v>
          </cell>
          <cell r="J181">
            <v>418529.62</v>
          </cell>
          <cell r="K181">
            <v>0</v>
          </cell>
          <cell r="L181">
            <v>38398.706666666701</v>
          </cell>
          <cell r="M181">
            <v>45148.573333333297</v>
          </cell>
          <cell r="N181">
            <v>69754.936666666705</v>
          </cell>
          <cell r="O181">
            <v>69754.936666666705</v>
          </cell>
          <cell r="P181">
            <v>69754.936666666705</v>
          </cell>
          <cell r="Q181">
            <v>292812.09000000003</v>
          </cell>
          <cell r="R181">
            <v>70000</v>
          </cell>
          <cell r="U181">
            <v>270891.44</v>
          </cell>
          <cell r="W181">
            <v>340891.44</v>
          </cell>
          <cell r="X181">
            <v>-48079.349999999897</v>
          </cell>
          <cell r="Y181">
            <v>147638.18</v>
          </cell>
          <cell r="Z181">
            <v>-48079.349999999897</v>
          </cell>
          <cell r="AA181">
            <v>0</v>
          </cell>
        </row>
        <row r="182">
          <cell r="C182" t="str">
            <v>S413169</v>
          </cell>
          <cell r="D182" t="str">
            <v>黄骅市鑫翔五金产品经销处</v>
          </cell>
          <cell r="E182" t="str">
            <v>临采</v>
          </cell>
          <cell r="F182" t="str">
            <v>金属件</v>
          </cell>
          <cell r="G182" t="str">
            <v>临采</v>
          </cell>
          <cell r="H182">
            <v>1</v>
          </cell>
          <cell r="I182">
            <v>5958</v>
          </cell>
          <cell r="J182">
            <v>5958</v>
          </cell>
          <cell r="K182">
            <v>0</v>
          </cell>
          <cell r="L182">
            <v>0</v>
          </cell>
          <cell r="M182">
            <v>0</v>
          </cell>
          <cell r="N182">
            <v>2.6666666666666701</v>
          </cell>
          <cell r="O182">
            <v>2.6666666666666701</v>
          </cell>
          <cell r="P182">
            <v>993</v>
          </cell>
          <cell r="Q182">
            <v>998.33333333333303</v>
          </cell>
          <cell r="R182">
            <v>5500</v>
          </cell>
          <cell r="U182">
            <v>5500</v>
          </cell>
          <cell r="W182">
            <v>11000</v>
          </cell>
          <cell r="X182">
            <v>-10001.666666666701</v>
          </cell>
          <cell r="Y182">
            <v>458</v>
          </cell>
          <cell r="Z182">
            <v>458</v>
          </cell>
          <cell r="AA182">
            <v>458</v>
          </cell>
        </row>
        <row r="183">
          <cell r="C183" t="str">
            <v>S513005</v>
          </cell>
          <cell r="D183" t="str">
            <v>黄骅市通乐贸易有限公司</v>
          </cell>
          <cell r="E183" t="str">
            <v>临采</v>
          </cell>
          <cell r="F183" t="str">
            <v>金属件/座椅/后视镜</v>
          </cell>
          <cell r="G183" t="str">
            <v>临采</v>
          </cell>
          <cell r="H183">
            <v>1</v>
          </cell>
          <cell r="I183">
            <v>165027.4</v>
          </cell>
          <cell r="J183">
            <v>171445.4</v>
          </cell>
          <cell r="K183">
            <v>6182.65</v>
          </cell>
          <cell r="L183">
            <v>6182.65</v>
          </cell>
          <cell r="M183">
            <v>6132.65</v>
          </cell>
          <cell r="N183">
            <v>6132.65</v>
          </cell>
          <cell r="O183">
            <v>14920.8166666667</v>
          </cell>
          <cell r="P183">
            <v>11003.15</v>
          </cell>
          <cell r="Q183">
            <v>50554.566666666702</v>
          </cell>
          <cell r="R183">
            <v>30000</v>
          </cell>
          <cell r="S183">
            <v>30000</v>
          </cell>
          <cell r="W183">
            <v>60000</v>
          </cell>
          <cell r="X183">
            <v>-9445.4333333332997</v>
          </cell>
          <cell r="Y183">
            <v>171445.4</v>
          </cell>
          <cell r="Z183">
            <v>171445.4</v>
          </cell>
          <cell r="AA183">
            <v>171445.4</v>
          </cell>
        </row>
        <row r="184">
          <cell r="C184" t="str">
            <v>S513007</v>
          </cell>
          <cell r="D184" t="str">
            <v>人民电器集团黄骅销售有限公司</v>
          </cell>
          <cell r="E184" t="str">
            <v>临采</v>
          </cell>
          <cell r="F184" t="str">
            <v>金属件</v>
          </cell>
          <cell r="G184" t="str">
            <v>临采</v>
          </cell>
          <cell r="H184">
            <v>1</v>
          </cell>
          <cell r="I184">
            <v>44064.5</v>
          </cell>
          <cell r="J184">
            <v>44064.5</v>
          </cell>
          <cell r="K184">
            <v>3027.6666666666702</v>
          </cell>
          <cell r="L184">
            <v>3027.6666666666702</v>
          </cell>
          <cell r="M184">
            <v>3027.6666666666702</v>
          </cell>
          <cell r="N184">
            <v>3027.6666666666702</v>
          </cell>
          <cell r="O184">
            <v>3027.6666666666702</v>
          </cell>
          <cell r="P184">
            <v>3027.6666666666702</v>
          </cell>
          <cell r="Q184">
            <v>18166</v>
          </cell>
          <cell r="R184">
            <v>0</v>
          </cell>
          <cell r="W184">
            <v>0</v>
          </cell>
          <cell r="X184">
            <v>18166</v>
          </cell>
          <cell r="Y184">
            <v>44064.5</v>
          </cell>
          <cell r="Z184">
            <v>44064.5</v>
          </cell>
          <cell r="AA184">
            <v>44064.5</v>
          </cell>
        </row>
        <row r="185">
          <cell r="C185" t="str">
            <v>S512012</v>
          </cell>
          <cell r="D185" t="str">
            <v>天津市科特迪科技发展有限公司</v>
          </cell>
          <cell r="E185" t="str">
            <v>临采</v>
          </cell>
          <cell r="F185" t="str">
            <v>金属件</v>
          </cell>
          <cell r="G185" t="str">
            <v>临采</v>
          </cell>
          <cell r="H185">
            <v>1</v>
          </cell>
          <cell r="I185">
            <v>9000</v>
          </cell>
          <cell r="J185">
            <v>9000</v>
          </cell>
          <cell r="K185">
            <v>1500</v>
          </cell>
          <cell r="L185">
            <v>1500</v>
          </cell>
          <cell r="M185">
            <v>1500</v>
          </cell>
          <cell r="N185">
            <v>1500</v>
          </cell>
          <cell r="O185">
            <v>1500</v>
          </cell>
          <cell r="P185">
            <v>1500</v>
          </cell>
          <cell r="Q185">
            <v>9000</v>
          </cell>
          <cell r="R185">
            <v>0</v>
          </cell>
          <cell r="V185">
            <v>9000</v>
          </cell>
          <cell r="W185">
            <v>9000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</row>
        <row r="186">
          <cell r="C186" t="str">
            <v>S513008</v>
          </cell>
          <cell r="D186" t="str">
            <v>黄骅市三江商贸有限公司</v>
          </cell>
          <cell r="E186" t="str">
            <v>临采</v>
          </cell>
          <cell r="F186" t="str">
            <v>金属件</v>
          </cell>
          <cell r="G186" t="str">
            <v>临采</v>
          </cell>
          <cell r="H186">
            <v>0.8</v>
          </cell>
          <cell r="I186">
            <v>16908.5</v>
          </cell>
          <cell r="J186">
            <v>16908.5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2818.0833333333298</v>
          </cell>
          <cell r="Q186">
            <v>2254.4666666666599</v>
          </cell>
          <cell r="R186">
            <v>0</v>
          </cell>
          <cell r="W186">
            <v>0</v>
          </cell>
          <cell r="X186">
            <v>2254.4666666666599</v>
          </cell>
          <cell r="Y186">
            <v>16908.5</v>
          </cell>
          <cell r="Z186">
            <v>16908.5</v>
          </cell>
          <cell r="AA186">
            <v>16908.5</v>
          </cell>
        </row>
        <row r="187">
          <cell r="C187" t="str">
            <v>S412004</v>
          </cell>
          <cell r="D187" t="str">
            <v>天津市朗力机械设备有限公司</v>
          </cell>
          <cell r="E187" t="str">
            <v>固定资产</v>
          </cell>
          <cell r="F187" t="str">
            <v>金属件</v>
          </cell>
          <cell r="G187" t="str">
            <v>固定资产</v>
          </cell>
          <cell r="H187">
            <v>1</v>
          </cell>
          <cell r="I187">
            <v>0</v>
          </cell>
          <cell r="J187">
            <v>96000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20000</v>
          </cell>
          <cell r="T187">
            <v>21200</v>
          </cell>
          <cell r="W187">
            <v>41200</v>
          </cell>
          <cell r="X187">
            <v>-41200</v>
          </cell>
          <cell r="Y187">
            <v>74800</v>
          </cell>
          <cell r="Z187">
            <v>74800</v>
          </cell>
          <cell r="AA187">
            <v>74800</v>
          </cell>
        </row>
        <row r="188">
          <cell r="C188" t="str">
            <v>S513148</v>
          </cell>
          <cell r="D188" t="str">
            <v>泊头市新峰模具有限公司</v>
          </cell>
          <cell r="E188" t="str">
            <v>固定资产</v>
          </cell>
          <cell r="F188" t="str">
            <v>金属件</v>
          </cell>
          <cell r="G188" t="str">
            <v>固定资产</v>
          </cell>
          <cell r="H188">
            <v>1</v>
          </cell>
          <cell r="I188">
            <v>82192</v>
          </cell>
          <cell r="J188">
            <v>82192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W188">
            <v>0</v>
          </cell>
          <cell r="X188">
            <v>0</v>
          </cell>
          <cell r="Y188">
            <v>82192</v>
          </cell>
          <cell r="Z188">
            <v>82192</v>
          </cell>
          <cell r="AA188">
            <v>82192</v>
          </cell>
        </row>
        <row r="189">
          <cell r="C189" t="str">
            <v>S513150</v>
          </cell>
          <cell r="D189" t="str">
            <v>沧州森德奥机械制造有限公司</v>
          </cell>
          <cell r="E189" t="str">
            <v>固定资产</v>
          </cell>
          <cell r="F189" t="str">
            <v>金属件</v>
          </cell>
          <cell r="G189" t="str">
            <v>固定资产</v>
          </cell>
          <cell r="H189">
            <v>1</v>
          </cell>
          <cell r="I189">
            <v>13740</v>
          </cell>
          <cell r="J189">
            <v>13740</v>
          </cell>
          <cell r="K189">
            <v>2290</v>
          </cell>
          <cell r="L189">
            <v>2290</v>
          </cell>
          <cell r="M189">
            <v>2290</v>
          </cell>
          <cell r="N189">
            <v>0</v>
          </cell>
          <cell r="O189">
            <v>0</v>
          </cell>
          <cell r="P189">
            <v>0</v>
          </cell>
          <cell r="Q189">
            <v>6870</v>
          </cell>
          <cell r="W189">
            <v>0</v>
          </cell>
          <cell r="X189">
            <v>6870</v>
          </cell>
          <cell r="Y189">
            <v>13740</v>
          </cell>
          <cell r="Z189">
            <v>13740</v>
          </cell>
          <cell r="AA189">
            <v>13740</v>
          </cell>
        </row>
        <row r="190">
          <cell r="C190" t="str">
            <v>S413085</v>
          </cell>
          <cell r="D190" t="str">
            <v>黄骅市桥行冷冲模具厂</v>
          </cell>
          <cell r="E190" t="str">
            <v>固定资产</v>
          </cell>
          <cell r="F190" t="str">
            <v>金属件</v>
          </cell>
          <cell r="G190" t="str">
            <v>固定资产</v>
          </cell>
          <cell r="H190">
            <v>1</v>
          </cell>
          <cell r="I190">
            <v>41630</v>
          </cell>
          <cell r="J190">
            <v>41630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W190">
            <v>0</v>
          </cell>
          <cell r="X190">
            <v>0</v>
          </cell>
          <cell r="Y190">
            <v>41630</v>
          </cell>
          <cell r="Z190">
            <v>41630</v>
          </cell>
          <cell r="AA190">
            <v>41630</v>
          </cell>
        </row>
        <row r="191">
          <cell r="C191" t="str">
            <v>S513149</v>
          </cell>
          <cell r="D191" t="str">
            <v>黄骅市旭鑫模具制造有限公司</v>
          </cell>
          <cell r="E191" t="str">
            <v>固定资产</v>
          </cell>
          <cell r="F191" t="str">
            <v>金属件</v>
          </cell>
          <cell r="G191" t="str">
            <v>固定资产</v>
          </cell>
          <cell r="H191">
            <v>1</v>
          </cell>
          <cell r="I191">
            <v>82560</v>
          </cell>
          <cell r="J191">
            <v>82560</v>
          </cell>
          <cell r="K191">
            <v>0</v>
          </cell>
          <cell r="L191">
            <v>13760</v>
          </cell>
          <cell r="M191">
            <v>13760</v>
          </cell>
          <cell r="N191">
            <v>13760</v>
          </cell>
          <cell r="O191">
            <v>13760</v>
          </cell>
          <cell r="P191">
            <v>13760</v>
          </cell>
          <cell r="Q191">
            <v>68800</v>
          </cell>
          <cell r="R191">
            <v>0</v>
          </cell>
          <cell r="W191">
            <v>0</v>
          </cell>
          <cell r="X191">
            <v>68800</v>
          </cell>
          <cell r="Y191">
            <v>82560</v>
          </cell>
          <cell r="Z191">
            <v>82560</v>
          </cell>
          <cell r="AA191">
            <v>82560</v>
          </cell>
        </row>
        <row r="192">
          <cell r="C192" t="str">
            <v>S513151</v>
          </cell>
          <cell r="D192" t="str">
            <v>沧州啸宇模具科技有限公司</v>
          </cell>
          <cell r="E192" t="str">
            <v>固定资产</v>
          </cell>
          <cell r="F192" t="str">
            <v>金属件</v>
          </cell>
          <cell r="G192" t="str">
            <v>固定资产</v>
          </cell>
          <cell r="H192">
            <v>1</v>
          </cell>
          <cell r="I192">
            <v>140700</v>
          </cell>
          <cell r="J192">
            <v>140700</v>
          </cell>
          <cell r="K192">
            <v>0</v>
          </cell>
          <cell r="L192">
            <v>0</v>
          </cell>
          <cell r="M192">
            <v>23450</v>
          </cell>
          <cell r="N192">
            <v>23450</v>
          </cell>
          <cell r="O192">
            <v>23450</v>
          </cell>
          <cell r="P192">
            <v>23450</v>
          </cell>
          <cell r="Q192">
            <v>93800</v>
          </cell>
          <cell r="W192">
            <v>0</v>
          </cell>
          <cell r="X192">
            <v>93800</v>
          </cell>
          <cell r="Y192">
            <v>140700</v>
          </cell>
          <cell r="Z192">
            <v>140700</v>
          </cell>
          <cell r="AA192">
            <v>140700</v>
          </cell>
        </row>
        <row r="193">
          <cell r="C193" t="str">
            <v>S431040</v>
          </cell>
          <cell r="D193" t="str">
            <v>上海通实机器人制造有限公司</v>
          </cell>
          <cell r="E193" t="str">
            <v>固定资产</v>
          </cell>
          <cell r="F193" t="str">
            <v>金属件</v>
          </cell>
          <cell r="G193" t="str">
            <v>固定资产</v>
          </cell>
          <cell r="H193">
            <v>1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</row>
        <row r="194">
          <cell r="C194" t="str">
            <v>S413215</v>
          </cell>
          <cell r="D194" t="str">
            <v>北京吉信气弹簧制品有限公司廊坊分公司</v>
          </cell>
          <cell r="E194" t="str">
            <v>属地化</v>
          </cell>
          <cell r="F194" t="str">
            <v>座椅</v>
          </cell>
          <cell r="G194" t="str">
            <v>零部件</v>
          </cell>
          <cell r="H194">
            <v>0.8</v>
          </cell>
          <cell r="I194">
            <v>86795.3</v>
          </cell>
          <cell r="J194">
            <v>2486</v>
          </cell>
          <cell r="K194">
            <v>0</v>
          </cell>
          <cell r="L194">
            <v>0</v>
          </cell>
          <cell r="M194">
            <v>414.33333333333297</v>
          </cell>
          <cell r="N194">
            <v>7595.4833333333299</v>
          </cell>
          <cell r="O194">
            <v>14465.8833333333</v>
          </cell>
          <cell r="P194">
            <v>14465.8833333333</v>
          </cell>
          <cell r="Q194">
            <v>29553.266666666601</v>
          </cell>
          <cell r="R194">
            <v>0</v>
          </cell>
          <cell r="W194">
            <v>0</v>
          </cell>
          <cell r="X194">
            <v>29553.266666666601</v>
          </cell>
          <cell r="Y194">
            <v>2486</v>
          </cell>
          <cell r="Z194">
            <v>29553.266666666601</v>
          </cell>
          <cell r="AA194">
            <v>29553.266666666601</v>
          </cell>
        </row>
        <row r="195">
          <cell r="C195" t="str">
            <v>S513160</v>
          </cell>
          <cell r="D195" t="str">
            <v>黄骅市宏宸汽车配件有限公司</v>
          </cell>
          <cell r="E195" t="str">
            <v>属地化</v>
          </cell>
          <cell r="F195" t="str">
            <v>金属件</v>
          </cell>
          <cell r="G195" t="str">
            <v>零部件</v>
          </cell>
          <cell r="H195">
            <v>1</v>
          </cell>
          <cell r="I195">
            <v>10456.129999999999</v>
          </cell>
          <cell r="J195">
            <v>10456.129999999999</v>
          </cell>
          <cell r="K195">
            <v>658.72666666666703</v>
          </cell>
          <cell r="L195">
            <v>658.72666666666703</v>
          </cell>
          <cell r="M195">
            <v>658.72666666666703</v>
          </cell>
          <cell r="N195">
            <v>658.72666666666703</v>
          </cell>
          <cell r="O195">
            <v>1083.96166666667</v>
          </cell>
          <cell r="P195">
            <v>1083.96166666667</v>
          </cell>
          <cell r="Q195">
            <v>4802.8300000000099</v>
          </cell>
          <cell r="R195">
            <v>10000</v>
          </cell>
          <cell r="W195">
            <v>10000</v>
          </cell>
          <cell r="X195">
            <v>-5197.1699999999901</v>
          </cell>
          <cell r="Y195">
            <v>10456.129999999999</v>
          </cell>
          <cell r="Z195">
            <v>-5197.1699999999901</v>
          </cell>
          <cell r="AA195">
            <v>0</v>
          </cell>
        </row>
        <row r="196">
          <cell r="C196" t="str">
            <v>S413203</v>
          </cell>
          <cell r="D196" t="str">
            <v>黄骅市沃孚源包装制品有限公司</v>
          </cell>
          <cell r="E196" t="str">
            <v>属地化</v>
          </cell>
          <cell r="F196" t="str">
            <v>金属件</v>
          </cell>
          <cell r="G196" t="str">
            <v>零部件</v>
          </cell>
          <cell r="H196">
            <v>1</v>
          </cell>
          <cell r="I196">
            <v>47880</v>
          </cell>
          <cell r="J196">
            <v>24680</v>
          </cell>
          <cell r="K196">
            <v>1213.3333333333301</v>
          </cell>
          <cell r="L196">
            <v>4113.3333333333303</v>
          </cell>
          <cell r="M196">
            <v>4113.3333333333303</v>
          </cell>
          <cell r="N196">
            <v>6766.6666666666697</v>
          </cell>
          <cell r="O196">
            <v>6766.6666666666697</v>
          </cell>
          <cell r="P196">
            <v>6766.6666666666697</v>
          </cell>
          <cell r="Q196">
            <v>29740</v>
          </cell>
          <cell r="R196">
            <v>40000</v>
          </cell>
          <cell r="V196">
            <v>0</v>
          </cell>
          <cell r="W196">
            <v>40000</v>
          </cell>
          <cell r="X196">
            <v>-10260</v>
          </cell>
          <cell r="Y196">
            <v>24680</v>
          </cell>
          <cell r="Z196">
            <v>-10260</v>
          </cell>
          <cell r="AA196">
            <v>0</v>
          </cell>
          <cell r="AB196">
            <v>20000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供应商代码</v>
          </cell>
          <cell r="C1" t="str">
            <v>业务联系姓名</v>
          </cell>
          <cell r="E1" t="str">
            <v>货币</v>
          </cell>
          <cell r="G1" t="str">
            <v>未结余额</v>
          </cell>
          <cell r="I1" t="str">
            <v>借方</v>
          </cell>
          <cell r="K1" t="str">
            <v>贷方</v>
          </cell>
          <cell r="L1" t="str">
            <v>结算余额</v>
          </cell>
        </row>
        <row r="2">
          <cell r="A2" t="str">
            <v>S1000</v>
          </cell>
          <cell r="C2" t="str">
            <v>北京光华荣昌汽车部件有限公司</v>
          </cell>
          <cell r="E2" t="str">
            <v>CNY</v>
          </cell>
          <cell r="G2">
            <v>0</v>
          </cell>
          <cell r="H2">
            <v>0</v>
          </cell>
          <cell r="J2">
            <v>6304790.9199999999</v>
          </cell>
          <cell r="L2">
            <v>-6304790.9199999999</v>
          </cell>
          <cell r="M2" t="str">
            <v>应付</v>
          </cell>
          <cell r="N2">
            <v>6304790.9199999999</v>
          </cell>
          <cell r="O2" t="str">
            <v>应付6304790.92</v>
          </cell>
        </row>
        <row r="3">
          <cell r="A3" t="str">
            <v>S1001</v>
          </cell>
          <cell r="C3" t="str">
            <v>北京光华荣昌汽车部件有限公司</v>
          </cell>
          <cell r="E3" t="str">
            <v>CNY</v>
          </cell>
          <cell r="G3">
            <v>0</v>
          </cell>
          <cell r="H3">
            <v>0</v>
          </cell>
          <cell r="J3">
            <v>0</v>
          </cell>
          <cell r="L3">
            <v>0</v>
          </cell>
          <cell r="M3" t="str">
            <v>应付</v>
          </cell>
          <cell r="N3">
            <v>0</v>
          </cell>
          <cell r="O3" t="str">
            <v>应付0</v>
          </cell>
        </row>
        <row r="4">
          <cell r="A4" t="str">
            <v>S3000</v>
          </cell>
          <cell r="C4" t="str">
            <v>潍坊光华荣昌汽车技术有限公司</v>
          </cell>
          <cell r="E4" t="str">
            <v>CNY</v>
          </cell>
          <cell r="G4">
            <v>2398635.58</v>
          </cell>
          <cell r="H4">
            <v>0</v>
          </cell>
          <cell r="J4">
            <v>0</v>
          </cell>
          <cell r="L4">
            <v>2398635.58</v>
          </cell>
          <cell r="M4" t="str">
            <v>预付</v>
          </cell>
          <cell r="N4">
            <v>-2398635.58</v>
          </cell>
          <cell r="O4" t="str">
            <v>预付-2398635.58</v>
          </cell>
        </row>
        <row r="5">
          <cell r="A5" t="str">
            <v>S343001</v>
          </cell>
          <cell r="C5" t="str">
            <v>湖南光华荣昌汽车部件有限公司</v>
          </cell>
          <cell r="E5" t="str">
            <v>CNY</v>
          </cell>
          <cell r="G5">
            <v>0</v>
          </cell>
          <cell r="H5">
            <v>0</v>
          </cell>
          <cell r="J5">
            <v>1159385.77</v>
          </cell>
          <cell r="L5">
            <v>-1159385.77</v>
          </cell>
          <cell r="M5" t="str">
            <v>应付</v>
          </cell>
          <cell r="N5">
            <v>1159385.77</v>
          </cell>
          <cell r="O5" t="str">
            <v>应付1159385.77</v>
          </cell>
        </row>
        <row r="6">
          <cell r="A6" t="str">
            <v>S4000</v>
          </cell>
          <cell r="C6" t="str">
            <v>西安光华荣昌汽车部件有限公司</v>
          </cell>
          <cell r="E6" t="str">
            <v>CNY</v>
          </cell>
          <cell r="G6">
            <v>-5926822.3700000001</v>
          </cell>
          <cell r="H6">
            <v>2299.5</v>
          </cell>
          <cell r="J6">
            <v>2068.19</v>
          </cell>
          <cell r="L6">
            <v>-5926591.0599999996</v>
          </cell>
          <cell r="M6" t="str">
            <v>应付</v>
          </cell>
          <cell r="N6">
            <v>5926591.0599999996</v>
          </cell>
          <cell r="O6" t="str">
            <v>应付5926591.06</v>
          </cell>
        </row>
        <row r="7">
          <cell r="A7" t="str">
            <v>S411003</v>
          </cell>
          <cell r="C7" t="str">
            <v>北京市京宁通海经贸有限公司</v>
          </cell>
          <cell r="E7" t="str">
            <v>CNY</v>
          </cell>
          <cell r="G7">
            <v>0</v>
          </cell>
          <cell r="H7">
            <v>0</v>
          </cell>
          <cell r="J7">
            <v>0</v>
          </cell>
          <cell r="L7">
            <v>0</v>
          </cell>
          <cell r="M7" t="str">
            <v>应付</v>
          </cell>
          <cell r="N7">
            <v>0</v>
          </cell>
          <cell r="O7" t="str">
            <v>应付0</v>
          </cell>
        </row>
        <row r="8">
          <cell r="A8" t="str">
            <v>S411004</v>
          </cell>
          <cell r="C8" t="str">
            <v>北京捷安思丽技术开发有限公司</v>
          </cell>
          <cell r="E8" t="str">
            <v>CNY</v>
          </cell>
          <cell r="G8">
            <v>-36653.96</v>
          </cell>
          <cell r="H8">
            <v>0</v>
          </cell>
          <cell r="J8">
            <v>0</v>
          </cell>
          <cell r="L8">
            <v>-36653.96</v>
          </cell>
          <cell r="M8" t="str">
            <v>应付</v>
          </cell>
          <cell r="N8">
            <v>36653.96</v>
          </cell>
          <cell r="O8" t="str">
            <v>应付36653.96</v>
          </cell>
        </row>
        <row r="9">
          <cell r="A9" t="str">
            <v>S411005</v>
          </cell>
          <cell r="C9" t="str">
            <v>北京东方华康自动化设备有限公司</v>
          </cell>
          <cell r="E9" t="str">
            <v>CNY</v>
          </cell>
          <cell r="G9">
            <v>-804.869999999995</v>
          </cell>
          <cell r="H9">
            <v>0</v>
          </cell>
          <cell r="J9">
            <v>5102.09</v>
          </cell>
          <cell r="L9">
            <v>-5906.96</v>
          </cell>
          <cell r="M9" t="str">
            <v>应付</v>
          </cell>
          <cell r="N9">
            <v>5906.96</v>
          </cell>
          <cell r="O9" t="str">
            <v>应付5906.96</v>
          </cell>
        </row>
        <row r="10">
          <cell r="A10" t="str">
            <v>S411006</v>
          </cell>
          <cell r="C10" t="str">
            <v>北京中万盛贸易有限责任公司</v>
          </cell>
          <cell r="E10" t="str">
            <v>CNY</v>
          </cell>
          <cell r="G10">
            <v>-346126.61</v>
          </cell>
          <cell r="H10">
            <v>0</v>
          </cell>
          <cell r="J10">
            <v>0</v>
          </cell>
          <cell r="L10">
            <v>-346126.61</v>
          </cell>
          <cell r="M10" t="str">
            <v>应付</v>
          </cell>
          <cell r="N10">
            <v>346126.61</v>
          </cell>
          <cell r="O10" t="str">
            <v>应付346126.61</v>
          </cell>
        </row>
        <row r="11">
          <cell r="A11" t="str">
            <v>S411007</v>
          </cell>
          <cell r="C11" t="str">
            <v>北京浦东三浦标准件有限公司</v>
          </cell>
          <cell r="E11" t="str">
            <v>CNY</v>
          </cell>
          <cell r="G11">
            <v>-3071073.33</v>
          </cell>
          <cell r="H11">
            <v>0</v>
          </cell>
          <cell r="J11">
            <v>0</v>
          </cell>
          <cell r="L11">
            <v>-3071073.33</v>
          </cell>
          <cell r="M11" t="str">
            <v>应付</v>
          </cell>
          <cell r="N11">
            <v>3071073.33</v>
          </cell>
          <cell r="O11" t="str">
            <v>应付3071073.33</v>
          </cell>
        </row>
        <row r="12">
          <cell r="A12" t="str">
            <v>S411008</v>
          </cell>
          <cell r="C12" t="str">
            <v>北京瑞德佑业科技有限公司</v>
          </cell>
          <cell r="E12" t="str">
            <v>CNY</v>
          </cell>
          <cell r="G12">
            <v>0</v>
          </cell>
          <cell r="H12">
            <v>0</v>
          </cell>
          <cell r="J12">
            <v>0</v>
          </cell>
          <cell r="L12">
            <v>0</v>
          </cell>
          <cell r="M12" t="str">
            <v>应付</v>
          </cell>
          <cell r="N12">
            <v>0</v>
          </cell>
          <cell r="O12" t="str">
            <v>应付0</v>
          </cell>
        </row>
        <row r="13">
          <cell r="A13" t="str">
            <v>S411009</v>
          </cell>
          <cell r="C13" t="str">
            <v>北京兴塑化工产品有限公司</v>
          </cell>
          <cell r="E13" t="str">
            <v>CNY</v>
          </cell>
          <cell r="G13">
            <v>59500</v>
          </cell>
          <cell r="H13">
            <v>0</v>
          </cell>
          <cell r="J13">
            <v>0</v>
          </cell>
          <cell r="L13">
            <v>59500</v>
          </cell>
          <cell r="M13" t="str">
            <v>预付</v>
          </cell>
          <cell r="N13">
            <v>-59500</v>
          </cell>
          <cell r="O13" t="str">
            <v>预付-59500</v>
          </cell>
        </row>
        <row r="14">
          <cell r="A14" t="str">
            <v>S411010</v>
          </cell>
          <cell r="C14" t="str">
            <v>北京多宾城建筑机械有限公司</v>
          </cell>
          <cell r="E14" t="str">
            <v>CNY</v>
          </cell>
          <cell r="G14">
            <v>-1014161.52</v>
          </cell>
          <cell r="H14">
            <v>0</v>
          </cell>
          <cell r="J14">
            <v>26816.45</v>
          </cell>
          <cell r="L14">
            <v>-1040977.97</v>
          </cell>
          <cell r="M14" t="str">
            <v>应付</v>
          </cell>
          <cell r="N14">
            <v>1040977.97</v>
          </cell>
          <cell r="O14" t="str">
            <v>应付1040977.97</v>
          </cell>
        </row>
        <row r="15">
          <cell r="A15" t="str">
            <v>S411012</v>
          </cell>
          <cell r="C15" t="str">
            <v>北京旺博林包装材料有限公司</v>
          </cell>
          <cell r="E15" t="str">
            <v>CNY</v>
          </cell>
          <cell r="G15">
            <v>-26528.11</v>
          </cell>
          <cell r="H15">
            <v>25000</v>
          </cell>
          <cell r="J15">
            <v>0</v>
          </cell>
          <cell r="L15">
            <v>-1528.11</v>
          </cell>
          <cell r="M15" t="str">
            <v>应付</v>
          </cell>
          <cell r="N15">
            <v>1528.11</v>
          </cell>
          <cell r="O15" t="str">
            <v>应付1528.11</v>
          </cell>
        </row>
        <row r="16">
          <cell r="A16" t="str">
            <v>S411013</v>
          </cell>
          <cell r="C16" t="str">
            <v>北京瑞隆祥模具有限公司</v>
          </cell>
          <cell r="E16" t="str">
            <v>CNY</v>
          </cell>
          <cell r="G16">
            <v>-1219055.76</v>
          </cell>
          <cell r="H16">
            <v>0</v>
          </cell>
          <cell r="J16">
            <v>1498532.27</v>
          </cell>
          <cell r="L16">
            <v>-2717588.03</v>
          </cell>
          <cell r="M16" t="str">
            <v>应付</v>
          </cell>
          <cell r="N16">
            <v>2717588.03</v>
          </cell>
          <cell r="O16" t="str">
            <v>应付2717588.03</v>
          </cell>
        </row>
        <row r="17">
          <cell r="A17" t="str">
            <v>S411014</v>
          </cell>
          <cell r="C17" t="str">
            <v>北京京科兴业科技发展有限公司</v>
          </cell>
          <cell r="E17" t="str">
            <v>CNY</v>
          </cell>
          <cell r="G17">
            <v>-4500</v>
          </cell>
          <cell r="H17">
            <v>0</v>
          </cell>
          <cell r="J17">
            <v>0</v>
          </cell>
          <cell r="L17">
            <v>-4500</v>
          </cell>
          <cell r="M17" t="str">
            <v>应付</v>
          </cell>
          <cell r="N17">
            <v>4500</v>
          </cell>
          <cell r="O17" t="str">
            <v>应付4500</v>
          </cell>
        </row>
        <row r="18">
          <cell r="A18" t="str">
            <v>S411017</v>
          </cell>
          <cell r="C18" t="str">
            <v>北京奇美玉隆商贸有限责任公司</v>
          </cell>
          <cell r="E18" t="str">
            <v>CNY</v>
          </cell>
          <cell r="G18">
            <v>-1572743.68</v>
          </cell>
          <cell r="H18">
            <v>0</v>
          </cell>
          <cell r="J18">
            <v>0</v>
          </cell>
          <cell r="L18">
            <v>-1572743.68</v>
          </cell>
          <cell r="M18" t="str">
            <v>应付</v>
          </cell>
          <cell r="N18">
            <v>1572743.68</v>
          </cell>
          <cell r="O18" t="str">
            <v>应付1572743.68</v>
          </cell>
        </row>
        <row r="19">
          <cell r="A19" t="str">
            <v>S411018</v>
          </cell>
          <cell r="C19" t="str">
            <v>北京三浦易购科技有限公司</v>
          </cell>
          <cell r="E19" t="str">
            <v>CNY</v>
          </cell>
          <cell r="G19">
            <v>-36509.94</v>
          </cell>
          <cell r="H19">
            <v>0</v>
          </cell>
          <cell r="J19">
            <v>0</v>
          </cell>
          <cell r="L19">
            <v>-36509.94</v>
          </cell>
          <cell r="M19" t="str">
            <v>应付</v>
          </cell>
          <cell r="N19">
            <v>36509.94</v>
          </cell>
          <cell r="O19" t="str">
            <v>应付36509.94</v>
          </cell>
        </row>
        <row r="20">
          <cell r="A20" t="str">
            <v>S411019</v>
          </cell>
          <cell r="C20" t="str">
            <v>多科迪(北京)塑胶颜料有限公司</v>
          </cell>
          <cell r="E20" t="str">
            <v>CNY</v>
          </cell>
          <cell r="G20">
            <v>-6531</v>
          </cell>
          <cell r="H20">
            <v>0</v>
          </cell>
          <cell r="J20">
            <v>0</v>
          </cell>
          <cell r="L20">
            <v>-6531</v>
          </cell>
          <cell r="M20" t="str">
            <v>应付</v>
          </cell>
          <cell r="N20">
            <v>6531</v>
          </cell>
          <cell r="O20" t="str">
            <v>应付6531</v>
          </cell>
        </row>
        <row r="21">
          <cell r="A21" t="str">
            <v>S411020</v>
          </cell>
          <cell r="C21" t="str">
            <v>北京和昌明汽车内饰件有限公司</v>
          </cell>
          <cell r="E21" t="str">
            <v>CNY</v>
          </cell>
          <cell r="G21">
            <v>-1525.47</v>
          </cell>
          <cell r="H21">
            <v>0</v>
          </cell>
          <cell r="J21">
            <v>0</v>
          </cell>
          <cell r="L21">
            <v>-1525.47</v>
          </cell>
          <cell r="M21" t="str">
            <v>应付</v>
          </cell>
          <cell r="N21">
            <v>1525.47</v>
          </cell>
          <cell r="O21" t="str">
            <v>应付1525.47</v>
          </cell>
        </row>
        <row r="22">
          <cell r="A22" t="str">
            <v>S411021</v>
          </cell>
          <cell r="C22" t="str">
            <v>北京鹏宇兴业精密模具制造有限公司</v>
          </cell>
          <cell r="E22" t="str">
            <v>CNY</v>
          </cell>
          <cell r="G22">
            <v>-20459.9900000001</v>
          </cell>
          <cell r="H22">
            <v>0</v>
          </cell>
          <cell r="J22">
            <v>0</v>
          </cell>
          <cell r="L22">
            <v>-20459.9900000001</v>
          </cell>
          <cell r="M22" t="str">
            <v>应付</v>
          </cell>
          <cell r="N22">
            <v>20459.9900000001</v>
          </cell>
          <cell r="O22" t="str">
            <v>应付20459.9900000001</v>
          </cell>
        </row>
        <row r="23">
          <cell r="A23" t="str">
            <v>S411022</v>
          </cell>
          <cell r="C23" t="str">
            <v>北京恒信日晟机电设备有限公司</v>
          </cell>
          <cell r="E23" t="str">
            <v>CNY</v>
          </cell>
          <cell r="G23">
            <v>0</v>
          </cell>
          <cell r="H23">
            <v>0</v>
          </cell>
          <cell r="J23">
            <v>0</v>
          </cell>
          <cell r="L23">
            <v>0</v>
          </cell>
          <cell r="M23" t="str">
            <v>应付</v>
          </cell>
          <cell r="N23">
            <v>0</v>
          </cell>
          <cell r="O23" t="str">
            <v>应付0</v>
          </cell>
        </row>
        <row r="24">
          <cell r="A24" t="str">
            <v>S411023</v>
          </cell>
          <cell r="C24" t="str">
            <v>北京市橡塑减震器材厂</v>
          </cell>
          <cell r="E24" t="str">
            <v>CNY</v>
          </cell>
          <cell r="G24">
            <v>-2369.86</v>
          </cell>
          <cell r="H24">
            <v>0</v>
          </cell>
          <cell r="J24">
            <v>0</v>
          </cell>
          <cell r="L24">
            <v>-2369.86</v>
          </cell>
          <cell r="M24" t="str">
            <v>应付</v>
          </cell>
          <cell r="N24">
            <v>2369.86</v>
          </cell>
          <cell r="O24" t="str">
            <v>应付2369.86</v>
          </cell>
        </row>
        <row r="25">
          <cell r="A25" t="str">
            <v>S411024</v>
          </cell>
          <cell r="C25" t="str">
            <v>北京德实汽车饰件有限公司</v>
          </cell>
          <cell r="E25" t="str">
            <v>CNY</v>
          </cell>
          <cell r="G25">
            <v>-58519.74</v>
          </cell>
          <cell r="H25">
            <v>0</v>
          </cell>
          <cell r="J25">
            <v>0</v>
          </cell>
          <cell r="L25">
            <v>-58519.74</v>
          </cell>
          <cell r="M25" t="str">
            <v>应付</v>
          </cell>
          <cell r="N25">
            <v>58519.74</v>
          </cell>
          <cell r="O25" t="str">
            <v>应付58519.74</v>
          </cell>
        </row>
        <row r="26">
          <cell r="A26" t="str">
            <v>S411025</v>
          </cell>
          <cell r="C26" t="str">
            <v>北京华北轻合金有限公司</v>
          </cell>
          <cell r="E26" t="str">
            <v>CNY</v>
          </cell>
          <cell r="G26">
            <v>-46895.05</v>
          </cell>
          <cell r="H26">
            <v>0</v>
          </cell>
          <cell r="J26">
            <v>0</v>
          </cell>
          <cell r="L26">
            <v>-46895.05</v>
          </cell>
          <cell r="M26" t="str">
            <v>应付</v>
          </cell>
          <cell r="N26">
            <v>46895.05</v>
          </cell>
          <cell r="O26" t="str">
            <v>应付46895.05</v>
          </cell>
        </row>
        <row r="27">
          <cell r="A27" t="str">
            <v>S411026</v>
          </cell>
          <cell r="C27" t="str">
            <v>北京怀安知恒机电设备有限公司</v>
          </cell>
          <cell r="E27" t="str">
            <v>CNY</v>
          </cell>
          <cell r="G27">
            <v>-6200</v>
          </cell>
          <cell r="H27">
            <v>0</v>
          </cell>
          <cell r="J27">
            <v>0</v>
          </cell>
          <cell r="L27">
            <v>-6200</v>
          </cell>
          <cell r="M27" t="str">
            <v>应付</v>
          </cell>
          <cell r="N27">
            <v>6200</v>
          </cell>
          <cell r="O27" t="str">
            <v>应付6200</v>
          </cell>
        </row>
        <row r="28">
          <cell r="A28" t="str">
            <v>S411027</v>
          </cell>
          <cell r="C28" t="str">
            <v>北京鑫葆海化学科技有限公司</v>
          </cell>
          <cell r="E28" t="str">
            <v>CNY</v>
          </cell>
          <cell r="G28">
            <v>16000</v>
          </cell>
          <cell r="H28">
            <v>0</v>
          </cell>
          <cell r="J28">
            <v>0</v>
          </cell>
          <cell r="L28">
            <v>16000</v>
          </cell>
          <cell r="M28" t="str">
            <v>预付</v>
          </cell>
          <cell r="N28">
            <v>-16000</v>
          </cell>
          <cell r="O28" t="str">
            <v>预付-16000</v>
          </cell>
        </row>
        <row r="29">
          <cell r="A29" t="str">
            <v>S411030</v>
          </cell>
          <cell r="C29" t="str">
            <v>北京科创京成科技股份有限公司</v>
          </cell>
          <cell r="E29" t="str">
            <v>CNY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M29" t="str">
            <v>应付</v>
          </cell>
          <cell r="N29">
            <v>0</v>
          </cell>
          <cell r="O29" t="str">
            <v>应付0</v>
          </cell>
        </row>
        <row r="30">
          <cell r="A30" t="str">
            <v>S411031</v>
          </cell>
          <cell r="C30" t="str">
            <v>北京长地集思信息技术有限公司</v>
          </cell>
          <cell r="E30" t="str">
            <v>CNY</v>
          </cell>
          <cell r="G30">
            <v>3600</v>
          </cell>
          <cell r="H30">
            <v>0</v>
          </cell>
          <cell r="J30">
            <v>0</v>
          </cell>
          <cell r="L30">
            <v>3600</v>
          </cell>
          <cell r="M30" t="str">
            <v>预付</v>
          </cell>
          <cell r="N30">
            <v>-3600</v>
          </cell>
          <cell r="O30" t="str">
            <v>预付-3600</v>
          </cell>
        </row>
        <row r="31">
          <cell r="A31" t="str">
            <v>S411032</v>
          </cell>
          <cell r="C31" t="str">
            <v>国家知识产权局专利局</v>
          </cell>
          <cell r="E31" t="str">
            <v>CNY</v>
          </cell>
          <cell r="G31">
            <v>0</v>
          </cell>
          <cell r="H31">
            <v>0</v>
          </cell>
          <cell r="J31">
            <v>0</v>
          </cell>
          <cell r="L31">
            <v>0</v>
          </cell>
          <cell r="M31" t="str">
            <v>应付</v>
          </cell>
          <cell r="N31">
            <v>0</v>
          </cell>
          <cell r="O31" t="str">
            <v>应付0</v>
          </cell>
        </row>
        <row r="32">
          <cell r="A32" t="str">
            <v>S411033</v>
          </cell>
          <cell r="C32" t="str">
            <v>北京德坤顺利金属制品加工部</v>
          </cell>
          <cell r="E32" t="str">
            <v>CNY</v>
          </cell>
          <cell r="G32">
            <v>0</v>
          </cell>
          <cell r="H32">
            <v>0</v>
          </cell>
          <cell r="J32">
            <v>0</v>
          </cell>
          <cell r="L32">
            <v>0</v>
          </cell>
          <cell r="M32" t="str">
            <v>应付</v>
          </cell>
          <cell r="N32">
            <v>0</v>
          </cell>
          <cell r="O32" t="str">
            <v>应付0</v>
          </cell>
        </row>
        <row r="33">
          <cell r="A33" t="str">
            <v>S411034</v>
          </cell>
          <cell r="C33" t="str">
            <v>北京拓普信达技术有限公司</v>
          </cell>
          <cell r="E33" t="str">
            <v>CNY</v>
          </cell>
          <cell r="G33">
            <v>0</v>
          </cell>
          <cell r="H33">
            <v>0</v>
          </cell>
          <cell r="J33">
            <v>0</v>
          </cell>
          <cell r="L33">
            <v>0</v>
          </cell>
          <cell r="M33" t="str">
            <v>应付</v>
          </cell>
          <cell r="N33">
            <v>0</v>
          </cell>
          <cell r="O33" t="str">
            <v>应付0</v>
          </cell>
        </row>
        <row r="34">
          <cell r="A34" t="str">
            <v>S411035</v>
          </cell>
          <cell r="C34" t="str">
            <v>北京明科通业国际贸易有限责任公司</v>
          </cell>
          <cell r="E34" t="str">
            <v>CNY</v>
          </cell>
          <cell r="G34">
            <v>0</v>
          </cell>
          <cell r="H34">
            <v>0</v>
          </cell>
          <cell r="J34">
            <v>0</v>
          </cell>
          <cell r="L34">
            <v>0</v>
          </cell>
          <cell r="M34" t="str">
            <v>应付</v>
          </cell>
          <cell r="N34">
            <v>0</v>
          </cell>
          <cell r="O34" t="str">
            <v>应付0</v>
          </cell>
        </row>
        <row r="35">
          <cell r="A35" t="str">
            <v>S411036</v>
          </cell>
          <cell r="C35" t="str">
            <v>北京美好生活家居用品有限公司</v>
          </cell>
          <cell r="E35" t="str">
            <v>CNY</v>
          </cell>
          <cell r="G35">
            <v>-2485540.2400000002</v>
          </cell>
          <cell r="H35">
            <v>0</v>
          </cell>
          <cell r="J35">
            <v>35410.81</v>
          </cell>
          <cell r="L35">
            <v>-2520951.0499999998</v>
          </cell>
          <cell r="M35" t="str">
            <v>应付</v>
          </cell>
          <cell r="N35">
            <v>2520951.0499999998</v>
          </cell>
          <cell r="O35" t="str">
            <v>应付2520951.05</v>
          </cell>
        </row>
        <row r="36">
          <cell r="A36" t="str">
            <v>S411037</v>
          </cell>
          <cell r="C36" t="str">
            <v>北京博路荣国际贸易有限公司</v>
          </cell>
          <cell r="E36" t="str">
            <v>CNY</v>
          </cell>
          <cell r="G36">
            <v>-11705.6</v>
          </cell>
          <cell r="H36">
            <v>0</v>
          </cell>
          <cell r="J36">
            <v>0</v>
          </cell>
          <cell r="L36">
            <v>-11705.6</v>
          </cell>
          <cell r="M36" t="str">
            <v>应付</v>
          </cell>
          <cell r="N36">
            <v>11705.6</v>
          </cell>
          <cell r="O36" t="str">
            <v>应付11705.6</v>
          </cell>
        </row>
        <row r="37">
          <cell r="A37" t="str">
            <v>S411039</v>
          </cell>
          <cell r="C37" t="str">
            <v>北京华兴恒通科技有限公司</v>
          </cell>
          <cell r="E37" t="str">
            <v>CNY</v>
          </cell>
          <cell r="G37">
            <v>-22760</v>
          </cell>
          <cell r="H37">
            <v>0</v>
          </cell>
          <cell r="J37">
            <v>0</v>
          </cell>
          <cell r="L37">
            <v>-22760</v>
          </cell>
          <cell r="M37" t="str">
            <v>应付</v>
          </cell>
          <cell r="N37">
            <v>22760</v>
          </cell>
          <cell r="O37" t="str">
            <v>应付22760</v>
          </cell>
        </row>
        <row r="38">
          <cell r="A38" t="str">
            <v>S411040</v>
          </cell>
          <cell r="C38" t="str">
            <v>北京千臣网络科技有限公司</v>
          </cell>
          <cell r="E38" t="str">
            <v>CNY</v>
          </cell>
          <cell r="G38">
            <v>-3826</v>
          </cell>
          <cell r="H38">
            <v>0</v>
          </cell>
          <cell r="J38">
            <v>0</v>
          </cell>
          <cell r="L38">
            <v>-3826</v>
          </cell>
          <cell r="M38" t="str">
            <v>应付</v>
          </cell>
          <cell r="N38">
            <v>3826</v>
          </cell>
          <cell r="O38" t="str">
            <v>应付3826</v>
          </cell>
        </row>
        <row r="39">
          <cell r="A39" t="str">
            <v>S411041</v>
          </cell>
          <cell r="C39" t="str">
            <v>北京嘉度科贸有限公司</v>
          </cell>
          <cell r="E39" t="str">
            <v>CNY</v>
          </cell>
          <cell r="G39">
            <v>0</v>
          </cell>
          <cell r="H39">
            <v>0</v>
          </cell>
          <cell r="J39">
            <v>0</v>
          </cell>
          <cell r="L39">
            <v>0</v>
          </cell>
          <cell r="M39" t="str">
            <v>应付</v>
          </cell>
          <cell r="N39">
            <v>0</v>
          </cell>
          <cell r="O39" t="str">
            <v>应付0</v>
          </cell>
        </row>
        <row r="40">
          <cell r="A40" t="str">
            <v>S411042</v>
          </cell>
          <cell r="C40" t="str">
            <v>北京双海包装制品厂</v>
          </cell>
          <cell r="E40" t="str">
            <v>CNY</v>
          </cell>
          <cell r="G40">
            <v>-7670</v>
          </cell>
          <cell r="H40">
            <v>0</v>
          </cell>
          <cell r="J40">
            <v>0</v>
          </cell>
          <cell r="L40">
            <v>-7670</v>
          </cell>
          <cell r="M40" t="str">
            <v>应付</v>
          </cell>
          <cell r="N40">
            <v>7670</v>
          </cell>
          <cell r="O40" t="str">
            <v>应付7670</v>
          </cell>
        </row>
        <row r="41">
          <cell r="A41" t="str">
            <v>S411044</v>
          </cell>
          <cell r="C41" t="str">
            <v>北京兴盛华丰包装制品有限公司</v>
          </cell>
          <cell r="E41" t="str">
            <v>CNY</v>
          </cell>
          <cell r="G41">
            <v>-15460</v>
          </cell>
          <cell r="H41">
            <v>0</v>
          </cell>
          <cell r="J41">
            <v>0</v>
          </cell>
          <cell r="L41">
            <v>-15460</v>
          </cell>
          <cell r="M41" t="str">
            <v>应付</v>
          </cell>
          <cell r="N41">
            <v>15460</v>
          </cell>
          <cell r="O41" t="str">
            <v>应付15460</v>
          </cell>
        </row>
        <row r="42">
          <cell r="A42" t="str">
            <v>S411045</v>
          </cell>
          <cell r="C42" t="str">
            <v>北京好伯特科技有限公司</v>
          </cell>
          <cell r="E42" t="str">
            <v>CNY</v>
          </cell>
          <cell r="G42">
            <v>0</v>
          </cell>
          <cell r="H42">
            <v>0</v>
          </cell>
          <cell r="J42">
            <v>0</v>
          </cell>
          <cell r="L42">
            <v>0</v>
          </cell>
          <cell r="M42" t="str">
            <v>应付</v>
          </cell>
          <cell r="N42">
            <v>0</v>
          </cell>
          <cell r="O42" t="str">
            <v>应付0</v>
          </cell>
        </row>
        <row r="43">
          <cell r="A43" t="str">
            <v>S411046</v>
          </cell>
          <cell r="C43" t="str">
            <v>北京宇喆科技有限公司</v>
          </cell>
          <cell r="E43" t="str">
            <v>CNY</v>
          </cell>
          <cell r="G43">
            <v>-665520.1</v>
          </cell>
          <cell r="H43">
            <v>80000</v>
          </cell>
          <cell r="J43">
            <v>0</v>
          </cell>
          <cell r="L43">
            <v>-585520.1</v>
          </cell>
          <cell r="M43" t="str">
            <v>应付</v>
          </cell>
          <cell r="N43">
            <v>585520.1</v>
          </cell>
          <cell r="O43" t="str">
            <v>应付585520.1</v>
          </cell>
        </row>
        <row r="44">
          <cell r="A44" t="str">
            <v>S411047</v>
          </cell>
          <cell r="C44" t="str">
            <v>大连吉田拉链有限公司北京分公司</v>
          </cell>
          <cell r="E44" t="str">
            <v>CNY</v>
          </cell>
          <cell r="G44">
            <v>0</v>
          </cell>
          <cell r="H44">
            <v>0</v>
          </cell>
          <cell r="J44">
            <v>0</v>
          </cell>
          <cell r="L44">
            <v>0</v>
          </cell>
          <cell r="M44" t="str">
            <v>应付</v>
          </cell>
          <cell r="N44">
            <v>0</v>
          </cell>
          <cell r="O44" t="str">
            <v>应付0</v>
          </cell>
        </row>
        <row r="45">
          <cell r="A45" t="str">
            <v>S411048</v>
          </cell>
          <cell r="C45" t="str">
            <v>致冠沧州汽车部件有限公司</v>
          </cell>
          <cell r="E45" t="str">
            <v>CNY</v>
          </cell>
          <cell r="G45">
            <v>-908864.08</v>
          </cell>
          <cell r="H45">
            <v>0</v>
          </cell>
          <cell r="J45">
            <v>58477.5</v>
          </cell>
          <cell r="L45">
            <v>-967341.58</v>
          </cell>
          <cell r="M45" t="str">
            <v>应付</v>
          </cell>
          <cell r="N45">
            <v>967341.58</v>
          </cell>
          <cell r="O45" t="str">
            <v>应付967341.58</v>
          </cell>
        </row>
        <row r="46">
          <cell r="A46" t="str">
            <v>S411049</v>
          </cell>
          <cell r="C46" t="str">
            <v>北京来一桶金科技有限公司</v>
          </cell>
          <cell r="E46" t="str">
            <v>CNY</v>
          </cell>
          <cell r="G46">
            <v>-36233.1</v>
          </cell>
          <cell r="H46">
            <v>0</v>
          </cell>
          <cell r="J46">
            <v>0</v>
          </cell>
          <cell r="L46">
            <v>-36233.1</v>
          </cell>
          <cell r="M46" t="str">
            <v>应付</v>
          </cell>
          <cell r="N46">
            <v>36233.1</v>
          </cell>
          <cell r="O46" t="str">
            <v>应付36233.1</v>
          </cell>
        </row>
        <row r="47">
          <cell r="A47" t="str">
            <v>S411050</v>
          </cell>
          <cell r="C47" t="str">
            <v>北京寸金宏德科技发展有限公司</v>
          </cell>
          <cell r="E47" t="str">
            <v>CNY</v>
          </cell>
          <cell r="G47">
            <v>-19231.41</v>
          </cell>
          <cell r="H47">
            <v>0</v>
          </cell>
          <cell r="J47">
            <v>0</v>
          </cell>
          <cell r="L47">
            <v>-19231.41</v>
          </cell>
          <cell r="M47" t="str">
            <v>应付</v>
          </cell>
          <cell r="N47">
            <v>19231.41</v>
          </cell>
          <cell r="O47" t="str">
            <v>应付19231.41</v>
          </cell>
        </row>
        <row r="48">
          <cell r="A48" t="str">
            <v>S411058</v>
          </cell>
          <cell r="C48" t="str">
            <v>北京龙源明泰铝业有限公司</v>
          </cell>
          <cell r="E48" t="str">
            <v>CNY</v>
          </cell>
          <cell r="G48">
            <v>0</v>
          </cell>
          <cell r="H48">
            <v>0</v>
          </cell>
          <cell r="J48">
            <v>0</v>
          </cell>
          <cell r="L48">
            <v>0</v>
          </cell>
          <cell r="M48" t="str">
            <v>应付</v>
          </cell>
          <cell r="N48">
            <v>0</v>
          </cell>
          <cell r="O48" t="str">
            <v>应付0</v>
          </cell>
        </row>
        <row r="49">
          <cell r="A49" t="str">
            <v>S411064</v>
          </cell>
          <cell r="C49" t="str">
            <v>北京市东方圣都清景鸿达销售中心</v>
          </cell>
          <cell r="E49" t="str">
            <v>CNY</v>
          </cell>
          <cell r="G49">
            <v>0</v>
          </cell>
          <cell r="H49">
            <v>0</v>
          </cell>
          <cell r="J49">
            <v>0</v>
          </cell>
          <cell r="L49">
            <v>0</v>
          </cell>
          <cell r="M49" t="str">
            <v>应付</v>
          </cell>
          <cell r="N49">
            <v>0</v>
          </cell>
          <cell r="O49" t="str">
            <v>应付0</v>
          </cell>
        </row>
        <row r="50">
          <cell r="A50" t="str">
            <v>S412001</v>
          </cell>
          <cell r="C50" t="str">
            <v>天津生隆纤维材料股份有限公司</v>
          </cell>
          <cell r="E50" t="str">
            <v>CNY</v>
          </cell>
          <cell r="G50">
            <v>-1593671.3</v>
          </cell>
          <cell r="H50">
            <v>0</v>
          </cell>
          <cell r="J50">
            <v>0</v>
          </cell>
          <cell r="L50">
            <v>-1593671.3</v>
          </cell>
          <cell r="M50" t="str">
            <v>应付</v>
          </cell>
          <cell r="N50">
            <v>1593671.3</v>
          </cell>
          <cell r="O50" t="str">
            <v>应付1593671.3</v>
          </cell>
        </row>
        <row r="51">
          <cell r="A51" t="str">
            <v>S412002</v>
          </cell>
          <cell r="C51" t="str">
            <v>天津市精美特表面技术有限公司</v>
          </cell>
          <cell r="E51" t="str">
            <v>CNY</v>
          </cell>
          <cell r="G51">
            <v>28219.390000000101</v>
          </cell>
          <cell r="H51">
            <v>0</v>
          </cell>
          <cell r="J51">
            <v>0</v>
          </cell>
          <cell r="L51">
            <v>28219.390000000101</v>
          </cell>
          <cell r="M51" t="str">
            <v>预付</v>
          </cell>
          <cell r="N51">
            <v>-28219.390000000101</v>
          </cell>
          <cell r="O51" t="str">
            <v>预付-28219.3900000001</v>
          </cell>
        </row>
        <row r="52">
          <cell r="A52" t="str">
            <v>S412003</v>
          </cell>
          <cell r="C52" t="str">
            <v>天津市远丰化工产品贸易有限公司</v>
          </cell>
          <cell r="E52" t="str">
            <v>CNY</v>
          </cell>
          <cell r="G52">
            <v>-1377860.58</v>
          </cell>
          <cell r="H52">
            <v>0</v>
          </cell>
          <cell r="J52">
            <v>353056</v>
          </cell>
          <cell r="L52">
            <v>-1730916.58</v>
          </cell>
          <cell r="M52" t="str">
            <v>应付</v>
          </cell>
          <cell r="N52">
            <v>1730916.58</v>
          </cell>
          <cell r="O52" t="str">
            <v>应付1730916.58</v>
          </cell>
        </row>
        <row r="53">
          <cell r="A53" t="str">
            <v>S412004</v>
          </cell>
          <cell r="C53" t="str">
            <v>天津市朗力机械设备有限公司</v>
          </cell>
          <cell r="E53" t="str">
            <v>CNY</v>
          </cell>
          <cell r="G53">
            <v>-60025</v>
          </cell>
          <cell r="H53">
            <v>0</v>
          </cell>
          <cell r="J53">
            <v>71480</v>
          </cell>
          <cell r="L53">
            <v>-131505</v>
          </cell>
          <cell r="M53" t="str">
            <v>应付</v>
          </cell>
          <cell r="N53">
            <v>131505</v>
          </cell>
          <cell r="O53" t="str">
            <v>应付131505</v>
          </cell>
        </row>
        <row r="54">
          <cell r="A54" t="str">
            <v>S412005</v>
          </cell>
          <cell r="C54" t="str">
            <v>天津市国际铁工焊接装备有限公司</v>
          </cell>
          <cell r="E54" t="str">
            <v>CNY</v>
          </cell>
          <cell r="G54">
            <v>-160732.6</v>
          </cell>
          <cell r="H54">
            <v>0</v>
          </cell>
          <cell r="J54">
            <v>0</v>
          </cell>
          <cell r="L54">
            <v>-160732.6</v>
          </cell>
          <cell r="M54" t="str">
            <v>应付</v>
          </cell>
          <cell r="N54">
            <v>160732.6</v>
          </cell>
          <cell r="O54" t="str">
            <v>应付160732.6</v>
          </cell>
        </row>
        <row r="55">
          <cell r="A55" t="str">
            <v>S412006</v>
          </cell>
          <cell r="C55" t="str">
            <v>天津天龙得冷成型部件有限公司</v>
          </cell>
          <cell r="E55" t="str">
            <v>CNY</v>
          </cell>
          <cell r="G55">
            <v>-4731.88</v>
          </cell>
          <cell r="H55">
            <v>0</v>
          </cell>
          <cell r="J55">
            <v>0</v>
          </cell>
          <cell r="L55">
            <v>-4731.88</v>
          </cell>
          <cell r="M55" t="str">
            <v>应付</v>
          </cell>
          <cell r="N55">
            <v>4731.88</v>
          </cell>
          <cell r="O55" t="str">
            <v>应付4731.88</v>
          </cell>
        </row>
        <row r="56">
          <cell r="A56" t="str">
            <v>S412007</v>
          </cell>
          <cell r="C56" t="str">
            <v>天津易沃德工业装备有限公司</v>
          </cell>
          <cell r="E56" t="str">
            <v>CNY</v>
          </cell>
          <cell r="G56">
            <v>0</v>
          </cell>
          <cell r="H56">
            <v>0</v>
          </cell>
          <cell r="J56">
            <v>0</v>
          </cell>
          <cell r="L56">
            <v>0</v>
          </cell>
          <cell r="M56" t="str">
            <v>应付</v>
          </cell>
          <cell r="N56">
            <v>0</v>
          </cell>
          <cell r="O56" t="str">
            <v>应付0</v>
          </cell>
        </row>
        <row r="57">
          <cell r="A57" t="str">
            <v>S412008</v>
          </cell>
          <cell r="C57" t="str">
            <v>天津利迪科技发展有限公司</v>
          </cell>
          <cell r="E57" t="str">
            <v>CNY</v>
          </cell>
          <cell r="G57">
            <v>0</v>
          </cell>
          <cell r="H57">
            <v>0</v>
          </cell>
          <cell r="J57">
            <v>0</v>
          </cell>
          <cell r="L57">
            <v>0</v>
          </cell>
          <cell r="M57" t="str">
            <v>应付</v>
          </cell>
          <cell r="N57">
            <v>0</v>
          </cell>
          <cell r="O57" t="str">
            <v>应付0</v>
          </cell>
        </row>
        <row r="58">
          <cell r="A58" t="str">
            <v>S412009</v>
          </cell>
          <cell r="C58" t="str">
            <v>天津市元辉昌钢铁贸易有限公司</v>
          </cell>
          <cell r="E58" t="str">
            <v>CNY</v>
          </cell>
          <cell r="G58">
            <v>-233575.18</v>
          </cell>
          <cell r="H58">
            <v>150000</v>
          </cell>
          <cell r="J58">
            <v>0</v>
          </cell>
          <cell r="L58">
            <v>-83575.179999999702</v>
          </cell>
          <cell r="M58" t="str">
            <v>应付</v>
          </cell>
          <cell r="N58">
            <v>83575.179999999702</v>
          </cell>
          <cell r="O58" t="str">
            <v>应付83575.1799999997</v>
          </cell>
        </row>
        <row r="59">
          <cell r="A59" t="str">
            <v>S412010</v>
          </cell>
          <cell r="C59" t="str">
            <v>天津欧尔派斯环保科技发展有限公司</v>
          </cell>
          <cell r="E59" t="str">
            <v>CNY</v>
          </cell>
          <cell r="G59">
            <v>-156704.41</v>
          </cell>
          <cell r="H59">
            <v>0</v>
          </cell>
          <cell r="J59">
            <v>0</v>
          </cell>
          <cell r="L59">
            <v>-156704.41</v>
          </cell>
          <cell r="M59" t="str">
            <v>应付</v>
          </cell>
          <cell r="N59">
            <v>156704.41</v>
          </cell>
          <cell r="O59" t="str">
            <v>应付156704.41</v>
          </cell>
        </row>
        <row r="60">
          <cell r="A60" t="str">
            <v>S412011</v>
          </cell>
          <cell r="C60" t="str">
            <v>富港科技(天津)有限公司</v>
          </cell>
          <cell r="E60" t="str">
            <v>CNY</v>
          </cell>
          <cell r="G60">
            <v>-1</v>
          </cell>
          <cell r="H60">
            <v>0</v>
          </cell>
          <cell r="J60">
            <v>0</v>
          </cell>
          <cell r="L60">
            <v>-1</v>
          </cell>
          <cell r="M60" t="str">
            <v>应付</v>
          </cell>
          <cell r="N60">
            <v>1</v>
          </cell>
          <cell r="O60" t="str">
            <v>应付1</v>
          </cell>
        </row>
        <row r="61">
          <cell r="A61" t="str">
            <v>S412012</v>
          </cell>
          <cell r="C61" t="str">
            <v>天津琪安科技有限公司</v>
          </cell>
          <cell r="E61" t="str">
            <v>CNY</v>
          </cell>
          <cell r="G61">
            <v>-1415929.04</v>
          </cell>
          <cell r="H61">
            <v>0</v>
          </cell>
          <cell r="J61">
            <v>127544.92</v>
          </cell>
          <cell r="L61">
            <v>-1543473.96</v>
          </cell>
          <cell r="M61" t="str">
            <v>应付</v>
          </cell>
          <cell r="N61">
            <v>1543473.96</v>
          </cell>
          <cell r="O61" t="str">
            <v>应付1543473.96</v>
          </cell>
        </row>
        <row r="62">
          <cell r="A62" t="str">
            <v>S412013</v>
          </cell>
          <cell r="C62" t="str">
            <v>天津金发新材料有限公司</v>
          </cell>
          <cell r="E62" t="str">
            <v>CNY</v>
          </cell>
          <cell r="G62">
            <v>0</v>
          </cell>
          <cell r="H62">
            <v>0</v>
          </cell>
          <cell r="J62">
            <v>0</v>
          </cell>
          <cell r="L62">
            <v>0</v>
          </cell>
          <cell r="M62" t="str">
            <v>应付</v>
          </cell>
          <cell r="N62">
            <v>0</v>
          </cell>
          <cell r="O62" t="str">
            <v>应付0</v>
          </cell>
        </row>
        <row r="63">
          <cell r="A63" t="str">
            <v>S412015</v>
          </cell>
          <cell r="C63" t="str">
            <v>天津亚铁科技有限公司</v>
          </cell>
          <cell r="E63" t="str">
            <v>CNY</v>
          </cell>
          <cell r="G63">
            <v>-170686.65</v>
          </cell>
          <cell r="H63">
            <v>0</v>
          </cell>
          <cell r="J63">
            <v>0</v>
          </cell>
          <cell r="L63">
            <v>-170686.65</v>
          </cell>
          <cell r="M63" t="str">
            <v>应付</v>
          </cell>
          <cell r="N63">
            <v>170686.65</v>
          </cell>
          <cell r="O63" t="str">
            <v>应付170686.65</v>
          </cell>
        </row>
        <row r="64">
          <cell r="A64" t="str">
            <v>S412017</v>
          </cell>
          <cell r="C64" t="str">
            <v>天津博容包装制品有限公司</v>
          </cell>
          <cell r="E64" t="str">
            <v>CNY</v>
          </cell>
          <cell r="G64">
            <v>0</v>
          </cell>
          <cell r="H64">
            <v>0</v>
          </cell>
          <cell r="J64">
            <v>0</v>
          </cell>
          <cell r="L64">
            <v>0</v>
          </cell>
          <cell r="M64" t="str">
            <v>应付</v>
          </cell>
          <cell r="N64">
            <v>0</v>
          </cell>
          <cell r="O64" t="str">
            <v>应付0</v>
          </cell>
        </row>
        <row r="65">
          <cell r="A65" t="str">
            <v>S412018</v>
          </cell>
          <cell r="C65" t="str">
            <v>穆勒纺织品(天津)有限公司</v>
          </cell>
          <cell r="E65" t="str">
            <v>CNY</v>
          </cell>
          <cell r="G65">
            <v>0</v>
          </cell>
          <cell r="H65">
            <v>0</v>
          </cell>
          <cell r="J65">
            <v>0</v>
          </cell>
          <cell r="L65">
            <v>0</v>
          </cell>
          <cell r="M65" t="str">
            <v>应付</v>
          </cell>
          <cell r="N65">
            <v>0</v>
          </cell>
          <cell r="O65" t="str">
            <v>应付0</v>
          </cell>
        </row>
        <row r="66">
          <cell r="A66" t="str">
            <v>S412019</v>
          </cell>
          <cell r="C66" t="str">
            <v>天津海菲焊接技术有限公司</v>
          </cell>
          <cell r="E66" t="str">
            <v>CNY</v>
          </cell>
          <cell r="G66">
            <v>0</v>
          </cell>
          <cell r="H66">
            <v>0</v>
          </cell>
          <cell r="J66">
            <v>0</v>
          </cell>
          <cell r="L66">
            <v>0</v>
          </cell>
          <cell r="M66" t="str">
            <v>应付</v>
          </cell>
          <cell r="N66">
            <v>0</v>
          </cell>
          <cell r="O66" t="str">
            <v>应付0</v>
          </cell>
        </row>
        <row r="67">
          <cell r="A67" t="str">
            <v>S412020</v>
          </cell>
          <cell r="C67" t="str">
            <v>天津市鹏升汽车部件有限公司</v>
          </cell>
          <cell r="E67" t="str">
            <v>CNY</v>
          </cell>
          <cell r="G67">
            <v>-8061332.25</v>
          </cell>
          <cell r="H67">
            <v>0</v>
          </cell>
          <cell r="J67">
            <v>153612.57999999999</v>
          </cell>
          <cell r="L67">
            <v>-8214944.8300000001</v>
          </cell>
          <cell r="M67" t="str">
            <v>应付</v>
          </cell>
          <cell r="N67">
            <v>8214944.8300000001</v>
          </cell>
          <cell r="O67" t="str">
            <v>应付8214944.83</v>
          </cell>
        </row>
        <row r="68">
          <cell r="A68" t="str">
            <v>S412021</v>
          </cell>
          <cell r="C68" t="str">
            <v>天津市宝驰汽车部件有限公司</v>
          </cell>
          <cell r="E68" t="str">
            <v>CNY</v>
          </cell>
          <cell r="G68">
            <v>-28888.81</v>
          </cell>
          <cell r="H68">
            <v>0</v>
          </cell>
          <cell r="J68">
            <v>0</v>
          </cell>
          <cell r="L68">
            <v>-28888.81</v>
          </cell>
          <cell r="M68" t="str">
            <v>应付</v>
          </cell>
          <cell r="N68">
            <v>28888.81</v>
          </cell>
          <cell r="O68" t="str">
            <v>应付28888.81</v>
          </cell>
        </row>
        <row r="69">
          <cell r="A69" t="str">
            <v>S412022</v>
          </cell>
          <cell r="C69" t="str">
            <v>天津市宝坻区维华五金厂</v>
          </cell>
          <cell r="E69" t="str">
            <v>CNY</v>
          </cell>
          <cell r="G69">
            <v>-218188.19</v>
          </cell>
          <cell r="H69">
            <v>0</v>
          </cell>
          <cell r="J69">
            <v>0</v>
          </cell>
          <cell r="L69">
            <v>-218188.19</v>
          </cell>
          <cell r="M69" t="str">
            <v>应付</v>
          </cell>
          <cell r="N69">
            <v>218188.19</v>
          </cell>
          <cell r="O69" t="str">
            <v>应付218188.19</v>
          </cell>
        </row>
        <row r="70">
          <cell r="A70" t="str">
            <v>S412024</v>
          </cell>
          <cell r="C70" t="str">
            <v>天津东旺科技发展有限公司</v>
          </cell>
          <cell r="E70" t="str">
            <v>CNY</v>
          </cell>
          <cell r="G70">
            <v>-10170</v>
          </cell>
          <cell r="H70">
            <v>0</v>
          </cell>
          <cell r="J70">
            <v>0</v>
          </cell>
          <cell r="L70">
            <v>-10170</v>
          </cell>
          <cell r="M70" t="str">
            <v>应付</v>
          </cell>
          <cell r="N70">
            <v>10170</v>
          </cell>
          <cell r="O70" t="str">
            <v>应付10170</v>
          </cell>
        </row>
        <row r="71">
          <cell r="A71" t="str">
            <v>S412025</v>
          </cell>
          <cell r="C71" t="str">
            <v>天津万塑新材料科技有限公司</v>
          </cell>
          <cell r="E71" t="str">
            <v>CNY</v>
          </cell>
          <cell r="G71">
            <v>0</v>
          </cell>
          <cell r="H71">
            <v>0</v>
          </cell>
          <cell r="J71">
            <v>0</v>
          </cell>
          <cell r="L71">
            <v>0</v>
          </cell>
          <cell r="M71" t="str">
            <v>应付</v>
          </cell>
          <cell r="N71">
            <v>0</v>
          </cell>
          <cell r="O71" t="str">
            <v>应付0</v>
          </cell>
        </row>
        <row r="72">
          <cell r="A72" t="str">
            <v>S412026</v>
          </cell>
          <cell r="C72" t="str">
            <v>天津腾达永恒科技发展有限公司</v>
          </cell>
          <cell r="E72" t="str">
            <v>CNY</v>
          </cell>
          <cell r="G72">
            <v>-69695.58</v>
          </cell>
          <cell r="H72">
            <v>0</v>
          </cell>
          <cell r="J72">
            <v>0</v>
          </cell>
          <cell r="L72">
            <v>-69695.58</v>
          </cell>
          <cell r="M72" t="str">
            <v>应付</v>
          </cell>
          <cell r="N72">
            <v>69695.58</v>
          </cell>
          <cell r="O72" t="str">
            <v>应付69695.58</v>
          </cell>
        </row>
        <row r="73">
          <cell r="A73" t="str">
            <v>S412027</v>
          </cell>
          <cell r="C73" t="str">
            <v>天津信嘉机械设备租赁有限公司</v>
          </cell>
          <cell r="E73" t="str">
            <v>CNY</v>
          </cell>
          <cell r="G73">
            <v>-22300</v>
          </cell>
          <cell r="H73">
            <v>0</v>
          </cell>
          <cell r="J73">
            <v>0</v>
          </cell>
          <cell r="L73">
            <v>-22300</v>
          </cell>
          <cell r="M73" t="str">
            <v>应付</v>
          </cell>
          <cell r="N73">
            <v>22300</v>
          </cell>
          <cell r="O73" t="str">
            <v>应付22300</v>
          </cell>
        </row>
        <row r="74">
          <cell r="A74" t="str">
            <v>S412028</v>
          </cell>
          <cell r="C74" t="str">
            <v>天津安美逸盛汽车检具有限公司</v>
          </cell>
          <cell r="E74" t="str">
            <v>CNY</v>
          </cell>
          <cell r="G74">
            <v>-37850</v>
          </cell>
          <cell r="H74">
            <v>0</v>
          </cell>
          <cell r="J74">
            <v>0</v>
          </cell>
          <cell r="L74">
            <v>-37850</v>
          </cell>
          <cell r="M74" t="str">
            <v>应付</v>
          </cell>
          <cell r="N74">
            <v>37850</v>
          </cell>
          <cell r="O74" t="str">
            <v>应付37850</v>
          </cell>
        </row>
        <row r="75">
          <cell r="A75" t="str">
            <v>S412029</v>
          </cell>
          <cell r="C75" t="str">
            <v>天津金庄新材料科技有限公司</v>
          </cell>
          <cell r="E75" t="str">
            <v>CNY</v>
          </cell>
          <cell r="G75">
            <v>0</v>
          </cell>
          <cell r="H75">
            <v>0</v>
          </cell>
          <cell r="J75">
            <v>0</v>
          </cell>
          <cell r="L75">
            <v>0</v>
          </cell>
          <cell r="M75" t="str">
            <v>应付</v>
          </cell>
          <cell r="N75">
            <v>0</v>
          </cell>
          <cell r="O75" t="str">
            <v>应付0</v>
          </cell>
        </row>
        <row r="76">
          <cell r="A76" t="str">
            <v>S412030</v>
          </cell>
          <cell r="C76" t="str">
            <v>天津市丰鑫科技发展有限公司</v>
          </cell>
          <cell r="E76" t="str">
            <v>CNY</v>
          </cell>
          <cell r="G76">
            <v>0</v>
          </cell>
          <cell r="H76">
            <v>0</v>
          </cell>
          <cell r="J76">
            <v>0</v>
          </cell>
          <cell r="L76">
            <v>0</v>
          </cell>
          <cell r="M76" t="str">
            <v>应付</v>
          </cell>
          <cell r="N76">
            <v>0</v>
          </cell>
          <cell r="O76" t="str">
            <v>应付0</v>
          </cell>
        </row>
        <row r="77">
          <cell r="A77" t="str">
            <v>S412031</v>
          </cell>
          <cell r="C77" t="str">
            <v>天津正元天成科技发展有限公司</v>
          </cell>
          <cell r="E77" t="str">
            <v>CNY</v>
          </cell>
          <cell r="G77">
            <v>0</v>
          </cell>
          <cell r="H77">
            <v>0</v>
          </cell>
          <cell r="J77">
            <v>0</v>
          </cell>
          <cell r="L77">
            <v>0</v>
          </cell>
          <cell r="M77" t="str">
            <v>应付</v>
          </cell>
          <cell r="N77">
            <v>0</v>
          </cell>
          <cell r="O77" t="str">
            <v>应付0</v>
          </cell>
        </row>
        <row r="78">
          <cell r="A78" t="str">
            <v>S412032</v>
          </cell>
          <cell r="C78" t="str">
            <v>天津东和汽车零部件有限公司</v>
          </cell>
          <cell r="E78" t="str">
            <v>CNY</v>
          </cell>
          <cell r="G78">
            <v>0</v>
          </cell>
          <cell r="H78">
            <v>0</v>
          </cell>
          <cell r="J78">
            <v>0</v>
          </cell>
          <cell r="L78">
            <v>0</v>
          </cell>
          <cell r="M78" t="str">
            <v>应付</v>
          </cell>
          <cell r="N78">
            <v>0</v>
          </cell>
          <cell r="O78" t="str">
            <v>应付0</v>
          </cell>
        </row>
        <row r="79">
          <cell r="A79" t="str">
            <v>S412033</v>
          </cell>
          <cell r="C79" t="str">
            <v>天津宇德科技发展有限公司</v>
          </cell>
          <cell r="E79" t="str">
            <v>CNY</v>
          </cell>
          <cell r="G79">
            <v>0</v>
          </cell>
          <cell r="H79">
            <v>0</v>
          </cell>
          <cell r="J79">
            <v>0</v>
          </cell>
          <cell r="L79">
            <v>0</v>
          </cell>
          <cell r="M79" t="str">
            <v>应付</v>
          </cell>
          <cell r="N79">
            <v>0</v>
          </cell>
          <cell r="O79" t="str">
            <v>应付0</v>
          </cell>
        </row>
        <row r="80">
          <cell r="A80" t="str">
            <v>S412034</v>
          </cell>
          <cell r="C80" t="str">
            <v>天津市鑫晟亨通商贸有限公司</v>
          </cell>
          <cell r="E80" t="str">
            <v>CNY</v>
          </cell>
          <cell r="G80">
            <v>0</v>
          </cell>
          <cell r="H80">
            <v>0</v>
          </cell>
          <cell r="J80">
            <v>0</v>
          </cell>
          <cell r="L80">
            <v>0</v>
          </cell>
          <cell r="M80" t="str">
            <v>应付</v>
          </cell>
          <cell r="N80">
            <v>0</v>
          </cell>
          <cell r="O80" t="str">
            <v>应付0</v>
          </cell>
        </row>
        <row r="81">
          <cell r="A81" t="str">
            <v>S412035</v>
          </cell>
          <cell r="C81" t="str">
            <v>天津海纳钢铁有限公司</v>
          </cell>
          <cell r="E81" t="str">
            <v>CNY</v>
          </cell>
          <cell r="G81">
            <v>0</v>
          </cell>
          <cell r="H81">
            <v>0</v>
          </cell>
          <cell r="J81">
            <v>0</v>
          </cell>
          <cell r="L81">
            <v>0</v>
          </cell>
          <cell r="M81" t="str">
            <v>应付</v>
          </cell>
          <cell r="N81">
            <v>0</v>
          </cell>
          <cell r="O81" t="str">
            <v>应付0</v>
          </cell>
        </row>
        <row r="82">
          <cell r="A82" t="str">
            <v>S412036</v>
          </cell>
          <cell r="C82" t="str">
            <v>天津永增源钢管有限公司</v>
          </cell>
          <cell r="E82" t="str">
            <v>CNY</v>
          </cell>
          <cell r="G82">
            <v>0</v>
          </cell>
          <cell r="H82">
            <v>0</v>
          </cell>
          <cell r="J82">
            <v>0</v>
          </cell>
          <cell r="L82">
            <v>0</v>
          </cell>
          <cell r="M82" t="str">
            <v>应付</v>
          </cell>
          <cell r="N82">
            <v>0</v>
          </cell>
          <cell r="O82" t="str">
            <v>应付0</v>
          </cell>
        </row>
        <row r="83">
          <cell r="A83" t="str">
            <v>S412037</v>
          </cell>
          <cell r="C83" t="str">
            <v>天津湘鑫科技发展有限公司</v>
          </cell>
          <cell r="E83" t="str">
            <v>CNY</v>
          </cell>
          <cell r="G83">
            <v>-50187.86</v>
          </cell>
          <cell r="H83">
            <v>0</v>
          </cell>
          <cell r="J83">
            <v>37227.85</v>
          </cell>
          <cell r="L83">
            <v>-87415.71</v>
          </cell>
          <cell r="M83" t="str">
            <v>应付</v>
          </cell>
          <cell r="N83">
            <v>87415.71</v>
          </cell>
          <cell r="O83" t="str">
            <v>应付87415.71</v>
          </cell>
        </row>
        <row r="84">
          <cell r="A84" t="str">
            <v>S412038</v>
          </cell>
          <cell r="C84" t="str">
            <v>天津禄川科技开发有限公司</v>
          </cell>
          <cell r="E84" t="str">
            <v>CNY</v>
          </cell>
          <cell r="G84">
            <v>0</v>
          </cell>
          <cell r="H84">
            <v>0</v>
          </cell>
          <cell r="J84">
            <v>47772.59</v>
          </cell>
          <cell r="L84">
            <v>-47772.59</v>
          </cell>
          <cell r="M84" t="str">
            <v>应付</v>
          </cell>
          <cell r="N84">
            <v>47772.59</v>
          </cell>
          <cell r="O84" t="str">
            <v>应付47772.59</v>
          </cell>
        </row>
        <row r="85">
          <cell r="A85" t="str">
            <v>S412039</v>
          </cell>
          <cell r="C85" t="str">
            <v>天津又进精密部品有限公司</v>
          </cell>
          <cell r="E85" t="str">
            <v>CNY</v>
          </cell>
          <cell r="G85">
            <v>-544803.56999999995</v>
          </cell>
          <cell r="H85">
            <v>0</v>
          </cell>
          <cell r="J85">
            <v>0</v>
          </cell>
          <cell r="L85">
            <v>-544803.56999999995</v>
          </cell>
          <cell r="M85" t="str">
            <v>应付</v>
          </cell>
          <cell r="N85">
            <v>544803.56999999995</v>
          </cell>
          <cell r="O85" t="str">
            <v>应付544803.57</v>
          </cell>
        </row>
        <row r="86">
          <cell r="A86" t="str">
            <v>S412041</v>
          </cell>
          <cell r="C86" t="str">
            <v>天津力登维汽车部件有限公司</v>
          </cell>
          <cell r="E86" t="str">
            <v>CNY</v>
          </cell>
          <cell r="G86">
            <v>-23504</v>
          </cell>
          <cell r="H86">
            <v>0</v>
          </cell>
          <cell r="J86">
            <v>0</v>
          </cell>
          <cell r="L86">
            <v>-23504</v>
          </cell>
          <cell r="M86" t="str">
            <v>应付</v>
          </cell>
          <cell r="N86">
            <v>23504</v>
          </cell>
          <cell r="O86" t="str">
            <v>应付23504</v>
          </cell>
        </row>
        <row r="87">
          <cell r="A87" t="str">
            <v>S412042</v>
          </cell>
          <cell r="C87" t="str">
            <v>天津锦程新材料科技有限公司</v>
          </cell>
          <cell r="E87" t="str">
            <v>CNY</v>
          </cell>
          <cell r="G87">
            <v>-51161.88</v>
          </cell>
          <cell r="H87">
            <v>0</v>
          </cell>
          <cell r="J87">
            <v>0</v>
          </cell>
          <cell r="L87">
            <v>-51161.88</v>
          </cell>
          <cell r="M87" t="str">
            <v>应付</v>
          </cell>
          <cell r="N87">
            <v>51161.88</v>
          </cell>
          <cell r="O87" t="str">
            <v>应付51161.88</v>
          </cell>
        </row>
        <row r="88">
          <cell r="A88" t="str">
            <v>S412043</v>
          </cell>
          <cell r="C88" t="str">
            <v>天津新起点模具有限公司</v>
          </cell>
          <cell r="E88" t="str">
            <v>CNY</v>
          </cell>
          <cell r="G88">
            <v>0</v>
          </cell>
          <cell r="H88">
            <v>0</v>
          </cell>
          <cell r="J88">
            <v>0</v>
          </cell>
          <cell r="L88">
            <v>0</v>
          </cell>
          <cell r="M88" t="str">
            <v>应付</v>
          </cell>
          <cell r="N88">
            <v>0</v>
          </cell>
          <cell r="O88" t="str">
            <v>应付0</v>
          </cell>
        </row>
        <row r="89">
          <cell r="A89" t="str">
            <v>S412044</v>
          </cell>
          <cell r="C89" t="str">
            <v>天津沛衡五金弹簧有限公司</v>
          </cell>
          <cell r="E89" t="str">
            <v>CNY</v>
          </cell>
          <cell r="G89">
            <v>-96823.94</v>
          </cell>
          <cell r="H89">
            <v>0</v>
          </cell>
          <cell r="J89">
            <v>0</v>
          </cell>
          <cell r="L89">
            <v>-96823.94</v>
          </cell>
          <cell r="M89" t="str">
            <v>应付</v>
          </cell>
          <cell r="N89">
            <v>96823.94</v>
          </cell>
          <cell r="O89" t="str">
            <v>应付96823.94</v>
          </cell>
        </row>
        <row r="90">
          <cell r="A90" t="str">
            <v>S412045</v>
          </cell>
          <cell r="C90" t="str">
            <v>大悍（天津）汽车零部件有限公司</v>
          </cell>
          <cell r="E90" t="str">
            <v>CNY</v>
          </cell>
          <cell r="G90">
            <v>-735921.85</v>
          </cell>
          <cell r="H90">
            <v>0</v>
          </cell>
          <cell r="J90">
            <v>78127.070000000007</v>
          </cell>
          <cell r="L90">
            <v>-814048.92</v>
          </cell>
          <cell r="M90" t="str">
            <v>应付</v>
          </cell>
          <cell r="N90">
            <v>814048.92</v>
          </cell>
          <cell r="O90" t="str">
            <v>应付814048.92</v>
          </cell>
        </row>
        <row r="91">
          <cell r="A91" t="str">
            <v>S412047</v>
          </cell>
          <cell r="C91" t="str">
            <v>PPG涂料（天津）有限公司</v>
          </cell>
          <cell r="E91" t="str">
            <v>CNY</v>
          </cell>
          <cell r="G91">
            <v>-142051.76999999999</v>
          </cell>
          <cell r="H91">
            <v>0</v>
          </cell>
          <cell r="J91">
            <v>0</v>
          </cell>
          <cell r="L91">
            <v>-142051.76999999999</v>
          </cell>
          <cell r="M91" t="str">
            <v>应付</v>
          </cell>
          <cell r="N91">
            <v>142051.76999999999</v>
          </cell>
          <cell r="O91" t="str">
            <v>应付142051.77</v>
          </cell>
        </row>
        <row r="92">
          <cell r="A92" t="str">
            <v>S412048</v>
          </cell>
          <cell r="C92" t="str">
            <v>天津艾尔特精密机械有限公司</v>
          </cell>
          <cell r="E92" t="str">
            <v>CNY</v>
          </cell>
          <cell r="G92">
            <v>-57100</v>
          </cell>
          <cell r="H92">
            <v>0</v>
          </cell>
          <cell r="J92">
            <v>0</v>
          </cell>
          <cell r="L92">
            <v>-57100</v>
          </cell>
          <cell r="M92" t="str">
            <v>应付</v>
          </cell>
          <cell r="N92">
            <v>57100</v>
          </cell>
          <cell r="O92" t="str">
            <v>应付57100</v>
          </cell>
        </row>
        <row r="93">
          <cell r="A93" t="str">
            <v>S412049</v>
          </cell>
          <cell r="C93" t="str">
            <v>天津佳其汽车内饰部件有限公司</v>
          </cell>
          <cell r="E93" t="str">
            <v>CNY</v>
          </cell>
          <cell r="G93">
            <v>0</v>
          </cell>
          <cell r="H93">
            <v>0</v>
          </cell>
          <cell r="J93">
            <v>0</v>
          </cell>
          <cell r="L93">
            <v>0</v>
          </cell>
          <cell r="M93" t="str">
            <v>应付</v>
          </cell>
          <cell r="N93">
            <v>0</v>
          </cell>
          <cell r="O93" t="str">
            <v>应付0</v>
          </cell>
        </row>
        <row r="94">
          <cell r="A94" t="str">
            <v>S412050</v>
          </cell>
          <cell r="C94" t="str">
            <v>天津方昕易通科技发展有限公司</v>
          </cell>
          <cell r="E94" t="str">
            <v>CNY</v>
          </cell>
          <cell r="G94">
            <v>0</v>
          </cell>
          <cell r="H94">
            <v>0</v>
          </cell>
          <cell r="J94">
            <v>0</v>
          </cell>
          <cell r="L94">
            <v>0</v>
          </cell>
          <cell r="M94" t="str">
            <v>应付</v>
          </cell>
          <cell r="N94">
            <v>0</v>
          </cell>
          <cell r="O94" t="str">
            <v>应付0</v>
          </cell>
        </row>
        <row r="95">
          <cell r="A95" t="str">
            <v>S412051</v>
          </cell>
          <cell r="C95" t="str">
            <v>天津东凯科技有限公司</v>
          </cell>
          <cell r="E95" t="str">
            <v>CNY</v>
          </cell>
          <cell r="G95">
            <v>-12544</v>
          </cell>
          <cell r="H95">
            <v>0</v>
          </cell>
          <cell r="J95">
            <v>0</v>
          </cell>
          <cell r="L95">
            <v>-12544</v>
          </cell>
          <cell r="M95" t="str">
            <v>应付</v>
          </cell>
          <cell r="N95">
            <v>12544</v>
          </cell>
          <cell r="O95" t="str">
            <v>应付12544</v>
          </cell>
        </row>
        <row r="96">
          <cell r="A96" t="str">
            <v>S412052</v>
          </cell>
          <cell r="C96" t="str">
            <v>利宇晴塑胶(天津)有限公司</v>
          </cell>
          <cell r="E96" t="str">
            <v>CNY</v>
          </cell>
          <cell r="G96">
            <v>23045</v>
          </cell>
          <cell r="H96">
            <v>97099.54</v>
          </cell>
          <cell r="J96">
            <v>0</v>
          </cell>
          <cell r="L96">
            <v>120144.54</v>
          </cell>
          <cell r="M96" t="str">
            <v>预付</v>
          </cell>
          <cell r="N96">
            <v>-120144.54</v>
          </cell>
          <cell r="O96" t="str">
            <v>预付-120144.54</v>
          </cell>
        </row>
        <row r="97">
          <cell r="A97" t="str">
            <v>S412054</v>
          </cell>
          <cell r="C97" t="str">
            <v>天津鑫淼塑料制品有限公司</v>
          </cell>
          <cell r="E97" t="str">
            <v>CNY</v>
          </cell>
          <cell r="G97">
            <v>26650</v>
          </cell>
          <cell r="H97">
            <v>0</v>
          </cell>
          <cell r="J97">
            <v>0</v>
          </cell>
          <cell r="L97">
            <v>26650</v>
          </cell>
          <cell r="M97" t="str">
            <v>预付</v>
          </cell>
          <cell r="N97">
            <v>-26650</v>
          </cell>
          <cell r="O97" t="str">
            <v>预付-26650</v>
          </cell>
        </row>
        <row r="98">
          <cell r="A98" t="str">
            <v>S412055</v>
          </cell>
          <cell r="C98" t="str">
            <v>天津市盛祥冷拉有限公司</v>
          </cell>
          <cell r="E98" t="str">
            <v>CNY</v>
          </cell>
          <cell r="G98">
            <v>70000</v>
          </cell>
          <cell r="H98">
            <v>126605.12</v>
          </cell>
          <cell r="J98">
            <v>57245.120000000003</v>
          </cell>
          <cell r="L98">
            <v>139360</v>
          </cell>
          <cell r="M98" t="str">
            <v>预付</v>
          </cell>
          <cell r="N98">
            <v>-139360</v>
          </cell>
          <cell r="O98" t="str">
            <v>预付-139360</v>
          </cell>
        </row>
        <row r="99">
          <cell r="A99" t="str">
            <v>S412056</v>
          </cell>
          <cell r="C99" t="str">
            <v>天津市首唐科技发展有限公司</v>
          </cell>
          <cell r="E99" t="str">
            <v>CNY</v>
          </cell>
          <cell r="G99">
            <v>-147644.70000000001</v>
          </cell>
          <cell r="H99">
            <v>305450.3</v>
          </cell>
          <cell r="J99">
            <v>157805.6</v>
          </cell>
          <cell r="L99">
            <v>-2.91038304567337E-11</v>
          </cell>
          <cell r="M99" t="str">
            <v>应付</v>
          </cell>
          <cell r="N99">
            <v>2.91038304567337E-11</v>
          </cell>
          <cell r="O99" t="str">
            <v>应付2.91038304567337E-11</v>
          </cell>
        </row>
        <row r="100">
          <cell r="A100" t="str">
            <v>S412057</v>
          </cell>
          <cell r="C100" t="str">
            <v>天津恒平金属制品有限公司</v>
          </cell>
          <cell r="E100" t="str">
            <v>CNY</v>
          </cell>
          <cell r="G100">
            <v>0</v>
          </cell>
          <cell r="H100">
            <v>142867.20000000001</v>
          </cell>
          <cell r="J100">
            <v>142867.20000000001</v>
          </cell>
          <cell r="L100">
            <v>0</v>
          </cell>
          <cell r="M100" t="str">
            <v>应付</v>
          </cell>
          <cell r="N100">
            <v>0</v>
          </cell>
          <cell r="O100" t="str">
            <v>应付0</v>
          </cell>
        </row>
        <row r="101">
          <cell r="A101" t="str">
            <v>S412058</v>
          </cell>
          <cell r="C101" t="str">
            <v>天津宇辉科技发展有限公司</v>
          </cell>
          <cell r="E101" t="str">
            <v>CNY</v>
          </cell>
          <cell r="G101">
            <v>10000</v>
          </cell>
          <cell r="H101">
            <v>0</v>
          </cell>
          <cell r="J101">
            <v>0</v>
          </cell>
          <cell r="L101">
            <v>10000</v>
          </cell>
          <cell r="M101" t="str">
            <v>预付</v>
          </cell>
          <cell r="N101">
            <v>-10000</v>
          </cell>
          <cell r="O101" t="str">
            <v>预付-10000</v>
          </cell>
        </row>
        <row r="102">
          <cell r="A102" t="str">
            <v>S413001</v>
          </cell>
          <cell r="C102" t="str">
            <v>北京吉信气弹簧制品有限公司</v>
          </cell>
          <cell r="E102" t="str">
            <v>CNY</v>
          </cell>
          <cell r="G102">
            <v>-686441.1</v>
          </cell>
          <cell r="H102">
            <v>0</v>
          </cell>
          <cell r="J102">
            <v>0</v>
          </cell>
          <cell r="L102">
            <v>-686441.1</v>
          </cell>
          <cell r="M102" t="str">
            <v>应付</v>
          </cell>
          <cell r="N102">
            <v>686441.1</v>
          </cell>
          <cell r="O102" t="str">
            <v>应付686441.1</v>
          </cell>
        </row>
        <row r="103">
          <cell r="A103" t="str">
            <v>S413002</v>
          </cell>
          <cell r="C103" t="str">
            <v>唐山市丰润区报喜坨扁钢厂</v>
          </cell>
          <cell r="E103" t="str">
            <v>CNY</v>
          </cell>
          <cell r="G103">
            <v>0</v>
          </cell>
          <cell r="H103">
            <v>0</v>
          </cell>
          <cell r="J103">
            <v>0</v>
          </cell>
          <cell r="L103">
            <v>0</v>
          </cell>
          <cell r="M103" t="str">
            <v>应付</v>
          </cell>
          <cell r="N103">
            <v>0</v>
          </cell>
          <cell r="O103" t="str">
            <v>应付0</v>
          </cell>
        </row>
        <row r="104">
          <cell r="A104" t="str">
            <v>S413003</v>
          </cell>
          <cell r="C104" t="str">
            <v>秦皇岛卓泰包装制品制造有限公司</v>
          </cell>
          <cell r="E104" t="str">
            <v>CNY</v>
          </cell>
          <cell r="G104">
            <v>0</v>
          </cell>
          <cell r="H104">
            <v>0</v>
          </cell>
          <cell r="J104">
            <v>0</v>
          </cell>
          <cell r="L104">
            <v>0</v>
          </cell>
          <cell r="M104" t="str">
            <v>应付</v>
          </cell>
          <cell r="N104">
            <v>0</v>
          </cell>
          <cell r="O104" t="str">
            <v>应付0</v>
          </cell>
        </row>
        <row r="105">
          <cell r="A105" t="str">
            <v>S413004</v>
          </cell>
          <cell r="C105" t="str">
            <v>保定兆龙通用电器塑业有限公司</v>
          </cell>
          <cell r="E105" t="str">
            <v>CNY</v>
          </cell>
          <cell r="G105">
            <v>-207174.67</v>
          </cell>
          <cell r="H105">
            <v>0</v>
          </cell>
          <cell r="J105">
            <v>37516.1</v>
          </cell>
          <cell r="L105">
            <v>-244690.77</v>
          </cell>
          <cell r="M105" t="str">
            <v>应付</v>
          </cell>
          <cell r="N105">
            <v>244690.77</v>
          </cell>
          <cell r="O105" t="str">
            <v>应付244690.77</v>
          </cell>
        </row>
        <row r="106">
          <cell r="A106" t="str">
            <v>S413005</v>
          </cell>
          <cell r="C106" t="str">
            <v>保定市京苑汽车装饰配件厂</v>
          </cell>
          <cell r="E106" t="str">
            <v>CNY</v>
          </cell>
          <cell r="G106">
            <v>-35451.040000000001</v>
          </cell>
          <cell r="H106">
            <v>0</v>
          </cell>
          <cell r="J106">
            <v>0</v>
          </cell>
          <cell r="L106">
            <v>-35451.040000000001</v>
          </cell>
          <cell r="M106" t="str">
            <v>应付</v>
          </cell>
          <cell r="N106">
            <v>35451.040000000001</v>
          </cell>
          <cell r="O106" t="str">
            <v>应付35451.04</v>
          </cell>
        </row>
        <row r="107">
          <cell r="A107" t="str">
            <v>S413007</v>
          </cell>
          <cell r="C107" t="str">
            <v>雄县华增汽车饰件有限公司</v>
          </cell>
          <cell r="E107" t="str">
            <v>CNY</v>
          </cell>
          <cell r="G107">
            <v>-449138.04</v>
          </cell>
          <cell r="H107">
            <v>0</v>
          </cell>
          <cell r="J107">
            <v>0</v>
          </cell>
          <cell r="L107">
            <v>-449138.04</v>
          </cell>
          <cell r="M107" t="str">
            <v>应付</v>
          </cell>
          <cell r="N107">
            <v>449138.04</v>
          </cell>
          <cell r="O107" t="str">
            <v>应付449138.04</v>
          </cell>
        </row>
        <row r="108">
          <cell r="A108" t="str">
            <v>S413008</v>
          </cell>
          <cell r="C108" t="str">
            <v>高碑店市晨奥汽车部件有限公司</v>
          </cell>
          <cell r="E108" t="str">
            <v>CNY</v>
          </cell>
          <cell r="G108">
            <v>-3606.64</v>
          </cell>
          <cell r="H108">
            <v>0</v>
          </cell>
          <cell r="J108">
            <v>0</v>
          </cell>
          <cell r="L108">
            <v>-3606.64</v>
          </cell>
          <cell r="M108" t="str">
            <v>应付</v>
          </cell>
          <cell r="N108">
            <v>3606.64</v>
          </cell>
          <cell r="O108" t="str">
            <v>应付3606.64</v>
          </cell>
        </row>
        <row r="109">
          <cell r="A109" t="str">
            <v>S413009</v>
          </cell>
          <cell r="C109" t="str">
            <v>高碑店京华橡胶制品有限责任公司</v>
          </cell>
          <cell r="E109" t="str">
            <v>CNY</v>
          </cell>
          <cell r="G109">
            <v>-60817.64</v>
          </cell>
          <cell r="H109">
            <v>0</v>
          </cell>
          <cell r="J109">
            <v>0</v>
          </cell>
          <cell r="L109">
            <v>-60817.64</v>
          </cell>
          <cell r="M109" t="str">
            <v>应付</v>
          </cell>
          <cell r="N109">
            <v>60817.64</v>
          </cell>
          <cell r="O109" t="str">
            <v>应付60817.64</v>
          </cell>
        </row>
        <row r="110">
          <cell r="A110" t="str">
            <v>S413011</v>
          </cell>
          <cell r="C110" t="str">
            <v>沧州梦依恋商贸有限公司</v>
          </cell>
          <cell r="E110" t="str">
            <v>CNY</v>
          </cell>
          <cell r="G110">
            <v>0</v>
          </cell>
          <cell r="H110">
            <v>0</v>
          </cell>
          <cell r="J110">
            <v>0</v>
          </cell>
          <cell r="L110">
            <v>0</v>
          </cell>
          <cell r="M110" t="str">
            <v>应付</v>
          </cell>
          <cell r="N110">
            <v>0</v>
          </cell>
          <cell r="O110" t="str">
            <v>应付0</v>
          </cell>
        </row>
        <row r="111">
          <cell r="A111" t="str">
            <v>S413012</v>
          </cell>
          <cell r="C111" t="str">
            <v>沧州市任沧机电有限公司</v>
          </cell>
          <cell r="E111" t="str">
            <v>CNY</v>
          </cell>
          <cell r="G111">
            <v>0</v>
          </cell>
          <cell r="H111">
            <v>0</v>
          </cell>
          <cell r="J111">
            <v>0</v>
          </cell>
          <cell r="L111">
            <v>0</v>
          </cell>
          <cell r="M111" t="str">
            <v>应付</v>
          </cell>
          <cell r="N111">
            <v>0</v>
          </cell>
          <cell r="O111" t="str">
            <v>应付0</v>
          </cell>
        </row>
        <row r="112">
          <cell r="A112" t="str">
            <v>S413014</v>
          </cell>
          <cell r="C112" t="str">
            <v>沧州市奥睿机械设备有限公司</v>
          </cell>
          <cell r="E112" t="str">
            <v>CNY</v>
          </cell>
          <cell r="G112">
            <v>-58271.999999999898</v>
          </cell>
          <cell r="H112">
            <v>0</v>
          </cell>
          <cell r="J112">
            <v>0</v>
          </cell>
          <cell r="L112">
            <v>-58271.999999999898</v>
          </cell>
          <cell r="M112" t="str">
            <v>应付</v>
          </cell>
          <cell r="N112">
            <v>58271.999999999898</v>
          </cell>
          <cell r="O112" t="str">
            <v>应付58271.9999999999</v>
          </cell>
        </row>
        <row r="113">
          <cell r="A113" t="str">
            <v>S413015</v>
          </cell>
          <cell r="C113" t="str">
            <v>沧州鑫亿源纸制品有限公司</v>
          </cell>
          <cell r="E113" t="str">
            <v>CNY</v>
          </cell>
          <cell r="G113">
            <v>-216500.57</v>
          </cell>
          <cell r="H113">
            <v>0</v>
          </cell>
          <cell r="J113">
            <v>1759.87</v>
          </cell>
          <cell r="L113">
            <v>-218260.44</v>
          </cell>
          <cell r="M113" t="str">
            <v>应付</v>
          </cell>
          <cell r="N113">
            <v>218260.44</v>
          </cell>
          <cell r="O113" t="str">
            <v>应付218260.44</v>
          </cell>
        </row>
        <row r="114">
          <cell r="A114" t="str">
            <v>S413016</v>
          </cell>
          <cell r="C114" t="str">
            <v>河北聚福家用电器有限公司</v>
          </cell>
          <cell r="E114" t="str">
            <v>CNY</v>
          </cell>
          <cell r="G114">
            <v>-23937.599999999999</v>
          </cell>
          <cell r="H114">
            <v>0</v>
          </cell>
          <cell r="J114">
            <v>0</v>
          </cell>
          <cell r="L114">
            <v>-23937.599999999999</v>
          </cell>
          <cell r="M114" t="str">
            <v>应付</v>
          </cell>
          <cell r="N114">
            <v>23937.599999999999</v>
          </cell>
          <cell r="O114" t="str">
            <v>应付23937.6</v>
          </cell>
        </row>
        <row r="115">
          <cell r="A115" t="str">
            <v>S413017</v>
          </cell>
          <cell r="C115" t="str">
            <v>沧州荣昊汽车配件有限公司</v>
          </cell>
          <cell r="E115" t="str">
            <v>CNY</v>
          </cell>
          <cell r="G115">
            <v>-202.36</v>
          </cell>
          <cell r="H115">
            <v>0</v>
          </cell>
          <cell r="J115">
            <v>0</v>
          </cell>
          <cell r="L115">
            <v>-202.36</v>
          </cell>
          <cell r="M115" t="str">
            <v>应付</v>
          </cell>
          <cell r="N115">
            <v>202.36</v>
          </cell>
          <cell r="O115" t="str">
            <v>应付202.36</v>
          </cell>
        </row>
        <row r="116">
          <cell r="A116" t="str">
            <v>S413018</v>
          </cell>
          <cell r="C116" t="str">
            <v>沧州崇文晟源机械制造有限公司</v>
          </cell>
          <cell r="E116" t="str">
            <v>CNY</v>
          </cell>
          <cell r="G116">
            <v>-41409.43</v>
          </cell>
          <cell r="H116">
            <v>0</v>
          </cell>
          <cell r="J116">
            <v>0</v>
          </cell>
          <cell r="L116">
            <v>-41409.43</v>
          </cell>
          <cell r="M116" t="str">
            <v>应付</v>
          </cell>
          <cell r="N116">
            <v>41409.43</v>
          </cell>
          <cell r="O116" t="str">
            <v>应付41409.43</v>
          </cell>
        </row>
        <row r="117">
          <cell r="A117" t="str">
            <v>S413019</v>
          </cell>
          <cell r="C117" t="str">
            <v>沧州超杰纺织品有限公司</v>
          </cell>
          <cell r="E117" t="str">
            <v>CNY</v>
          </cell>
          <cell r="G117">
            <v>0</v>
          </cell>
          <cell r="H117">
            <v>0</v>
          </cell>
          <cell r="J117">
            <v>0</v>
          </cell>
          <cell r="L117">
            <v>0</v>
          </cell>
          <cell r="M117" t="str">
            <v>应付</v>
          </cell>
          <cell r="N117">
            <v>0</v>
          </cell>
          <cell r="O117" t="str">
            <v>应付0</v>
          </cell>
        </row>
        <row r="118">
          <cell r="A118" t="str">
            <v>S413020</v>
          </cell>
          <cell r="C118" t="str">
            <v>沧州旭兴五金制品有限公司</v>
          </cell>
          <cell r="E118" t="str">
            <v>CNY</v>
          </cell>
          <cell r="G118">
            <v>-550799.56999999995</v>
          </cell>
          <cell r="H118">
            <v>0</v>
          </cell>
          <cell r="J118">
            <v>0</v>
          </cell>
          <cell r="L118">
            <v>-550799.56999999995</v>
          </cell>
          <cell r="M118" t="str">
            <v>应付</v>
          </cell>
          <cell r="N118">
            <v>550799.56999999995</v>
          </cell>
          <cell r="O118" t="str">
            <v>应付550799.57</v>
          </cell>
        </row>
        <row r="119">
          <cell r="A119" t="str">
            <v>S413021</v>
          </cell>
          <cell r="C119" t="str">
            <v>河北锐翰汽车零部件有限公司</v>
          </cell>
          <cell r="E119" t="str">
            <v>CNY</v>
          </cell>
          <cell r="G119">
            <v>-646333.28</v>
          </cell>
          <cell r="H119">
            <v>0</v>
          </cell>
          <cell r="J119">
            <v>11519.98</v>
          </cell>
          <cell r="L119">
            <v>-657853.26</v>
          </cell>
          <cell r="M119" t="str">
            <v>应付</v>
          </cell>
          <cell r="N119">
            <v>657853.26</v>
          </cell>
          <cell r="O119" t="str">
            <v>应付657853.26</v>
          </cell>
        </row>
        <row r="120">
          <cell r="A120" t="str">
            <v>S413022</v>
          </cell>
          <cell r="C120" t="str">
            <v>海兴中盛弹簧有限公司</v>
          </cell>
          <cell r="E120" t="str">
            <v>CNY</v>
          </cell>
          <cell r="G120">
            <v>-9171491.3499999996</v>
          </cell>
          <cell r="H120">
            <v>0</v>
          </cell>
          <cell r="J120">
            <v>41305.980000000003</v>
          </cell>
          <cell r="L120">
            <v>-9212797.3300000001</v>
          </cell>
          <cell r="M120" t="str">
            <v>应付</v>
          </cell>
          <cell r="N120">
            <v>9212797.3300000001</v>
          </cell>
          <cell r="O120" t="str">
            <v>应付9212797.33</v>
          </cell>
        </row>
        <row r="121">
          <cell r="A121" t="str">
            <v>S413023</v>
          </cell>
          <cell r="C121" t="str">
            <v>南皮县利辉五金接插件厂</v>
          </cell>
          <cell r="E121" t="str">
            <v>CNY</v>
          </cell>
          <cell r="G121">
            <v>-128771.23</v>
          </cell>
          <cell r="H121">
            <v>0</v>
          </cell>
          <cell r="J121">
            <v>0</v>
          </cell>
          <cell r="L121">
            <v>-128771.23</v>
          </cell>
          <cell r="M121" t="str">
            <v>应付</v>
          </cell>
          <cell r="N121">
            <v>128771.23</v>
          </cell>
          <cell r="O121" t="str">
            <v>应付128771.23</v>
          </cell>
        </row>
        <row r="122">
          <cell r="A122" t="str">
            <v>S413024</v>
          </cell>
          <cell r="C122" t="str">
            <v>南皮县国名冲压件厂</v>
          </cell>
          <cell r="E122" t="str">
            <v>CNY</v>
          </cell>
          <cell r="G122">
            <v>0</v>
          </cell>
          <cell r="H122">
            <v>0</v>
          </cell>
          <cell r="J122">
            <v>0</v>
          </cell>
          <cell r="L122">
            <v>0</v>
          </cell>
          <cell r="M122" t="str">
            <v>应付</v>
          </cell>
          <cell r="N122">
            <v>0</v>
          </cell>
          <cell r="O122" t="str">
            <v>应付0</v>
          </cell>
        </row>
        <row r="123">
          <cell r="A123" t="str">
            <v>S413025</v>
          </cell>
          <cell r="C123" t="str">
            <v>沧州宇诺五金制造有限公司</v>
          </cell>
          <cell r="E123" t="str">
            <v>CNY</v>
          </cell>
          <cell r="G123">
            <v>-1863678.57</v>
          </cell>
          <cell r="H123">
            <v>51738</v>
          </cell>
          <cell r="J123">
            <v>1738</v>
          </cell>
          <cell r="L123">
            <v>-1813678.57</v>
          </cell>
          <cell r="M123" t="str">
            <v>应付</v>
          </cell>
          <cell r="N123">
            <v>1813678.57</v>
          </cell>
          <cell r="O123" t="str">
            <v>应付1813678.57</v>
          </cell>
        </row>
        <row r="124">
          <cell r="A124" t="str">
            <v>S413026</v>
          </cell>
          <cell r="C124" t="str">
            <v>沧州临港明康汽车配件有限公司</v>
          </cell>
          <cell r="E124" t="str">
            <v>CNY</v>
          </cell>
          <cell r="G124">
            <v>-218342.34</v>
          </cell>
          <cell r="H124">
            <v>0</v>
          </cell>
          <cell r="J124">
            <v>0</v>
          </cell>
          <cell r="L124">
            <v>-218342.34</v>
          </cell>
          <cell r="M124" t="str">
            <v>应付</v>
          </cell>
          <cell r="N124">
            <v>218342.34</v>
          </cell>
          <cell r="O124" t="str">
            <v>应付218342.34</v>
          </cell>
        </row>
        <row r="125">
          <cell r="A125" t="str">
            <v>S413027</v>
          </cell>
          <cell r="C125" t="str">
            <v>沧州裕金达汽车部件有限公司</v>
          </cell>
          <cell r="E125" t="str">
            <v>CNY</v>
          </cell>
          <cell r="G125">
            <v>-51725.38</v>
          </cell>
          <cell r="H125">
            <v>0</v>
          </cell>
          <cell r="J125">
            <v>0</v>
          </cell>
          <cell r="L125">
            <v>-51725.38</v>
          </cell>
          <cell r="M125" t="str">
            <v>应付</v>
          </cell>
          <cell r="N125">
            <v>51725.38</v>
          </cell>
          <cell r="O125" t="str">
            <v>应付51725.38</v>
          </cell>
        </row>
        <row r="126">
          <cell r="A126" t="str">
            <v>S413028</v>
          </cell>
          <cell r="C126" t="str">
            <v>泊头市鑫洪金属制品有限公司</v>
          </cell>
          <cell r="E126" t="str">
            <v>CNY</v>
          </cell>
          <cell r="G126">
            <v>-33699.800000000003</v>
          </cell>
          <cell r="H126">
            <v>0</v>
          </cell>
          <cell r="J126">
            <v>0</v>
          </cell>
          <cell r="L126">
            <v>-33699.800000000003</v>
          </cell>
          <cell r="M126" t="str">
            <v>应付</v>
          </cell>
          <cell r="N126">
            <v>33699.800000000003</v>
          </cell>
          <cell r="O126" t="str">
            <v>应付33699.8</v>
          </cell>
        </row>
        <row r="127">
          <cell r="A127" t="str">
            <v>S413029</v>
          </cell>
          <cell r="C127" t="str">
            <v>黄骅市成卓汽车部件厂</v>
          </cell>
          <cell r="E127" t="str">
            <v>CNY</v>
          </cell>
          <cell r="G127">
            <v>-8701754.7699999902</v>
          </cell>
          <cell r="H127">
            <v>31967513.390000001</v>
          </cell>
          <cell r="J127">
            <v>39467313.390000001</v>
          </cell>
          <cell r="L127">
            <v>-16201554.77</v>
          </cell>
          <cell r="M127" t="str">
            <v>应付</v>
          </cell>
          <cell r="N127">
            <v>16201554.77</v>
          </cell>
          <cell r="O127" t="str">
            <v>应付16201554.77</v>
          </cell>
        </row>
        <row r="128">
          <cell r="A128" t="str">
            <v>S413030</v>
          </cell>
          <cell r="C128" t="str">
            <v>黄骅市盛荣汽车零部件有限公司</v>
          </cell>
          <cell r="E128" t="str">
            <v>CNY</v>
          </cell>
          <cell r="G128">
            <v>-6975.89</v>
          </cell>
          <cell r="H128">
            <v>0</v>
          </cell>
          <cell r="J128">
            <v>0</v>
          </cell>
          <cell r="L128">
            <v>-6975.89</v>
          </cell>
          <cell r="M128" t="str">
            <v>应付</v>
          </cell>
          <cell r="N128">
            <v>6975.89</v>
          </cell>
          <cell r="O128" t="str">
            <v>应付6975.89</v>
          </cell>
        </row>
        <row r="129">
          <cell r="A129" t="str">
            <v>S413031</v>
          </cell>
          <cell r="C129" t="str">
            <v>黄骅市致远摩托车配件有限公司</v>
          </cell>
          <cell r="E129" t="str">
            <v>CNY</v>
          </cell>
          <cell r="G129">
            <v>-148199.79999999999</v>
          </cell>
          <cell r="H129">
            <v>0</v>
          </cell>
          <cell r="J129">
            <v>0</v>
          </cell>
          <cell r="L129">
            <v>-148199.79999999999</v>
          </cell>
          <cell r="M129" t="str">
            <v>应付</v>
          </cell>
          <cell r="N129">
            <v>148199.79999999999</v>
          </cell>
          <cell r="O129" t="str">
            <v>应付148199.8</v>
          </cell>
        </row>
        <row r="130">
          <cell r="A130" t="str">
            <v>S413032</v>
          </cell>
          <cell r="C130" t="str">
            <v>黄骅市大麻沽航凌电子机箱厂</v>
          </cell>
          <cell r="E130" t="str">
            <v>CNY</v>
          </cell>
          <cell r="G130">
            <v>-166943.17000000001</v>
          </cell>
          <cell r="H130">
            <v>0</v>
          </cell>
          <cell r="J130">
            <v>0</v>
          </cell>
          <cell r="L130">
            <v>-166943.17000000001</v>
          </cell>
          <cell r="M130" t="str">
            <v>应付</v>
          </cell>
          <cell r="N130">
            <v>166943.17000000001</v>
          </cell>
          <cell r="O130" t="str">
            <v>应付166943.17</v>
          </cell>
        </row>
        <row r="131">
          <cell r="A131" t="str">
            <v>S413033</v>
          </cell>
          <cell r="C131" t="str">
            <v>黄骅市再兴汽车配件有限公司</v>
          </cell>
          <cell r="E131" t="str">
            <v>CNY</v>
          </cell>
          <cell r="G131">
            <v>-2456447.2200000002</v>
          </cell>
          <cell r="H131">
            <v>10300</v>
          </cell>
          <cell r="J131">
            <v>300</v>
          </cell>
          <cell r="L131">
            <v>-2446447.2200000002</v>
          </cell>
          <cell r="M131" t="str">
            <v>应付</v>
          </cell>
          <cell r="N131">
            <v>2446447.2200000002</v>
          </cell>
          <cell r="O131" t="str">
            <v>应付2446447.22</v>
          </cell>
        </row>
        <row r="132">
          <cell r="A132" t="str">
            <v>S413034</v>
          </cell>
          <cell r="C132" t="str">
            <v>黄骅市汇铭汽车部件有限公司</v>
          </cell>
          <cell r="E132" t="str">
            <v>CNY</v>
          </cell>
          <cell r="G132">
            <v>-2796003.5</v>
          </cell>
          <cell r="H132">
            <v>0</v>
          </cell>
          <cell r="J132">
            <v>0</v>
          </cell>
          <cell r="L132">
            <v>-2796003.5</v>
          </cell>
          <cell r="M132" t="str">
            <v>应付</v>
          </cell>
          <cell r="N132">
            <v>2796003.5</v>
          </cell>
          <cell r="O132" t="str">
            <v>应付2796003.5</v>
          </cell>
        </row>
        <row r="133">
          <cell r="A133" t="str">
            <v>S413035</v>
          </cell>
          <cell r="C133" t="str">
            <v>黄骅市建昌塑料制品有限公司</v>
          </cell>
          <cell r="E133" t="str">
            <v>CNY</v>
          </cell>
          <cell r="G133">
            <v>-3258150.89</v>
          </cell>
          <cell r="H133">
            <v>0</v>
          </cell>
          <cell r="J133">
            <v>0</v>
          </cell>
          <cell r="L133">
            <v>-3258150.89</v>
          </cell>
          <cell r="M133" t="str">
            <v>应付</v>
          </cell>
          <cell r="N133">
            <v>3258150.89</v>
          </cell>
          <cell r="O133" t="str">
            <v>应付3258150.89</v>
          </cell>
        </row>
        <row r="134">
          <cell r="A134" t="str">
            <v>S413036</v>
          </cell>
          <cell r="C134" t="str">
            <v>黄骅市元周五金制品有限公司</v>
          </cell>
          <cell r="E134" t="str">
            <v>CNY</v>
          </cell>
          <cell r="G134">
            <v>-465.94000000000199</v>
          </cell>
          <cell r="H134">
            <v>0</v>
          </cell>
          <cell r="J134">
            <v>0</v>
          </cell>
          <cell r="L134">
            <v>-465.94000000000199</v>
          </cell>
          <cell r="M134" t="str">
            <v>应付</v>
          </cell>
          <cell r="N134">
            <v>465.94000000000199</v>
          </cell>
          <cell r="O134" t="str">
            <v>应付465.940000000002</v>
          </cell>
        </row>
        <row r="135">
          <cell r="A135" t="str">
            <v>S413037</v>
          </cell>
          <cell r="C135" t="str">
            <v>黄骅市雍丰塑料制品有限公司</v>
          </cell>
          <cell r="E135" t="str">
            <v>CNY</v>
          </cell>
          <cell r="G135">
            <v>-3065964.72</v>
          </cell>
          <cell r="H135">
            <v>0</v>
          </cell>
          <cell r="J135">
            <v>0</v>
          </cell>
          <cell r="L135">
            <v>-3065964.72</v>
          </cell>
          <cell r="M135" t="str">
            <v>应付</v>
          </cell>
          <cell r="N135">
            <v>3065964.72</v>
          </cell>
          <cell r="O135" t="str">
            <v>应付3065964.72</v>
          </cell>
        </row>
        <row r="136">
          <cell r="A136" t="str">
            <v>S413038</v>
          </cell>
          <cell r="C136" t="str">
            <v>黄骅市万昌五金制品有限公司</v>
          </cell>
          <cell r="E136" t="str">
            <v>CNY</v>
          </cell>
          <cell r="G136">
            <v>4.65661287307739E-10</v>
          </cell>
          <cell r="H136">
            <v>0</v>
          </cell>
          <cell r="J136">
            <v>0</v>
          </cell>
          <cell r="L136">
            <v>4.65661287307739E-10</v>
          </cell>
          <cell r="M136" t="str">
            <v>预付</v>
          </cell>
          <cell r="N136">
            <v>-4.65661287307739E-10</v>
          </cell>
          <cell r="O136" t="str">
            <v>预付-4.65661287307739E-10</v>
          </cell>
        </row>
        <row r="137">
          <cell r="A137" t="str">
            <v>S413039</v>
          </cell>
          <cell r="C137" t="str">
            <v>黄骅市佳祥五金制品有限公司</v>
          </cell>
          <cell r="E137" t="str">
            <v>CNY</v>
          </cell>
          <cell r="G137">
            <v>-153105.85</v>
          </cell>
          <cell r="H137">
            <v>0</v>
          </cell>
          <cell r="J137">
            <v>0</v>
          </cell>
          <cell r="L137">
            <v>-153105.85</v>
          </cell>
          <cell r="M137" t="str">
            <v>应付</v>
          </cell>
          <cell r="N137">
            <v>153105.85</v>
          </cell>
          <cell r="O137" t="str">
            <v>应付153105.85</v>
          </cell>
        </row>
        <row r="138">
          <cell r="A138" t="str">
            <v>S413040</v>
          </cell>
          <cell r="C138" t="str">
            <v>河北辰丰制管有限公司</v>
          </cell>
          <cell r="E138" t="str">
            <v>CNY</v>
          </cell>
          <cell r="G138">
            <v>-212083.65</v>
          </cell>
          <cell r="H138">
            <v>0</v>
          </cell>
          <cell r="J138">
            <v>0</v>
          </cell>
          <cell r="L138">
            <v>-212083.65</v>
          </cell>
          <cell r="M138" t="str">
            <v>应付</v>
          </cell>
          <cell r="N138">
            <v>212083.65</v>
          </cell>
          <cell r="O138" t="str">
            <v>应付212083.65</v>
          </cell>
        </row>
        <row r="139">
          <cell r="A139" t="str">
            <v>S413041</v>
          </cell>
          <cell r="C139" t="str">
            <v>黄骅市齐西纺织五金配件厂</v>
          </cell>
          <cell r="E139" t="str">
            <v>CNY</v>
          </cell>
          <cell r="G139">
            <v>0</v>
          </cell>
          <cell r="H139">
            <v>0</v>
          </cell>
          <cell r="J139">
            <v>0</v>
          </cell>
          <cell r="L139">
            <v>0</v>
          </cell>
          <cell r="M139" t="str">
            <v>应付</v>
          </cell>
          <cell r="N139">
            <v>0</v>
          </cell>
          <cell r="O139" t="str">
            <v>应付0</v>
          </cell>
        </row>
        <row r="140">
          <cell r="A140" t="str">
            <v>S413042</v>
          </cell>
          <cell r="C140" t="str">
            <v>黄骅市祯祥金属制品有限责任公司</v>
          </cell>
          <cell r="E140" t="str">
            <v>CNY</v>
          </cell>
          <cell r="G140">
            <v>-537572.34</v>
          </cell>
          <cell r="H140">
            <v>250000</v>
          </cell>
          <cell r="J140">
            <v>0</v>
          </cell>
          <cell r="L140">
            <v>-287572.34000000003</v>
          </cell>
          <cell r="M140" t="str">
            <v>应付</v>
          </cell>
          <cell r="N140">
            <v>287572.34000000003</v>
          </cell>
          <cell r="O140" t="str">
            <v>应付287572.34</v>
          </cell>
        </row>
        <row r="141">
          <cell r="A141" t="str">
            <v>S413043</v>
          </cell>
          <cell r="C141" t="str">
            <v>河北航凌电路板有限公司</v>
          </cell>
          <cell r="E141" t="str">
            <v>CNY</v>
          </cell>
          <cell r="G141">
            <v>-520876.87</v>
          </cell>
          <cell r="H141">
            <v>50000</v>
          </cell>
          <cell r="J141">
            <v>93284.27</v>
          </cell>
          <cell r="L141">
            <v>-564161.14</v>
          </cell>
          <cell r="M141" t="str">
            <v>应付</v>
          </cell>
          <cell r="N141">
            <v>564161.14</v>
          </cell>
          <cell r="O141" t="str">
            <v>应付564161.14</v>
          </cell>
        </row>
        <row r="142">
          <cell r="A142" t="str">
            <v>S413044</v>
          </cell>
          <cell r="C142" t="str">
            <v>黄骅市长生汽车灯镜有限公司</v>
          </cell>
          <cell r="E142" t="str">
            <v>CNY</v>
          </cell>
          <cell r="G142">
            <v>-14221806.939999999</v>
          </cell>
          <cell r="H142">
            <v>14000000</v>
          </cell>
          <cell r="J142">
            <v>14000000</v>
          </cell>
          <cell r="L142">
            <v>-14221806.939999999</v>
          </cell>
          <cell r="M142" t="str">
            <v>应付</v>
          </cell>
          <cell r="N142">
            <v>14221806.939999999</v>
          </cell>
          <cell r="O142" t="str">
            <v>应付14221806.94</v>
          </cell>
        </row>
        <row r="143">
          <cell r="A143" t="str">
            <v>S413045</v>
          </cell>
          <cell r="C143" t="str">
            <v>黄骅市鑫祺汽车配件有限公司</v>
          </cell>
          <cell r="E143" t="str">
            <v>CNY</v>
          </cell>
          <cell r="G143">
            <v>-2208224.23</v>
          </cell>
          <cell r="H143">
            <v>0</v>
          </cell>
          <cell r="J143">
            <v>0</v>
          </cell>
          <cell r="L143">
            <v>-2208224.23</v>
          </cell>
          <cell r="M143" t="str">
            <v>应付</v>
          </cell>
          <cell r="N143">
            <v>2208224.23</v>
          </cell>
          <cell r="O143" t="str">
            <v>应付2208224.23</v>
          </cell>
        </row>
        <row r="144">
          <cell r="A144" t="str">
            <v>S413046</v>
          </cell>
          <cell r="C144" t="str">
            <v>黄骅市恒基五金轴承工具有限公司</v>
          </cell>
          <cell r="E144" t="str">
            <v>CNY</v>
          </cell>
          <cell r="G144">
            <v>0</v>
          </cell>
          <cell r="H144">
            <v>0</v>
          </cell>
          <cell r="J144">
            <v>0</v>
          </cell>
          <cell r="L144">
            <v>0</v>
          </cell>
          <cell r="M144" t="str">
            <v>应付</v>
          </cell>
          <cell r="N144">
            <v>0</v>
          </cell>
          <cell r="O144" t="str">
            <v>应付0</v>
          </cell>
        </row>
        <row r="145">
          <cell r="A145" t="str">
            <v>S413047</v>
          </cell>
          <cell r="C145" t="str">
            <v>黄骅市正大纺织机械配件厂</v>
          </cell>
          <cell r="E145" t="str">
            <v>CNY</v>
          </cell>
          <cell r="G145">
            <v>-1825441.09</v>
          </cell>
          <cell r="H145">
            <v>0</v>
          </cell>
          <cell r="J145">
            <v>0</v>
          </cell>
          <cell r="L145">
            <v>-1825441.09</v>
          </cell>
          <cell r="M145" t="str">
            <v>应付</v>
          </cell>
          <cell r="N145">
            <v>1825441.09</v>
          </cell>
          <cell r="O145" t="str">
            <v>应付1825441.09</v>
          </cell>
        </row>
        <row r="146">
          <cell r="A146" t="str">
            <v>S413048</v>
          </cell>
          <cell r="C146" t="str">
            <v>黄骅市聚兴制管有限公司</v>
          </cell>
          <cell r="E146" t="str">
            <v>CNY</v>
          </cell>
          <cell r="G146">
            <v>140216.28</v>
          </cell>
          <cell r="H146">
            <v>0</v>
          </cell>
          <cell r="J146">
            <v>0</v>
          </cell>
          <cell r="L146">
            <v>140216.28</v>
          </cell>
          <cell r="M146" t="str">
            <v>预付</v>
          </cell>
          <cell r="N146">
            <v>-140216.28</v>
          </cell>
          <cell r="O146" t="str">
            <v>预付-140216.28</v>
          </cell>
        </row>
        <row r="147">
          <cell r="A147" t="str">
            <v>S413049</v>
          </cell>
          <cell r="C147" t="str">
            <v>黄骅市天丰汽车配件有限公司</v>
          </cell>
          <cell r="E147" t="str">
            <v>CNY</v>
          </cell>
          <cell r="G147">
            <v>-3933594.28</v>
          </cell>
          <cell r="H147">
            <v>0</v>
          </cell>
          <cell r="J147">
            <v>0</v>
          </cell>
          <cell r="L147">
            <v>-3933594.28</v>
          </cell>
          <cell r="M147" t="str">
            <v>应付</v>
          </cell>
          <cell r="N147">
            <v>3933594.28</v>
          </cell>
          <cell r="O147" t="str">
            <v>应付3933594.28</v>
          </cell>
        </row>
        <row r="148">
          <cell r="A148" t="str">
            <v>S413051</v>
          </cell>
          <cell r="C148" t="str">
            <v>黄骅市京港机电设备有限公司</v>
          </cell>
          <cell r="E148" t="str">
            <v>CNY</v>
          </cell>
          <cell r="G148">
            <v>-594732.59</v>
          </cell>
          <cell r="H148">
            <v>0</v>
          </cell>
          <cell r="J148">
            <v>0</v>
          </cell>
          <cell r="L148">
            <v>-594732.59</v>
          </cell>
          <cell r="M148" t="str">
            <v>应付</v>
          </cell>
          <cell r="N148">
            <v>594732.59</v>
          </cell>
          <cell r="O148" t="str">
            <v>应付594732.59</v>
          </cell>
        </row>
        <row r="149">
          <cell r="A149" t="str">
            <v>S413052</v>
          </cell>
          <cell r="C149" t="str">
            <v>黄骅市鑫昌五金制品厂</v>
          </cell>
          <cell r="E149" t="str">
            <v>CNY</v>
          </cell>
          <cell r="G149">
            <v>-10408787.98</v>
          </cell>
          <cell r="H149">
            <v>55966903.719999999</v>
          </cell>
          <cell r="J149">
            <v>63466903.719999999</v>
          </cell>
          <cell r="L149">
            <v>-17908787.98</v>
          </cell>
          <cell r="M149" t="str">
            <v>应付</v>
          </cell>
          <cell r="N149">
            <v>17908787.98</v>
          </cell>
          <cell r="O149" t="str">
            <v>应付17908787.98</v>
          </cell>
        </row>
        <row r="150">
          <cell r="A150" t="str">
            <v>S413053</v>
          </cell>
          <cell r="C150" t="str">
            <v>黄骅市益海五金制造有限公司</v>
          </cell>
          <cell r="E150" t="str">
            <v>CNY</v>
          </cell>
          <cell r="G150">
            <v>-489331.4</v>
          </cell>
          <cell r="H150">
            <v>0</v>
          </cell>
          <cell r="J150">
            <v>43728.66</v>
          </cell>
          <cell r="L150">
            <v>-533060.06000000006</v>
          </cell>
          <cell r="M150" t="str">
            <v>应付</v>
          </cell>
          <cell r="N150">
            <v>533060.06000000006</v>
          </cell>
          <cell r="O150" t="str">
            <v>应付533060.06</v>
          </cell>
        </row>
        <row r="151">
          <cell r="A151" t="str">
            <v>S413054</v>
          </cell>
          <cell r="C151" t="str">
            <v>黄骅市保俊成复合彩印厂</v>
          </cell>
          <cell r="E151" t="str">
            <v>CNY</v>
          </cell>
          <cell r="G151">
            <v>-168241.12</v>
          </cell>
          <cell r="H151">
            <v>0</v>
          </cell>
          <cell r="J151">
            <v>0</v>
          </cell>
          <cell r="L151">
            <v>-168241.12</v>
          </cell>
          <cell r="M151" t="str">
            <v>应付</v>
          </cell>
          <cell r="N151">
            <v>168241.12</v>
          </cell>
          <cell r="O151" t="str">
            <v>应付168241.12</v>
          </cell>
        </row>
        <row r="152">
          <cell r="A152" t="str">
            <v>S413055</v>
          </cell>
          <cell r="C152" t="str">
            <v>黄骅市广亿汽车部件有限公司</v>
          </cell>
          <cell r="E152" t="str">
            <v>CNY</v>
          </cell>
          <cell r="G152">
            <v>-2511055.36</v>
          </cell>
          <cell r="H152">
            <v>0</v>
          </cell>
          <cell r="J152">
            <v>101187.91</v>
          </cell>
          <cell r="L152">
            <v>-2612243.27</v>
          </cell>
          <cell r="M152" t="str">
            <v>应付</v>
          </cell>
          <cell r="N152">
            <v>2612243.27</v>
          </cell>
          <cell r="O152" t="str">
            <v>应付2612243.27</v>
          </cell>
        </row>
        <row r="153">
          <cell r="A153" t="str">
            <v>S413056</v>
          </cell>
          <cell r="C153" t="str">
            <v>黄骅市瑞丰五金制品有限公司</v>
          </cell>
          <cell r="E153" t="str">
            <v>CNY</v>
          </cell>
          <cell r="G153">
            <v>-911865.97</v>
          </cell>
          <cell r="H153">
            <v>0</v>
          </cell>
          <cell r="J153">
            <v>11089.3</v>
          </cell>
          <cell r="L153">
            <v>-922955.27</v>
          </cell>
          <cell r="M153" t="str">
            <v>应付</v>
          </cell>
          <cell r="N153">
            <v>922955.27</v>
          </cell>
          <cell r="O153" t="str">
            <v>应付922955.27</v>
          </cell>
        </row>
        <row r="154">
          <cell r="A154" t="str">
            <v>S413057</v>
          </cell>
          <cell r="C154" t="str">
            <v>黄骅市亚征汽车配件有限公司</v>
          </cell>
          <cell r="E154" t="str">
            <v>CNY</v>
          </cell>
          <cell r="G154">
            <v>0</v>
          </cell>
          <cell r="H154">
            <v>0</v>
          </cell>
          <cell r="J154">
            <v>0</v>
          </cell>
          <cell r="L154">
            <v>0</v>
          </cell>
          <cell r="M154" t="str">
            <v>应付</v>
          </cell>
          <cell r="N154">
            <v>0</v>
          </cell>
          <cell r="O154" t="str">
            <v>应付0</v>
          </cell>
        </row>
        <row r="155">
          <cell r="A155" t="str">
            <v>S413058</v>
          </cell>
          <cell r="C155" t="str">
            <v>黄骅市俊隆五金包装有限公司</v>
          </cell>
          <cell r="E155" t="str">
            <v>CNY</v>
          </cell>
          <cell r="G155">
            <v>-248960.73</v>
          </cell>
          <cell r="H155">
            <v>0</v>
          </cell>
          <cell r="J155">
            <v>4141.0200000000004</v>
          </cell>
          <cell r="L155">
            <v>-253101.75</v>
          </cell>
          <cell r="M155" t="str">
            <v>应付</v>
          </cell>
          <cell r="N155">
            <v>253101.75</v>
          </cell>
          <cell r="O155" t="str">
            <v>应付253101.75</v>
          </cell>
        </row>
        <row r="156">
          <cell r="A156" t="str">
            <v>S413059</v>
          </cell>
          <cell r="C156" t="str">
            <v>黄骅市荣邦汽车部件有限公司</v>
          </cell>
          <cell r="E156" t="str">
            <v>CNY</v>
          </cell>
          <cell r="G156">
            <v>0</v>
          </cell>
          <cell r="H156">
            <v>0</v>
          </cell>
          <cell r="J156">
            <v>0</v>
          </cell>
          <cell r="L156">
            <v>0</v>
          </cell>
          <cell r="M156" t="str">
            <v>应付</v>
          </cell>
          <cell r="N156">
            <v>0</v>
          </cell>
          <cell r="O156" t="str">
            <v>应付0</v>
          </cell>
        </row>
        <row r="157">
          <cell r="A157" t="str">
            <v>S413060</v>
          </cell>
          <cell r="C157" t="str">
            <v>黄骅市正祥车辆部件有限公司</v>
          </cell>
          <cell r="E157" t="str">
            <v>CNY</v>
          </cell>
          <cell r="G157">
            <v>-598067.43999999994</v>
          </cell>
          <cell r="H157">
            <v>0</v>
          </cell>
          <cell r="J157">
            <v>0</v>
          </cell>
          <cell r="L157">
            <v>-598067.43999999994</v>
          </cell>
          <cell r="M157" t="str">
            <v>应付</v>
          </cell>
          <cell r="N157">
            <v>598067.43999999994</v>
          </cell>
          <cell r="O157" t="str">
            <v>应付598067.44</v>
          </cell>
        </row>
        <row r="158">
          <cell r="A158" t="str">
            <v>S413061</v>
          </cell>
          <cell r="C158" t="str">
            <v>黄骅市氦普气体销售有限公司</v>
          </cell>
          <cell r="E158" t="str">
            <v>CNY</v>
          </cell>
          <cell r="G158">
            <v>-776830.26</v>
          </cell>
          <cell r="H158">
            <v>140000</v>
          </cell>
          <cell r="J158">
            <v>0</v>
          </cell>
          <cell r="L158">
            <v>-636830.26</v>
          </cell>
          <cell r="M158" t="str">
            <v>应付</v>
          </cell>
          <cell r="N158">
            <v>636830.26</v>
          </cell>
          <cell r="O158" t="str">
            <v>应付636830.26</v>
          </cell>
        </row>
        <row r="159">
          <cell r="A159" t="str">
            <v>S413062</v>
          </cell>
          <cell r="C159" t="str">
            <v>黄骅市友联嘉悦商贸有限公司</v>
          </cell>
          <cell r="E159" t="str">
            <v>CNY</v>
          </cell>
          <cell r="G159">
            <v>0</v>
          </cell>
          <cell r="H159">
            <v>0</v>
          </cell>
          <cell r="J159">
            <v>0</v>
          </cell>
          <cell r="L159">
            <v>0</v>
          </cell>
          <cell r="M159" t="str">
            <v>应付</v>
          </cell>
          <cell r="N159">
            <v>0</v>
          </cell>
          <cell r="O159" t="str">
            <v>应付0</v>
          </cell>
        </row>
        <row r="160">
          <cell r="A160" t="str">
            <v>S413063</v>
          </cell>
          <cell r="C160" t="str">
            <v>黄骅市洁霸汽车零部件制造有限公司</v>
          </cell>
          <cell r="E160" t="str">
            <v>CNY</v>
          </cell>
          <cell r="G160">
            <v>-246020.38</v>
          </cell>
          <cell r="H160">
            <v>0</v>
          </cell>
          <cell r="J160">
            <v>0</v>
          </cell>
          <cell r="L160">
            <v>-246020.38</v>
          </cell>
          <cell r="M160" t="str">
            <v>应付</v>
          </cell>
          <cell r="N160">
            <v>246020.38</v>
          </cell>
          <cell r="O160" t="str">
            <v>应付246020.38</v>
          </cell>
        </row>
        <row r="161">
          <cell r="A161" t="str">
            <v>S413064</v>
          </cell>
          <cell r="C161" t="str">
            <v>黄骅市恒伟五金制品有限公司</v>
          </cell>
          <cell r="E161" t="str">
            <v>CNY</v>
          </cell>
          <cell r="G161">
            <v>-2222519.5499999998</v>
          </cell>
          <cell r="H161">
            <v>587636.6</v>
          </cell>
          <cell r="J161">
            <v>567636.6</v>
          </cell>
          <cell r="L161">
            <v>-2202519.5499999998</v>
          </cell>
          <cell r="M161" t="str">
            <v>应付</v>
          </cell>
          <cell r="N161">
            <v>2202519.5499999998</v>
          </cell>
          <cell r="O161" t="str">
            <v>应付2202519.55</v>
          </cell>
        </row>
        <row r="162">
          <cell r="A162" t="str">
            <v>S413065</v>
          </cell>
          <cell r="C162" t="str">
            <v>河北锦泽丰泰国际贸易有限公司</v>
          </cell>
          <cell r="E162" t="str">
            <v>CNY</v>
          </cell>
          <cell r="G162">
            <v>-1463993.24</v>
          </cell>
          <cell r="H162">
            <v>54509.37</v>
          </cell>
          <cell r="J162">
            <v>0</v>
          </cell>
          <cell r="L162">
            <v>-1409483.87</v>
          </cell>
          <cell r="M162" t="str">
            <v>应付</v>
          </cell>
          <cell r="N162">
            <v>1409483.87</v>
          </cell>
          <cell r="O162" t="str">
            <v>应付1409483.87</v>
          </cell>
        </row>
        <row r="163">
          <cell r="A163" t="str">
            <v>S413066</v>
          </cell>
          <cell r="C163" t="str">
            <v>河北新强力机械制造有限公司</v>
          </cell>
          <cell r="E163" t="str">
            <v>CNY</v>
          </cell>
          <cell r="G163">
            <v>-1400030.87</v>
          </cell>
          <cell r="H163">
            <v>0</v>
          </cell>
          <cell r="J163">
            <v>0</v>
          </cell>
          <cell r="L163">
            <v>-1400030.87</v>
          </cell>
          <cell r="M163" t="str">
            <v>应付</v>
          </cell>
          <cell r="N163">
            <v>1400030.87</v>
          </cell>
          <cell r="O163" t="str">
            <v>应付1400030.87</v>
          </cell>
        </row>
        <row r="164">
          <cell r="A164" t="str">
            <v>S413067</v>
          </cell>
          <cell r="C164" t="str">
            <v>沧州庆方汽车部件有限公司</v>
          </cell>
          <cell r="E164" t="str">
            <v>CNY</v>
          </cell>
          <cell r="G164">
            <v>-296910.43</v>
          </cell>
          <cell r="H164">
            <v>0</v>
          </cell>
          <cell r="J164">
            <v>32691.11</v>
          </cell>
          <cell r="L164">
            <v>-329601.53999999998</v>
          </cell>
          <cell r="M164" t="str">
            <v>应付</v>
          </cell>
          <cell r="N164">
            <v>329601.53999999998</v>
          </cell>
          <cell r="O164" t="str">
            <v>应付329601.54</v>
          </cell>
        </row>
        <row r="165">
          <cell r="A165" t="str">
            <v>S413069</v>
          </cell>
          <cell r="C165" t="str">
            <v>黄骅市峰霞科技有限公司</v>
          </cell>
          <cell r="E165" t="str">
            <v>CNY</v>
          </cell>
          <cell r="G165">
            <v>21480</v>
          </cell>
          <cell r="H165">
            <v>0</v>
          </cell>
          <cell r="J165">
            <v>21480</v>
          </cell>
          <cell r="L165">
            <v>0</v>
          </cell>
          <cell r="M165" t="str">
            <v>应付</v>
          </cell>
          <cell r="N165">
            <v>0</v>
          </cell>
          <cell r="O165" t="str">
            <v>应付0</v>
          </cell>
        </row>
        <row r="166">
          <cell r="A166" t="str">
            <v>S413070</v>
          </cell>
          <cell r="C166" t="str">
            <v>黄骅市创合五金制品有限公司</v>
          </cell>
          <cell r="E166" t="str">
            <v>CNY</v>
          </cell>
          <cell r="G166">
            <v>-3217619.2</v>
          </cell>
          <cell r="H166">
            <v>0</v>
          </cell>
          <cell r="J166">
            <v>0</v>
          </cell>
          <cell r="L166">
            <v>-3217619.2</v>
          </cell>
          <cell r="M166" t="str">
            <v>应付</v>
          </cell>
          <cell r="N166">
            <v>3217619.2</v>
          </cell>
          <cell r="O166" t="str">
            <v>应付3217619.2</v>
          </cell>
        </row>
        <row r="167">
          <cell r="A167" t="str">
            <v>S413071</v>
          </cell>
          <cell r="C167" t="str">
            <v>黄骅市顺亿汽车部件有限公司</v>
          </cell>
          <cell r="E167" t="str">
            <v>CNY</v>
          </cell>
          <cell r="G167">
            <v>-853450.93</v>
          </cell>
          <cell r="H167">
            <v>0</v>
          </cell>
          <cell r="J167">
            <v>0</v>
          </cell>
          <cell r="L167">
            <v>-853450.93</v>
          </cell>
          <cell r="M167" t="str">
            <v>应付</v>
          </cell>
          <cell r="N167">
            <v>853450.93</v>
          </cell>
          <cell r="O167" t="str">
            <v>应付853450.93</v>
          </cell>
        </row>
        <row r="168">
          <cell r="A168" t="str">
            <v>S413072</v>
          </cell>
          <cell r="C168" t="str">
            <v>黄骅市润晨五金制品有限公司</v>
          </cell>
          <cell r="E168" t="str">
            <v>CNY</v>
          </cell>
          <cell r="G168">
            <v>-216103.89</v>
          </cell>
          <cell r="H168">
            <v>0</v>
          </cell>
          <cell r="J168">
            <v>0</v>
          </cell>
          <cell r="L168">
            <v>-216103.89</v>
          </cell>
          <cell r="M168" t="str">
            <v>应付</v>
          </cell>
          <cell r="N168">
            <v>216103.89</v>
          </cell>
          <cell r="O168" t="str">
            <v>应付216103.89</v>
          </cell>
        </row>
        <row r="169">
          <cell r="A169" t="str">
            <v>S413073</v>
          </cell>
          <cell r="C169" t="str">
            <v>黄骅市兴岳金属制品有限公司</v>
          </cell>
          <cell r="E169" t="str">
            <v>CNY</v>
          </cell>
          <cell r="G169">
            <v>-859112.51</v>
          </cell>
          <cell r="H169">
            <v>0</v>
          </cell>
          <cell r="J169">
            <v>0</v>
          </cell>
          <cell r="L169">
            <v>-859112.51</v>
          </cell>
          <cell r="M169" t="str">
            <v>应付</v>
          </cell>
          <cell r="N169">
            <v>859112.51</v>
          </cell>
          <cell r="O169" t="str">
            <v>应付859112.51</v>
          </cell>
        </row>
        <row r="170">
          <cell r="A170" t="str">
            <v>S413074</v>
          </cell>
          <cell r="C170" t="str">
            <v>黄骅市振兴五金制品厂</v>
          </cell>
          <cell r="E170" t="str">
            <v>CNY</v>
          </cell>
          <cell r="G170">
            <v>-1386.48</v>
          </cell>
          <cell r="H170">
            <v>0</v>
          </cell>
          <cell r="J170">
            <v>0</v>
          </cell>
          <cell r="L170">
            <v>-1386.48</v>
          </cell>
          <cell r="M170" t="str">
            <v>应付</v>
          </cell>
          <cell r="N170">
            <v>1386.48</v>
          </cell>
          <cell r="O170" t="str">
            <v>应付1386.48</v>
          </cell>
        </row>
        <row r="171">
          <cell r="A171" t="str">
            <v>S413075</v>
          </cell>
          <cell r="C171" t="str">
            <v>沃尔瓦格涂料(廊坊)有限公司</v>
          </cell>
          <cell r="E171" t="str">
            <v>CNY</v>
          </cell>
          <cell r="G171">
            <v>0</v>
          </cell>
          <cell r="H171">
            <v>0</v>
          </cell>
          <cell r="J171">
            <v>30446.54</v>
          </cell>
          <cell r="L171">
            <v>-30446.54</v>
          </cell>
          <cell r="M171" t="str">
            <v>应付</v>
          </cell>
          <cell r="N171">
            <v>30446.54</v>
          </cell>
          <cell r="O171" t="str">
            <v>应付30446.54</v>
          </cell>
        </row>
        <row r="172">
          <cell r="A172" t="str">
            <v>S413076</v>
          </cell>
          <cell r="C172" t="str">
            <v>埃意(廊坊)电子工程有限公司</v>
          </cell>
          <cell r="E172" t="str">
            <v>CNY</v>
          </cell>
          <cell r="G172">
            <v>-50935.51</v>
          </cell>
          <cell r="H172">
            <v>0</v>
          </cell>
          <cell r="J172">
            <v>0</v>
          </cell>
          <cell r="L172">
            <v>-50935.51</v>
          </cell>
          <cell r="M172" t="str">
            <v>应付</v>
          </cell>
          <cell r="N172">
            <v>50935.51</v>
          </cell>
          <cell r="O172" t="str">
            <v>应付50935.51</v>
          </cell>
        </row>
        <row r="173">
          <cell r="A173" t="str">
            <v>S413077</v>
          </cell>
          <cell r="C173" t="str">
            <v>文安县万达汽车配件制造有限公司</v>
          </cell>
          <cell r="E173" t="str">
            <v>CNY</v>
          </cell>
          <cell r="G173">
            <v>-1682146.96</v>
          </cell>
          <cell r="H173">
            <v>0</v>
          </cell>
          <cell r="J173">
            <v>0</v>
          </cell>
          <cell r="L173">
            <v>-1682146.96</v>
          </cell>
          <cell r="M173" t="str">
            <v>应付</v>
          </cell>
          <cell r="N173">
            <v>1682146.96</v>
          </cell>
          <cell r="O173" t="str">
            <v>应付1682146.96</v>
          </cell>
        </row>
        <row r="174">
          <cell r="A174" t="str">
            <v>S413078</v>
          </cell>
          <cell r="C174" t="str">
            <v>文安县德实汽车配件有限公司</v>
          </cell>
          <cell r="E174" t="str">
            <v>CNY</v>
          </cell>
          <cell r="G174">
            <v>-3588529.37</v>
          </cell>
          <cell r="H174">
            <v>156246.20000000001</v>
          </cell>
          <cell r="J174">
            <v>183288.16</v>
          </cell>
          <cell r="L174">
            <v>-3615571.33</v>
          </cell>
          <cell r="M174" t="str">
            <v>应付</v>
          </cell>
          <cell r="N174">
            <v>3615571.33</v>
          </cell>
          <cell r="O174" t="str">
            <v>应付3615571.33</v>
          </cell>
        </row>
        <row r="175">
          <cell r="A175" t="str">
            <v>S413079</v>
          </cell>
          <cell r="C175" t="str">
            <v>廊坊中德汽车座椅制造有限公司</v>
          </cell>
          <cell r="E175" t="str">
            <v>CNY</v>
          </cell>
          <cell r="G175">
            <v>0</v>
          </cell>
          <cell r="H175">
            <v>0</v>
          </cell>
          <cell r="J175">
            <v>0</v>
          </cell>
          <cell r="L175">
            <v>0</v>
          </cell>
          <cell r="M175" t="str">
            <v>应付</v>
          </cell>
          <cell r="N175">
            <v>0</v>
          </cell>
          <cell r="O175" t="str">
            <v>应付0</v>
          </cell>
        </row>
        <row r="176">
          <cell r="A176" t="str">
            <v>S413081</v>
          </cell>
          <cell r="C176" t="str">
            <v>河北宏广橡塑金属制品有限公司</v>
          </cell>
          <cell r="E176" t="str">
            <v>CNY</v>
          </cell>
          <cell r="G176">
            <v>-18066.189999999999</v>
          </cell>
          <cell r="H176">
            <v>0</v>
          </cell>
          <cell r="J176">
            <v>0</v>
          </cell>
          <cell r="L176">
            <v>-18066.189999999999</v>
          </cell>
          <cell r="M176" t="str">
            <v>应付</v>
          </cell>
          <cell r="N176">
            <v>18066.189999999999</v>
          </cell>
          <cell r="O176" t="str">
            <v>应付18066.19</v>
          </cell>
        </row>
        <row r="177">
          <cell r="A177" t="str">
            <v>S413082</v>
          </cell>
          <cell r="C177" t="str">
            <v>深州市卓伦橡塑磨具有限公司</v>
          </cell>
          <cell r="E177" t="str">
            <v>CNY</v>
          </cell>
          <cell r="G177">
            <v>-3292398.48</v>
          </cell>
          <cell r="H177">
            <v>0</v>
          </cell>
          <cell r="J177">
            <v>32733.42</v>
          </cell>
          <cell r="L177">
            <v>-3325131.9</v>
          </cell>
          <cell r="M177" t="str">
            <v>应付</v>
          </cell>
          <cell r="N177">
            <v>3325131.9</v>
          </cell>
          <cell r="O177" t="str">
            <v>应付3325131.9</v>
          </cell>
        </row>
        <row r="178">
          <cell r="A178" t="str">
            <v>S413083</v>
          </cell>
          <cell r="C178" t="str">
            <v>深州市晶立泰(安广顺)机械配件有限公司</v>
          </cell>
          <cell r="E178" t="str">
            <v>CNY</v>
          </cell>
          <cell r="G178">
            <v>-117527.02</v>
          </cell>
          <cell r="H178">
            <v>0</v>
          </cell>
          <cell r="J178">
            <v>0</v>
          </cell>
          <cell r="L178">
            <v>-117527.02</v>
          </cell>
          <cell r="M178" t="str">
            <v>应付</v>
          </cell>
          <cell r="N178">
            <v>117527.02</v>
          </cell>
          <cell r="O178" t="str">
            <v>应付117527.02</v>
          </cell>
        </row>
        <row r="179">
          <cell r="A179" t="str">
            <v>S413084</v>
          </cell>
          <cell r="C179" t="str">
            <v>黄骅市常郭镇街西纸箱厂</v>
          </cell>
          <cell r="E179" t="str">
            <v>CNY</v>
          </cell>
          <cell r="G179">
            <v>-1710662.71</v>
          </cell>
          <cell r="H179">
            <v>0</v>
          </cell>
          <cell r="J179">
            <v>17503.3</v>
          </cell>
          <cell r="L179">
            <v>-1728166.01</v>
          </cell>
          <cell r="M179" t="str">
            <v>应付</v>
          </cell>
          <cell r="N179">
            <v>1728166.01</v>
          </cell>
          <cell r="O179" t="str">
            <v>应付1728166.01</v>
          </cell>
        </row>
        <row r="180">
          <cell r="A180" t="str">
            <v>S413085</v>
          </cell>
          <cell r="C180" t="str">
            <v>黄骅市桥行冷冲模具厂</v>
          </cell>
          <cell r="E180" t="str">
            <v>CNY</v>
          </cell>
          <cell r="G180">
            <v>-16400</v>
          </cell>
          <cell r="H180">
            <v>0</v>
          </cell>
          <cell r="J180">
            <v>0</v>
          </cell>
          <cell r="L180">
            <v>-16400</v>
          </cell>
          <cell r="M180" t="str">
            <v>应付</v>
          </cell>
          <cell r="N180">
            <v>16400</v>
          </cell>
          <cell r="O180" t="str">
            <v>应付16400</v>
          </cell>
        </row>
        <row r="181">
          <cell r="A181" t="str">
            <v>S413086</v>
          </cell>
          <cell r="C181" t="str">
            <v>黄骅市渤海庆丰车辆灯镜厂</v>
          </cell>
          <cell r="E181" t="str">
            <v>CNY</v>
          </cell>
          <cell r="G181">
            <v>0</v>
          </cell>
          <cell r="H181">
            <v>0</v>
          </cell>
          <cell r="J181">
            <v>0</v>
          </cell>
          <cell r="L181">
            <v>0</v>
          </cell>
          <cell r="M181" t="str">
            <v>应付</v>
          </cell>
          <cell r="N181">
            <v>0</v>
          </cell>
          <cell r="O181" t="str">
            <v>应付0</v>
          </cell>
        </row>
        <row r="182">
          <cell r="A182" t="str">
            <v>S413087</v>
          </cell>
          <cell r="C182" t="str">
            <v>东光县汽车减震器厂</v>
          </cell>
          <cell r="E182" t="str">
            <v>CNY</v>
          </cell>
          <cell r="G182">
            <v>-18714.75</v>
          </cell>
          <cell r="H182">
            <v>0</v>
          </cell>
          <cell r="J182">
            <v>0</v>
          </cell>
          <cell r="L182">
            <v>-18714.75</v>
          </cell>
          <cell r="M182" t="str">
            <v>应付</v>
          </cell>
          <cell r="N182">
            <v>18714.75</v>
          </cell>
          <cell r="O182" t="str">
            <v>应付18714.75</v>
          </cell>
        </row>
        <row r="183">
          <cell r="A183" t="str">
            <v>S413088</v>
          </cell>
          <cell r="C183" t="str">
            <v>张家港市万荣机械制造有限公司</v>
          </cell>
          <cell r="E183" t="str">
            <v>CNY</v>
          </cell>
          <cell r="G183">
            <v>-6350</v>
          </cell>
          <cell r="H183">
            <v>0</v>
          </cell>
          <cell r="J183">
            <v>0</v>
          </cell>
          <cell r="L183">
            <v>-6350</v>
          </cell>
          <cell r="M183" t="str">
            <v>应付</v>
          </cell>
          <cell r="N183">
            <v>6350</v>
          </cell>
          <cell r="O183" t="str">
            <v>应付6350</v>
          </cell>
        </row>
        <row r="184">
          <cell r="A184" t="str">
            <v>S413089</v>
          </cell>
          <cell r="C184" t="str">
            <v>黄骅浙泰光伏发电有限公司</v>
          </cell>
          <cell r="E184" t="str">
            <v>CNY</v>
          </cell>
          <cell r="G184">
            <v>-372335.13</v>
          </cell>
          <cell r="H184">
            <v>0</v>
          </cell>
          <cell r="J184">
            <v>0</v>
          </cell>
          <cell r="L184">
            <v>-372335.13</v>
          </cell>
          <cell r="M184" t="str">
            <v>应付</v>
          </cell>
          <cell r="N184">
            <v>372335.13</v>
          </cell>
          <cell r="O184" t="str">
            <v>应付372335.13</v>
          </cell>
        </row>
        <row r="185">
          <cell r="A185" t="str">
            <v>S413090</v>
          </cell>
          <cell r="C185" t="str">
            <v>黄骅市津华汽车部件有限公司</v>
          </cell>
          <cell r="E185" t="str">
            <v>CNY</v>
          </cell>
          <cell r="G185">
            <v>-527338.56000000006</v>
          </cell>
          <cell r="H185">
            <v>0</v>
          </cell>
          <cell r="J185">
            <v>0</v>
          </cell>
          <cell r="L185">
            <v>-527338.56000000006</v>
          </cell>
          <cell r="M185" t="str">
            <v>应付</v>
          </cell>
          <cell r="N185">
            <v>527338.56000000006</v>
          </cell>
          <cell r="O185" t="str">
            <v>应付527338.56</v>
          </cell>
        </row>
        <row r="186">
          <cell r="A186" t="str">
            <v>S413091</v>
          </cell>
          <cell r="C186" t="str">
            <v>黄骅市供水公司</v>
          </cell>
          <cell r="E186" t="str">
            <v>CNY</v>
          </cell>
          <cell r="G186">
            <v>-490.69999999995298</v>
          </cell>
          <cell r="H186">
            <v>19710.900000000001</v>
          </cell>
          <cell r="J186">
            <v>0</v>
          </cell>
          <cell r="L186">
            <v>19220.2</v>
          </cell>
          <cell r="M186" t="str">
            <v>预付</v>
          </cell>
          <cell r="N186">
            <v>-19220.2</v>
          </cell>
          <cell r="O186" t="str">
            <v>预付-19220.2</v>
          </cell>
        </row>
        <row r="187">
          <cell r="A187" t="str">
            <v>S413092</v>
          </cell>
          <cell r="C187" t="str">
            <v>黄骅市荣丰塑料模具有限公司</v>
          </cell>
          <cell r="E187" t="str">
            <v>CNY</v>
          </cell>
          <cell r="G187">
            <v>-75884.62</v>
          </cell>
          <cell r="H187">
            <v>0</v>
          </cell>
          <cell r="J187">
            <v>0</v>
          </cell>
          <cell r="L187">
            <v>-75884.62</v>
          </cell>
          <cell r="M187" t="str">
            <v>应付</v>
          </cell>
          <cell r="N187">
            <v>75884.62</v>
          </cell>
          <cell r="O187" t="str">
            <v>应付75884.62</v>
          </cell>
        </row>
        <row r="188">
          <cell r="A188" t="str">
            <v>S413093</v>
          </cell>
          <cell r="C188" t="str">
            <v>黄骅市兴田弹簧有限公司</v>
          </cell>
          <cell r="E188" t="str">
            <v>CNY</v>
          </cell>
          <cell r="G188">
            <v>-8536.41</v>
          </cell>
          <cell r="H188">
            <v>0</v>
          </cell>
          <cell r="J188">
            <v>0</v>
          </cell>
          <cell r="L188">
            <v>-8536.41</v>
          </cell>
          <cell r="M188" t="str">
            <v>应付</v>
          </cell>
          <cell r="N188">
            <v>8536.41</v>
          </cell>
          <cell r="O188" t="str">
            <v>应付8536.41</v>
          </cell>
        </row>
        <row r="189">
          <cell r="A189" t="str">
            <v>S413094</v>
          </cell>
          <cell r="C189" t="str">
            <v>霸州市宏海塑料制品有限公司</v>
          </cell>
          <cell r="E189" t="str">
            <v>CNY</v>
          </cell>
          <cell r="G189">
            <v>-5579.03</v>
          </cell>
          <cell r="H189">
            <v>0</v>
          </cell>
          <cell r="J189">
            <v>0</v>
          </cell>
          <cell r="L189">
            <v>-5579.03</v>
          </cell>
          <cell r="M189" t="str">
            <v>应付</v>
          </cell>
          <cell r="N189">
            <v>5579.03</v>
          </cell>
          <cell r="O189" t="str">
            <v>应付5579.03</v>
          </cell>
        </row>
        <row r="190">
          <cell r="A190" t="str">
            <v>S413095</v>
          </cell>
          <cell r="C190" t="str">
            <v>河北岳钢数控设备有限公司</v>
          </cell>
          <cell r="E190" t="str">
            <v>CNY</v>
          </cell>
          <cell r="G190">
            <v>151779.14000000001</v>
          </cell>
          <cell r="H190">
            <v>0</v>
          </cell>
          <cell r="J190">
            <v>0</v>
          </cell>
          <cell r="L190">
            <v>151779.14000000001</v>
          </cell>
          <cell r="M190" t="str">
            <v>预付</v>
          </cell>
          <cell r="N190">
            <v>-151779.14000000001</v>
          </cell>
          <cell r="O190" t="str">
            <v>预付-151779.14</v>
          </cell>
        </row>
        <row r="191">
          <cell r="A191" t="str">
            <v>S413096</v>
          </cell>
          <cell r="C191" t="str">
            <v>河北联庆五金制品有限公司</v>
          </cell>
          <cell r="E191" t="str">
            <v>CNY</v>
          </cell>
          <cell r="G191">
            <v>-4053.14</v>
          </cell>
          <cell r="H191">
            <v>0</v>
          </cell>
          <cell r="J191">
            <v>0</v>
          </cell>
          <cell r="L191">
            <v>-4053.14</v>
          </cell>
          <cell r="M191" t="str">
            <v>应付</v>
          </cell>
          <cell r="N191">
            <v>4053.14</v>
          </cell>
          <cell r="O191" t="str">
            <v>应付4053.14</v>
          </cell>
        </row>
        <row r="192">
          <cell r="A192" t="str">
            <v>S413097</v>
          </cell>
          <cell r="C192" t="str">
            <v>威县永盛汽车配件制造有限公司</v>
          </cell>
          <cell r="E192" t="str">
            <v>CNY</v>
          </cell>
          <cell r="G192">
            <v>-11220.07</v>
          </cell>
          <cell r="H192">
            <v>0</v>
          </cell>
          <cell r="J192">
            <v>0</v>
          </cell>
          <cell r="L192">
            <v>-11220.07</v>
          </cell>
          <cell r="M192" t="str">
            <v>应付</v>
          </cell>
          <cell r="N192">
            <v>11220.07</v>
          </cell>
          <cell r="O192" t="str">
            <v>应付11220.07</v>
          </cell>
        </row>
        <row r="193">
          <cell r="A193" t="str">
            <v>S413098</v>
          </cell>
          <cell r="C193" t="str">
            <v>黄骅市宁鑫商贸有限公司</v>
          </cell>
          <cell r="E193" t="str">
            <v>CNY</v>
          </cell>
          <cell r="G193">
            <v>-16470.66</v>
          </cell>
          <cell r="H193">
            <v>0</v>
          </cell>
          <cell r="J193">
            <v>0</v>
          </cell>
          <cell r="L193">
            <v>-16470.66</v>
          </cell>
          <cell r="M193" t="str">
            <v>应付</v>
          </cell>
          <cell r="N193">
            <v>16470.66</v>
          </cell>
          <cell r="O193" t="str">
            <v>应付16470.66</v>
          </cell>
        </row>
        <row r="194">
          <cell r="A194" t="str">
            <v>S413099</v>
          </cell>
          <cell r="C194" t="str">
            <v>黄骅市万寿汽车配件有限公司</v>
          </cell>
          <cell r="E194" t="str">
            <v>CNY</v>
          </cell>
          <cell r="G194">
            <v>0</v>
          </cell>
          <cell r="H194">
            <v>0</v>
          </cell>
          <cell r="J194">
            <v>0</v>
          </cell>
          <cell r="L194">
            <v>0</v>
          </cell>
          <cell r="M194" t="str">
            <v>应付</v>
          </cell>
          <cell r="N194">
            <v>0</v>
          </cell>
          <cell r="O194" t="str">
            <v>应付0</v>
          </cell>
        </row>
        <row r="195">
          <cell r="A195" t="str">
            <v>S413100</v>
          </cell>
          <cell r="C195" t="str">
            <v>河北圣洁环境生物科技工程有限公司</v>
          </cell>
          <cell r="E195" t="str">
            <v>CNY</v>
          </cell>
          <cell r="G195">
            <v>0</v>
          </cell>
          <cell r="H195">
            <v>0</v>
          </cell>
          <cell r="J195">
            <v>0</v>
          </cell>
          <cell r="L195">
            <v>0</v>
          </cell>
          <cell r="M195" t="str">
            <v>应付</v>
          </cell>
          <cell r="N195">
            <v>0</v>
          </cell>
          <cell r="O195" t="str">
            <v>应付0</v>
          </cell>
        </row>
        <row r="196">
          <cell r="A196" t="str">
            <v>S413101</v>
          </cell>
          <cell r="C196" t="str">
            <v>黄骅市海生五金模具厂</v>
          </cell>
          <cell r="E196" t="str">
            <v>CNY</v>
          </cell>
          <cell r="G196">
            <v>-48042.77</v>
          </cell>
          <cell r="H196">
            <v>0</v>
          </cell>
          <cell r="J196">
            <v>0</v>
          </cell>
          <cell r="L196">
            <v>-48042.77</v>
          </cell>
          <cell r="M196" t="str">
            <v>应付</v>
          </cell>
          <cell r="N196">
            <v>48042.77</v>
          </cell>
          <cell r="O196" t="str">
            <v>应付48042.77</v>
          </cell>
        </row>
        <row r="197">
          <cell r="A197" t="str">
            <v>S413102</v>
          </cell>
          <cell r="C197" t="str">
            <v>黄骅市增鑫五金制品有限公司</v>
          </cell>
          <cell r="E197" t="str">
            <v>CNY</v>
          </cell>
          <cell r="G197">
            <v>-19045</v>
          </cell>
          <cell r="H197">
            <v>0</v>
          </cell>
          <cell r="J197">
            <v>0</v>
          </cell>
          <cell r="L197">
            <v>-19045</v>
          </cell>
          <cell r="M197" t="str">
            <v>应付</v>
          </cell>
          <cell r="N197">
            <v>19045</v>
          </cell>
          <cell r="O197" t="str">
            <v>应付19045</v>
          </cell>
        </row>
        <row r="198">
          <cell r="A198" t="str">
            <v>S413103</v>
          </cell>
          <cell r="C198" t="str">
            <v>黄骅市通顺五金机电商店</v>
          </cell>
          <cell r="E198" t="str">
            <v>CNY</v>
          </cell>
          <cell r="G198">
            <v>-900</v>
          </cell>
          <cell r="H198">
            <v>0</v>
          </cell>
          <cell r="J198">
            <v>0</v>
          </cell>
          <cell r="L198">
            <v>-900</v>
          </cell>
          <cell r="M198" t="str">
            <v>应付</v>
          </cell>
          <cell r="N198">
            <v>900</v>
          </cell>
          <cell r="O198" t="str">
            <v>应付900</v>
          </cell>
        </row>
        <row r="199">
          <cell r="A199" t="str">
            <v>S413104</v>
          </cell>
          <cell r="C199" t="str">
            <v>沧州施普模具制造有限公司</v>
          </cell>
          <cell r="E199" t="str">
            <v>CNY</v>
          </cell>
          <cell r="G199">
            <v>-21800</v>
          </cell>
          <cell r="H199">
            <v>0</v>
          </cell>
          <cell r="J199">
            <v>0</v>
          </cell>
          <cell r="L199">
            <v>-21800</v>
          </cell>
          <cell r="M199" t="str">
            <v>应付</v>
          </cell>
          <cell r="N199">
            <v>21800</v>
          </cell>
          <cell r="O199" t="str">
            <v>应付21800</v>
          </cell>
        </row>
        <row r="200">
          <cell r="A200" t="str">
            <v>S413105</v>
          </cell>
          <cell r="C200" t="str">
            <v>沧州斯克艾商贸有限公司</v>
          </cell>
          <cell r="E200" t="str">
            <v>CNY</v>
          </cell>
          <cell r="G200">
            <v>-79687.679999999993</v>
          </cell>
          <cell r="H200">
            <v>0</v>
          </cell>
          <cell r="J200">
            <v>0</v>
          </cell>
          <cell r="L200">
            <v>-79687.679999999993</v>
          </cell>
          <cell r="M200" t="str">
            <v>应付</v>
          </cell>
          <cell r="N200">
            <v>79687.679999999993</v>
          </cell>
          <cell r="O200" t="str">
            <v>应付79687.68</v>
          </cell>
        </row>
        <row r="201">
          <cell r="A201" t="str">
            <v>S413106</v>
          </cell>
          <cell r="C201" t="str">
            <v>黄骅市博杰汽车部件有限公司</v>
          </cell>
          <cell r="E201" t="str">
            <v>CNY</v>
          </cell>
          <cell r="G201">
            <v>0</v>
          </cell>
          <cell r="H201">
            <v>0</v>
          </cell>
          <cell r="J201">
            <v>0</v>
          </cell>
          <cell r="L201">
            <v>0</v>
          </cell>
          <cell r="M201" t="str">
            <v>应付</v>
          </cell>
          <cell r="N201">
            <v>0</v>
          </cell>
          <cell r="O201" t="str">
            <v>应付0</v>
          </cell>
        </row>
        <row r="202">
          <cell r="A202" t="str">
            <v>S413107</v>
          </cell>
          <cell r="C202" t="str">
            <v>黄骅市赵福增运输队</v>
          </cell>
          <cell r="E202" t="str">
            <v>CNY</v>
          </cell>
          <cell r="G202">
            <v>-2771686.59</v>
          </cell>
          <cell r="H202">
            <v>0</v>
          </cell>
          <cell r="J202">
            <v>0</v>
          </cell>
          <cell r="L202">
            <v>-2771686.59</v>
          </cell>
          <cell r="M202" t="str">
            <v>应付</v>
          </cell>
          <cell r="N202">
            <v>2771686.59</v>
          </cell>
          <cell r="O202" t="str">
            <v>应付2771686.59</v>
          </cell>
        </row>
        <row r="203">
          <cell r="A203" t="str">
            <v>S413108</v>
          </cell>
          <cell r="C203" t="str">
            <v>黄骅市泰行汽车配件有限公司</v>
          </cell>
          <cell r="E203" t="str">
            <v>CNY</v>
          </cell>
          <cell r="G203">
            <v>-4445540.84</v>
          </cell>
          <cell r="H203">
            <v>0</v>
          </cell>
          <cell r="J203">
            <v>0</v>
          </cell>
          <cell r="L203">
            <v>-4445540.84</v>
          </cell>
          <cell r="M203" t="str">
            <v>应付</v>
          </cell>
          <cell r="N203">
            <v>4445540.84</v>
          </cell>
          <cell r="O203" t="str">
            <v>应付4445540.84</v>
          </cell>
        </row>
        <row r="204">
          <cell r="A204" t="str">
            <v>S413109</v>
          </cell>
          <cell r="C204" t="str">
            <v>河北盛德燃气有限公司</v>
          </cell>
          <cell r="E204" t="str">
            <v>CNY</v>
          </cell>
          <cell r="G204">
            <v>-20243.3</v>
          </cell>
          <cell r="H204">
            <v>37410</v>
          </cell>
          <cell r="J204">
            <v>0</v>
          </cell>
          <cell r="L204">
            <v>17166.7</v>
          </cell>
          <cell r="M204" t="str">
            <v>预付</v>
          </cell>
          <cell r="N204">
            <v>-17166.7</v>
          </cell>
          <cell r="O204" t="str">
            <v>预付-17166.7</v>
          </cell>
        </row>
        <row r="205">
          <cell r="A205" t="str">
            <v>S413110</v>
          </cell>
          <cell r="C205" t="str">
            <v>黄骅市金宝成钢材经销有限公司</v>
          </cell>
          <cell r="E205" t="str">
            <v>CNY</v>
          </cell>
          <cell r="G205">
            <v>-25462.92</v>
          </cell>
          <cell r="H205">
            <v>0</v>
          </cell>
          <cell r="J205">
            <v>0</v>
          </cell>
          <cell r="L205">
            <v>-25462.92</v>
          </cell>
          <cell r="M205" t="str">
            <v>应付</v>
          </cell>
          <cell r="N205">
            <v>25462.92</v>
          </cell>
          <cell r="O205" t="str">
            <v>应付25462.92</v>
          </cell>
        </row>
        <row r="206">
          <cell r="A206" t="str">
            <v>S413111</v>
          </cell>
          <cell r="C206" t="str">
            <v>国网河北省电力有限公司沧州供电分公司</v>
          </cell>
          <cell r="E206" t="str">
            <v>CNY</v>
          </cell>
          <cell r="G206">
            <v>331139.38000000099</v>
          </cell>
          <cell r="H206">
            <v>0</v>
          </cell>
          <cell r="J206">
            <v>0</v>
          </cell>
          <cell r="L206">
            <v>331139.38000000099</v>
          </cell>
          <cell r="M206" t="str">
            <v>预付</v>
          </cell>
          <cell r="N206">
            <v>-331139.38000000099</v>
          </cell>
          <cell r="O206" t="str">
            <v>预付-331139.380000001</v>
          </cell>
        </row>
        <row r="207">
          <cell r="A207" t="str">
            <v>S413112</v>
          </cell>
          <cell r="C207" t="str">
            <v>南皮县泰航五金制造有限公司</v>
          </cell>
          <cell r="E207" t="str">
            <v>CNY</v>
          </cell>
          <cell r="G207">
            <v>601400.42000000004</v>
          </cell>
          <cell r="H207">
            <v>0</v>
          </cell>
          <cell r="J207">
            <v>0</v>
          </cell>
          <cell r="L207">
            <v>601400.42000000004</v>
          </cell>
          <cell r="M207" t="str">
            <v>预付</v>
          </cell>
          <cell r="N207">
            <v>-601400.42000000004</v>
          </cell>
          <cell r="O207" t="str">
            <v>预付-601400.42</v>
          </cell>
        </row>
        <row r="208">
          <cell r="A208" t="str">
            <v>S413117</v>
          </cell>
          <cell r="C208" t="str">
            <v>霸州市自强汽车零部件厂</v>
          </cell>
          <cell r="E208" t="str">
            <v>CNY</v>
          </cell>
          <cell r="G208">
            <v>-65.09</v>
          </cell>
          <cell r="H208">
            <v>0</v>
          </cell>
          <cell r="J208">
            <v>0</v>
          </cell>
          <cell r="L208">
            <v>-65.09</v>
          </cell>
          <cell r="M208" t="str">
            <v>应付</v>
          </cell>
          <cell r="N208">
            <v>65.09</v>
          </cell>
          <cell r="O208" t="str">
            <v>应付65.09</v>
          </cell>
        </row>
        <row r="209">
          <cell r="A209" t="str">
            <v>S413118</v>
          </cell>
          <cell r="C209" t="str">
            <v>孟村回族自治县旭日汽车配件厂</v>
          </cell>
          <cell r="E209" t="str">
            <v>CNY</v>
          </cell>
          <cell r="G209">
            <v>0</v>
          </cell>
          <cell r="H209">
            <v>0</v>
          </cell>
          <cell r="J209">
            <v>0</v>
          </cell>
          <cell r="L209">
            <v>0</v>
          </cell>
          <cell r="M209" t="str">
            <v>应付</v>
          </cell>
          <cell r="N209">
            <v>0</v>
          </cell>
          <cell r="O209" t="str">
            <v>应付0</v>
          </cell>
        </row>
        <row r="210">
          <cell r="A210" t="str">
            <v>S413121</v>
          </cell>
          <cell r="C210" t="str">
            <v>河北佳铸金属制品有限公司</v>
          </cell>
          <cell r="E210" t="str">
            <v>CNY</v>
          </cell>
          <cell r="G210">
            <v>2700</v>
          </cell>
          <cell r="H210">
            <v>0</v>
          </cell>
          <cell r="J210">
            <v>0</v>
          </cell>
          <cell r="L210">
            <v>2700</v>
          </cell>
          <cell r="M210" t="str">
            <v>预付</v>
          </cell>
          <cell r="N210">
            <v>-2700</v>
          </cell>
          <cell r="O210" t="str">
            <v>预付-2700</v>
          </cell>
        </row>
        <row r="211">
          <cell r="A211" t="str">
            <v>S413122</v>
          </cell>
          <cell r="C211" t="str">
            <v>河北亿泽汽车零部件科技有限公司</v>
          </cell>
          <cell r="E211" t="str">
            <v>CNY</v>
          </cell>
          <cell r="G211">
            <v>-9241.4800000000105</v>
          </cell>
          <cell r="H211">
            <v>0</v>
          </cell>
          <cell r="J211">
            <v>0</v>
          </cell>
          <cell r="L211">
            <v>-9241.4800000000105</v>
          </cell>
          <cell r="M211" t="str">
            <v>应付</v>
          </cell>
          <cell r="N211">
            <v>9241.4800000000105</v>
          </cell>
          <cell r="O211" t="str">
            <v>应付9241.48000000001</v>
          </cell>
        </row>
        <row r="212">
          <cell r="A212" t="str">
            <v>S413123</v>
          </cell>
          <cell r="C212" t="str">
            <v>黄骅市固诺装饰工程有限公司</v>
          </cell>
          <cell r="E212" t="str">
            <v>CNY</v>
          </cell>
          <cell r="G212">
            <v>-9435.25</v>
          </cell>
          <cell r="H212">
            <v>0</v>
          </cell>
          <cell r="J212">
            <v>0</v>
          </cell>
          <cell r="L212">
            <v>-9435.25</v>
          </cell>
          <cell r="M212" t="str">
            <v>应付</v>
          </cell>
          <cell r="N212">
            <v>9435.25</v>
          </cell>
          <cell r="O212" t="str">
            <v>应付9435.25</v>
          </cell>
        </row>
        <row r="213">
          <cell r="A213" t="str">
            <v>S413124</v>
          </cell>
          <cell r="C213" t="str">
            <v>东光县福晨镜业有限公司</v>
          </cell>
          <cell r="E213" t="str">
            <v>CNY</v>
          </cell>
          <cell r="G213">
            <v>-124600.61</v>
          </cell>
          <cell r="H213">
            <v>20600</v>
          </cell>
          <cell r="J213">
            <v>600</v>
          </cell>
          <cell r="L213">
            <v>-104600.61</v>
          </cell>
          <cell r="M213" t="str">
            <v>应付</v>
          </cell>
          <cell r="N213">
            <v>104600.61</v>
          </cell>
          <cell r="O213" t="str">
            <v>应付104600.61</v>
          </cell>
        </row>
        <row r="214">
          <cell r="A214" t="str">
            <v>S413125</v>
          </cell>
          <cell r="C214" t="str">
            <v>沧州智凯金属制品有限公司</v>
          </cell>
          <cell r="E214" t="str">
            <v>CNY</v>
          </cell>
          <cell r="G214">
            <v>-998094.34</v>
          </cell>
          <cell r="H214">
            <v>0</v>
          </cell>
          <cell r="J214">
            <v>0</v>
          </cell>
          <cell r="L214">
            <v>-998094.34</v>
          </cell>
          <cell r="M214" t="str">
            <v>应付</v>
          </cell>
          <cell r="N214">
            <v>998094.34</v>
          </cell>
          <cell r="O214" t="str">
            <v>应付998094.34</v>
          </cell>
        </row>
        <row r="215">
          <cell r="A215" t="str">
            <v>S413126</v>
          </cell>
          <cell r="C215" t="str">
            <v>沧州市坤元装饰装修工程有限公司</v>
          </cell>
          <cell r="E215" t="str">
            <v>CNY</v>
          </cell>
          <cell r="G215">
            <v>-6048.4</v>
          </cell>
          <cell r="H215">
            <v>0</v>
          </cell>
          <cell r="J215">
            <v>0</v>
          </cell>
          <cell r="L215">
            <v>-6048.4</v>
          </cell>
          <cell r="M215" t="str">
            <v>应付</v>
          </cell>
          <cell r="N215">
            <v>6048.4</v>
          </cell>
          <cell r="O215" t="str">
            <v>应付6048.4</v>
          </cell>
        </row>
        <row r="216">
          <cell r="A216" t="str">
            <v>S413127</v>
          </cell>
          <cell r="C216" t="str">
            <v>黄骅市金珲设备安装工程有限公司</v>
          </cell>
          <cell r="E216" t="str">
            <v>CNY</v>
          </cell>
          <cell r="G216">
            <v>0</v>
          </cell>
          <cell r="H216">
            <v>0</v>
          </cell>
          <cell r="J216">
            <v>0</v>
          </cell>
          <cell r="L216">
            <v>0</v>
          </cell>
          <cell r="M216" t="str">
            <v>应付</v>
          </cell>
          <cell r="N216">
            <v>0</v>
          </cell>
          <cell r="O216" t="str">
            <v>应付0</v>
          </cell>
        </row>
        <row r="217">
          <cell r="A217" t="str">
            <v>S413128</v>
          </cell>
          <cell r="C217" t="str">
            <v>霸州市振旭汽车配件有限公司</v>
          </cell>
          <cell r="E217" t="str">
            <v>CNY</v>
          </cell>
          <cell r="G217">
            <v>0</v>
          </cell>
          <cell r="H217">
            <v>0</v>
          </cell>
          <cell r="J217">
            <v>0</v>
          </cell>
          <cell r="L217">
            <v>0</v>
          </cell>
          <cell r="M217" t="str">
            <v>应付</v>
          </cell>
          <cell r="N217">
            <v>0</v>
          </cell>
          <cell r="O217" t="str">
            <v>应付0</v>
          </cell>
        </row>
        <row r="218">
          <cell r="A218" t="str">
            <v>S413129</v>
          </cell>
          <cell r="C218" t="str">
            <v>文安县恒德汽车座椅制造有限公司</v>
          </cell>
          <cell r="E218" t="str">
            <v>CNY</v>
          </cell>
          <cell r="G218">
            <v>-577505.06000000006</v>
          </cell>
          <cell r="H218">
            <v>0</v>
          </cell>
          <cell r="J218">
            <v>0</v>
          </cell>
          <cell r="L218">
            <v>-577505.06000000006</v>
          </cell>
          <cell r="M218" t="str">
            <v>应付</v>
          </cell>
          <cell r="N218">
            <v>577505.06000000006</v>
          </cell>
          <cell r="O218" t="str">
            <v>应付577505.06</v>
          </cell>
        </row>
        <row r="219">
          <cell r="A219" t="str">
            <v>S413130</v>
          </cell>
          <cell r="C219" t="str">
            <v>泊头市捷润五金制品有限公司</v>
          </cell>
          <cell r="E219" t="str">
            <v>CNY</v>
          </cell>
          <cell r="G219">
            <v>-1178831.3</v>
          </cell>
          <cell r="H219">
            <v>164970</v>
          </cell>
          <cell r="J219">
            <v>4970</v>
          </cell>
          <cell r="L219">
            <v>-1018831.3</v>
          </cell>
          <cell r="M219" t="str">
            <v>应付</v>
          </cell>
          <cell r="N219">
            <v>1018831.3</v>
          </cell>
          <cell r="O219" t="str">
            <v>应付1018831.3</v>
          </cell>
        </row>
        <row r="220">
          <cell r="A220" t="str">
            <v>S413131</v>
          </cell>
          <cell r="C220" t="str">
            <v>北京赛诺高科净化设备有限公司</v>
          </cell>
          <cell r="E220" t="str">
            <v>CNY</v>
          </cell>
          <cell r="G220">
            <v>-59130</v>
          </cell>
          <cell r="H220">
            <v>0</v>
          </cell>
          <cell r="J220">
            <v>0</v>
          </cell>
          <cell r="L220">
            <v>-59130</v>
          </cell>
          <cell r="M220" t="str">
            <v>应付</v>
          </cell>
          <cell r="N220">
            <v>59130</v>
          </cell>
          <cell r="O220" t="str">
            <v>应付59130</v>
          </cell>
        </row>
        <row r="221">
          <cell r="A221" t="str">
            <v>S413132</v>
          </cell>
          <cell r="C221" t="str">
            <v>霸州市政锦五金制品有限公司</v>
          </cell>
          <cell r="E221" t="str">
            <v>CNY</v>
          </cell>
          <cell r="G221">
            <v>-1810158.2</v>
          </cell>
          <cell r="H221">
            <v>229487.9</v>
          </cell>
          <cell r="J221">
            <v>6684.12</v>
          </cell>
          <cell r="L221">
            <v>-1587354.42</v>
          </cell>
          <cell r="M221" t="str">
            <v>应付</v>
          </cell>
          <cell r="N221">
            <v>1587354.42</v>
          </cell>
          <cell r="O221" t="str">
            <v>应付1587354.42</v>
          </cell>
        </row>
        <row r="222">
          <cell r="A222" t="str">
            <v>S413133</v>
          </cell>
          <cell r="C222" t="str">
            <v>深州市晶立泰机械配件有限公司</v>
          </cell>
          <cell r="E222" t="str">
            <v>CNY</v>
          </cell>
          <cell r="G222">
            <v>11980.16</v>
          </cell>
          <cell r="H222">
            <v>0</v>
          </cell>
          <cell r="J222">
            <v>0</v>
          </cell>
          <cell r="L222">
            <v>11980.16</v>
          </cell>
          <cell r="M222" t="str">
            <v>预付</v>
          </cell>
          <cell r="N222">
            <v>-11980.16</v>
          </cell>
          <cell r="O222" t="str">
            <v>预付-11980.16</v>
          </cell>
        </row>
        <row r="223">
          <cell r="A223" t="str">
            <v>S413134</v>
          </cell>
          <cell r="C223" t="str">
            <v>黄骅市安华安全技术服务有限公司</v>
          </cell>
          <cell r="E223" t="str">
            <v>CNY</v>
          </cell>
          <cell r="G223">
            <v>0</v>
          </cell>
          <cell r="H223">
            <v>0</v>
          </cell>
          <cell r="J223">
            <v>0</v>
          </cell>
          <cell r="L223">
            <v>0</v>
          </cell>
          <cell r="M223" t="str">
            <v>应付</v>
          </cell>
          <cell r="N223">
            <v>0</v>
          </cell>
          <cell r="O223" t="str">
            <v>应付0</v>
          </cell>
        </row>
        <row r="224">
          <cell r="A224" t="str">
            <v>S413135</v>
          </cell>
          <cell r="C224" t="str">
            <v>黄骅市东鑫车镜厂</v>
          </cell>
          <cell r="E224" t="str">
            <v>CNY</v>
          </cell>
          <cell r="G224">
            <v>29189</v>
          </cell>
          <cell r="H224">
            <v>0</v>
          </cell>
          <cell r="J224">
            <v>0</v>
          </cell>
          <cell r="L224">
            <v>29189</v>
          </cell>
          <cell r="M224" t="str">
            <v>预付</v>
          </cell>
          <cell r="N224">
            <v>-29189</v>
          </cell>
          <cell r="O224" t="str">
            <v>预付-29189</v>
          </cell>
        </row>
        <row r="225">
          <cell r="A225" t="str">
            <v>S413136</v>
          </cell>
          <cell r="C225" t="str">
            <v>黄骅市鼎祥五金制品有限公司</v>
          </cell>
          <cell r="E225" t="str">
            <v>CNY</v>
          </cell>
          <cell r="G225">
            <v>0</v>
          </cell>
          <cell r="H225">
            <v>0</v>
          </cell>
          <cell r="J225">
            <v>0</v>
          </cell>
          <cell r="L225">
            <v>0</v>
          </cell>
          <cell r="M225" t="str">
            <v>应付</v>
          </cell>
          <cell r="N225">
            <v>0</v>
          </cell>
          <cell r="O225" t="str">
            <v>应付0</v>
          </cell>
        </row>
        <row r="226">
          <cell r="A226" t="str">
            <v>S413137</v>
          </cell>
          <cell r="C226" t="str">
            <v>河北秦安安全科技股份有限公司</v>
          </cell>
          <cell r="E226" t="str">
            <v>CNY</v>
          </cell>
          <cell r="G226">
            <v>0</v>
          </cell>
          <cell r="H226">
            <v>0</v>
          </cell>
          <cell r="J226">
            <v>0</v>
          </cell>
          <cell r="L226">
            <v>0</v>
          </cell>
          <cell r="M226" t="str">
            <v>应付</v>
          </cell>
          <cell r="N226">
            <v>0</v>
          </cell>
          <cell r="O226" t="str">
            <v>应付0</v>
          </cell>
        </row>
        <row r="227">
          <cell r="A227" t="str">
            <v>S413138</v>
          </cell>
          <cell r="C227" t="str">
            <v>河北润和职业健康评价有限公司</v>
          </cell>
          <cell r="E227" t="str">
            <v>CNY</v>
          </cell>
          <cell r="G227">
            <v>0</v>
          </cell>
          <cell r="H227">
            <v>0</v>
          </cell>
          <cell r="J227">
            <v>0</v>
          </cell>
          <cell r="L227">
            <v>0</v>
          </cell>
          <cell r="M227" t="str">
            <v>应付</v>
          </cell>
          <cell r="N227">
            <v>0</v>
          </cell>
          <cell r="O227" t="str">
            <v>应付0</v>
          </cell>
        </row>
        <row r="228">
          <cell r="A228" t="str">
            <v>S413139</v>
          </cell>
          <cell r="C228" t="str">
            <v>河北定国紧固件制造有限公司</v>
          </cell>
          <cell r="E228" t="str">
            <v>CNY</v>
          </cell>
          <cell r="G228">
            <v>0</v>
          </cell>
          <cell r="H228">
            <v>0</v>
          </cell>
          <cell r="J228">
            <v>0</v>
          </cell>
          <cell r="L228">
            <v>0</v>
          </cell>
          <cell r="M228" t="str">
            <v>应付</v>
          </cell>
          <cell r="N228">
            <v>0</v>
          </cell>
          <cell r="O228" t="str">
            <v>应付0</v>
          </cell>
        </row>
        <row r="229">
          <cell r="A229" t="str">
            <v>S413140</v>
          </cell>
          <cell r="C229" t="str">
            <v>河北益清环保工程有限公司</v>
          </cell>
          <cell r="E229" t="str">
            <v>CNY</v>
          </cell>
          <cell r="G229">
            <v>0</v>
          </cell>
          <cell r="H229">
            <v>0</v>
          </cell>
          <cell r="J229">
            <v>0</v>
          </cell>
          <cell r="L229">
            <v>0</v>
          </cell>
          <cell r="M229" t="str">
            <v>应付</v>
          </cell>
          <cell r="N229">
            <v>0</v>
          </cell>
          <cell r="O229" t="str">
            <v>应付0</v>
          </cell>
        </row>
        <row r="230">
          <cell r="A230" t="str">
            <v>S413142</v>
          </cell>
          <cell r="C230" t="str">
            <v>沧州凌迈五金(茂源电器部件)有限公司)</v>
          </cell>
          <cell r="E230" t="str">
            <v>CNY</v>
          </cell>
          <cell r="G230">
            <v>-8630.86</v>
          </cell>
          <cell r="H230">
            <v>0</v>
          </cell>
          <cell r="J230">
            <v>0</v>
          </cell>
          <cell r="L230">
            <v>-8630.86</v>
          </cell>
          <cell r="M230" t="str">
            <v>应付</v>
          </cell>
          <cell r="N230">
            <v>8630.86</v>
          </cell>
          <cell r="O230" t="str">
            <v>应付8630.86</v>
          </cell>
        </row>
        <row r="231">
          <cell r="A231" t="str">
            <v>S413144</v>
          </cell>
          <cell r="C231" t="str">
            <v>黄骅市隆润汽车配件有限公司</v>
          </cell>
          <cell r="E231" t="str">
            <v>CNY</v>
          </cell>
          <cell r="G231">
            <v>0</v>
          </cell>
          <cell r="H231">
            <v>0</v>
          </cell>
          <cell r="J231">
            <v>0</v>
          </cell>
          <cell r="L231">
            <v>0</v>
          </cell>
          <cell r="M231" t="str">
            <v>应付</v>
          </cell>
          <cell r="N231">
            <v>0</v>
          </cell>
          <cell r="O231" t="str">
            <v>应付0</v>
          </cell>
        </row>
        <row r="232">
          <cell r="A232" t="str">
            <v>S413145</v>
          </cell>
          <cell r="C232" t="str">
            <v>霸州市霸州镇鑫创五金塑料厂</v>
          </cell>
          <cell r="E232" t="str">
            <v>CNY</v>
          </cell>
          <cell r="G232">
            <v>-237270.04</v>
          </cell>
          <cell r="H232">
            <v>0</v>
          </cell>
          <cell r="J232">
            <v>0</v>
          </cell>
          <cell r="L232">
            <v>-237270.04</v>
          </cell>
          <cell r="M232" t="str">
            <v>应付</v>
          </cell>
          <cell r="N232">
            <v>237270.04</v>
          </cell>
          <cell r="O232" t="str">
            <v>应付237270.04</v>
          </cell>
        </row>
        <row r="233">
          <cell r="A233" t="str">
            <v>S413147</v>
          </cell>
          <cell r="C233" t="str">
            <v>黄骅市海永机电设备经营部</v>
          </cell>
          <cell r="E233" t="str">
            <v>CNY</v>
          </cell>
          <cell r="G233">
            <v>-24645</v>
          </cell>
          <cell r="H233">
            <v>0</v>
          </cell>
          <cell r="J233">
            <v>0</v>
          </cell>
          <cell r="L233">
            <v>-24645</v>
          </cell>
          <cell r="M233" t="str">
            <v>应付</v>
          </cell>
          <cell r="N233">
            <v>24645</v>
          </cell>
          <cell r="O233" t="str">
            <v>应付24645</v>
          </cell>
        </row>
        <row r="234">
          <cell r="A234" t="str">
            <v>S413148</v>
          </cell>
          <cell r="C234" t="str">
            <v>张绍林</v>
          </cell>
          <cell r="E234" t="str">
            <v>CNY</v>
          </cell>
          <cell r="G234">
            <v>0</v>
          </cell>
          <cell r="H234">
            <v>0</v>
          </cell>
          <cell r="J234">
            <v>0</v>
          </cell>
          <cell r="L234">
            <v>0</v>
          </cell>
          <cell r="M234" t="str">
            <v>应付</v>
          </cell>
          <cell r="N234">
            <v>0</v>
          </cell>
          <cell r="O234" t="str">
            <v>应付0</v>
          </cell>
        </row>
        <row r="235">
          <cell r="A235" t="str">
            <v>S413152</v>
          </cell>
          <cell r="C235" t="str">
            <v>远东嘉烨沧州科技有限公司</v>
          </cell>
          <cell r="E235" t="str">
            <v>CNY</v>
          </cell>
          <cell r="G235">
            <v>0</v>
          </cell>
          <cell r="H235">
            <v>0</v>
          </cell>
          <cell r="J235">
            <v>0</v>
          </cell>
          <cell r="L235">
            <v>0</v>
          </cell>
          <cell r="M235" t="str">
            <v>应付</v>
          </cell>
          <cell r="N235">
            <v>0</v>
          </cell>
          <cell r="O235" t="str">
            <v>应付0</v>
          </cell>
        </row>
        <row r="236">
          <cell r="A236" t="str">
            <v>S413154</v>
          </cell>
          <cell r="C236" t="str">
            <v>文安县众盛塑料制品厂</v>
          </cell>
          <cell r="E236" t="str">
            <v>CNY</v>
          </cell>
          <cell r="G236">
            <v>0</v>
          </cell>
          <cell r="H236">
            <v>0</v>
          </cell>
          <cell r="J236">
            <v>0</v>
          </cell>
          <cell r="L236">
            <v>0</v>
          </cell>
          <cell r="M236" t="str">
            <v>应付</v>
          </cell>
          <cell r="N236">
            <v>0</v>
          </cell>
          <cell r="O236" t="str">
            <v>应付0</v>
          </cell>
        </row>
        <row r="237">
          <cell r="A237" t="str">
            <v>S413156</v>
          </cell>
          <cell r="C237" t="str">
            <v>黄骅市天硕汽车部件有限公司</v>
          </cell>
          <cell r="E237" t="str">
            <v>CNY</v>
          </cell>
          <cell r="G237">
            <v>-30239.08</v>
          </cell>
          <cell r="H237">
            <v>0</v>
          </cell>
          <cell r="J237">
            <v>0</v>
          </cell>
          <cell r="L237">
            <v>-30239.08</v>
          </cell>
          <cell r="M237" t="str">
            <v>应付</v>
          </cell>
          <cell r="N237">
            <v>30239.08</v>
          </cell>
          <cell r="O237" t="str">
            <v>应付30239.08</v>
          </cell>
        </row>
        <row r="238">
          <cell r="A238" t="str">
            <v>S413157</v>
          </cell>
          <cell r="C238" t="str">
            <v>衡水鑫智汽车零部件有限公司</v>
          </cell>
          <cell r="E238" t="str">
            <v>CNY</v>
          </cell>
          <cell r="G238">
            <v>0</v>
          </cell>
          <cell r="H238">
            <v>0</v>
          </cell>
          <cell r="J238">
            <v>0</v>
          </cell>
          <cell r="L238">
            <v>0</v>
          </cell>
          <cell r="M238" t="str">
            <v>应付</v>
          </cell>
          <cell r="N238">
            <v>0</v>
          </cell>
          <cell r="O238" t="str">
            <v>应付0</v>
          </cell>
        </row>
        <row r="239">
          <cell r="A239" t="str">
            <v>S413158</v>
          </cell>
          <cell r="C239" t="str">
            <v>沧州凌迈五金制品有限公司</v>
          </cell>
          <cell r="E239" t="str">
            <v>CNY</v>
          </cell>
          <cell r="G239">
            <v>0</v>
          </cell>
          <cell r="H239">
            <v>0</v>
          </cell>
          <cell r="J239">
            <v>0</v>
          </cell>
          <cell r="L239">
            <v>0</v>
          </cell>
          <cell r="M239" t="str">
            <v>应付</v>
          </cell>
          <cell r="N239">
            <v>0</v>
          </cell>
          <cell r="O239" t="str">
            <v>应付0</v>
          </cell>
        </row>
        <row r="240">
          <cell r="A240" t="str">
            <v>S413159</v>
          </cell>
          <cell r="C240" t="str">
            <v>沧州志鹏聚氨酯制品有限公司</v>
          </cell>
          <cell r="E240" t="str">
            <v>CNY</v>
          </cell>
          <cell r="G240">
            <v>-4067.2600000000102</v>
          </cell>
          <cell r="H240">
            <v>0</v>
          </cell>
          <cell r="J240">
            <v>0</v>
          </cell>
          <cell r="L240">
            <v>-4067.2600000000102</v>
          </cell>
          <cell r="M240" t="str">
            <v>应付</v>
          </cell>
          <cell r="N240">
            <v>4067.2600000000102</v>
          </cell>
          <cell r="O240" t="str">
            <v>应付4067.26000000001</v>
          </cell>
        </row>
        <row r="241">
          <cell r="A241" t="str">
            <v>S413161</v>
          </cell>
          <cell r="C241" t="str">
            <v>河北利达金属制品集团有限公司</v>
          </cell>
          <cell r="E241" t="str">
            <v>CNY</v>
          </cell>
          <cell r="G241">
            <v>-6363572.0899999999</v>
          </cell>
          <cell r="H241">
            <v>484222.55</v>
          </cell>
          <cell r="J241">
            <v>204222.55</v>
          </cell>
          <cell r="L241">
            <v>-6083572.0899999999</v>
          </cell>
          <cell r="M241" t="str">
            <v>应付</v>
          </cell>
          <cell r="N241">
            <v>6083572.0899999999</v>
          </cell>
          <cell r="O241" t="str">
            <v>应付6083572.09</v>
          </cell>
        </row>
        <row r="242">
          <cell r="A242" t="str">
            <v>S413164</v>
          </cell>
          <cell r="C242" t="str">
            <v>黄骅市国贸物资有限公司</v>
          </cell>
          <cell r="E242" t="str">
            <v>CNY</v>
          </cell>
          <cell r="G242">
            <v>5.8207660913467401E-11</v>
          </cell>
          <cell r="H242">
            <v>0</v>
          </cell>
          <cell r="J242">
            <v>0</v>
          </cell>
          <cell r="L242">
            <v>5.8207660913467401E-11</v>
          </cell>
          <cell r="M242" t="str">
            <v>预付</v>
          </cell>
          <cell r="N242">
            <v>-5.8207660913467401E-11</v>
          </cell>
          <cell r="O242" t="str">
            <v>预付-5.82076609134674E-11</v>
          </cell>
        </row>
        <row r="243">
          <cell r="A243" t="str">
            <v>S413165</v>
          </cell>
          <cell r="C243" t="str">
            <v>献县鹏凯金属制品有限公司</v>
          </cell>
          <cell r="E243" t="str">
            <v>CNY</v>
          </cell>
          <cell r="G243">
            <v>-2.3283064365386999E-10</v>
          </cell>
          <cell r="H243">
            <v>0</v>
          </cell>
          <cell r="J243">
            <v>0</v>
          </cell>
          <cell r="L243">
            <v>-2.3283064365386999E-10</v>
          </cell>
          <cell r="M243" t="str">
            <v>应付</v>
          </cell>
          <cell r="N243">
            <v>2.3283064365386999E-10</v>
          </cell>
          <cell r="O243" t="str">
            <v>应付2.3283064365387E-10</v>
          </cell>
        </row>
        <row r="244">
          <cell r="A244" t="str">
            <v>S413166</v>
          </cell>
          <cell r="C244" t="str">
            <v>盐山县大华五金销售有限公司</v>
          </cell>
          <cell r="E244" t="str">
            <v>CNY</v>
          </cell>
          <cell r="G244">
            <v>0</v>
          </cell>
          <cell r="H244">
            <v>0</v>
          </cell>
          <cell r="J244">
            <v>0</v>
          </cell>
          <cell r="L244">
            <v>0</v>
          </cell>
          <cell r="M244" t="str">
            <v>应付</v>
          </cell>
          <cell r="N244">
            <v>0</v>
          </cell>
          <cell r="O244" t="str">
            <v>应付0</v>
          </cell>
        </row>
        <row r="245">
          <cell r="A245" t="str">
            <v>S413167</v>
          </cell>
          <cell r="C245" t="str">
            <v>航天宏达（泊头）机械科技有限公司</v>
          </cell>
          <cell r="E245" t="str">
            <v>CNY</v>
          </cell>
          <cell r="G245">
            <v>-678744.95</v>
          </cell>
          <cell r="H245">
            <v>31189</v>
          </cell>
          <cell r="J245">
            <v>1189</v>
          </cell>
          <cell r="L245">
            <v>-648744.94999999995</v>
          </cell>
          <cell r="M245" t="str">
            <v>应付</v>
          </cell>
          <cell r="N245">
            <v>648744.94999999995</v>
          </cell>
          <cell r="O245" t="str">
            <v>应付648744.95</v>
          </cell>
        </row>
        <row r="246">
          <cell r="A246" t="str">
            <v>S413168</v>
          </cell>
          <cell r="C246" t="str">
            <v>黄骅市旗锐塑料制品有限公司</v>
          </cell>
          <cell r="E246" t="str">
            <v>CNY</v>
          </cell>
          <cell r="G246">
            <v>-393260.23</v>
          </cell>
          <cell r="H246">
            <v>20000</v>
          </cell>
          <cell r="J246">
            <v>0</v>
          </cell>
          <cell r="L246">
            <v>-373260.23</v>
          </cell>
          <cell r="M246" t="str">
            <v>应付</v>
          </cell>
          <cell r="N246">
            <v>373260.23</v>
          </cell>
          <cell r="O246" t="str">
            <v>应付373260.23</v>
          </cell>
        </row>
        <row r="247">
          <cell r="A247" t="str">
            <v>S413169</v>
          </cell>
          <cell r="C247" t="str">
            <v>黄骅市鑫翔五金产品经销处</v>
          </cell>
          <cell r="E247" t="str">
            <v>CNY</v>
          </cell>
          <cell r="G247">
            <v>-458</v>
          </cell>
          <cell r="H247">
            <v>0</v>
          </cell>
          <cell r="J247">
            <v>0</v>
          </cell>
          <cell r="L247">
            <v>-458</v>
          </cell>
          <cell r="M247" t="str">
            <v>应付</v>
          </cell>
          <cell r="N247">
            <v>458</v>
          </cell>
          <cell r="O247" t="str">
            <v>应付458</v>
          </cell>
        </row>
        <row r="248">
          <cell r="A248" t="str">
            <v>S413171</v>
          </cell>
          <cell r="C248" t="str">
            <v>廊坊东尚金属制品有限公司</v>
          </cell>
          <cell r="E248" t="str">
            <v>CNY</v>
          </cell>
          <cell r="G248">
            <v>0</v>
          </cell>
          <cell r="H248">
            <v>0</v>
          </cell>
          <cell r="J248">
            <v>0</v>
          </cell>
          <cell r="L248">
            <v>0</v>
          </cell>
          <cell r="M248" t="str">
            <v>应付</v>
          </cell>
          <cell r="N248">
            <v>0</v>
          </cell>
          <cell r="O248" t="str">
            <v>应付0</v>
          </cell>
        </row>
        <row r="249">
          <cell r="A249" t="str">
            <v>S413172</v>
          </cell>
          <cell r="C249" t="str">
            <v>南宫市宏勇汽配塑料卡扣制造厂</v>
          </cell>
          <cell r="E249" t="str">
            <v>CNY</v>
          </cell>
          <cell r="G249">
            <v>5150</v>
          </cell>
          <cell r="H249">
            <v>0</v>
          </cell>
          <cell r="J249">
            <v>0</v>
          </cell>
          <cell r="L249">
            <v>5150</v>
          </cell>
          <cell r="M249" t="str">
            <v>预付</v>
          </cell>
          <cell r="N249">
            <v>-5150</v>
          </cell>
          <cell r="O249" t="str">
            <v>预付-5150</v>
          </cell>
        </row>
        <row r="250">
          <cell r="A250" t="str">
            <v>S413173</v>
          </cell>
          <cell r="C250" t="str">
            <v>唐山市乐元板带有限公司</v>
          </cell>
          <cell r="E250" t="str">
            <v>CNY</v>
          </cell>
          <cell r="G250">
            <v>0</v>
          </cell>
          <cell r="H250">
            <v>0</v>
          </cell>
          <cell r="J250">
            <v>0</v>
          </cell>
          <cell r="L250">
            <v>0</v>
          </cell>
          <cell r="M250" t="str">
            <v>应付</v>
          </cell>
          <cell r="N250">
            <v>0</v>
          </cell>
          <cell r="O250" t="str">
            <v>应付0</v>
          </cell>
        </row>
        <row r="251">
          <cell r="A251" t="str">
            <v>S413174</v>
          </cell>
          <cell r="C251" t="str">
            <v>沧州美凯精冲产品有限公司</v>
          </cell>
          <cell r="E251" t="str">
            <v>CNY</v>
          </cell>
          <cell r="G251">
            <v>-24140.68</v>
          </cell>
          <cell r="H251">
            <v>0</v>
          </cell>
          <cell r="J251">
            <v>0</v>
          </cell>
          <cell r="L251">
            <v>-24140.68</v>
          </cell>
          <cell r="M251" t="str">
            <v>应付</v>
          </cell>
          <cell r="N251">
            <v>24140.68</v>
          </cell>
          <cell r="O251" t="str">
            <v>应付24140.68</v>
          </cell>
        </row>
        <row r="252">
          <cell r="A252" t="str">
            <v>S413175</v>
          </cell>
          <cell r="C252" t="str">
            <v>河北莫特美橡塑科技有限公司</v>
          </cell>
          <cell r="E252" t="str">
            <v>CNY</v>
          </cell>
          <cell r="G252">
            <v>-504545.22</v>
          </cell>
          <cell r="H252">
            <v>0</v>
          </cell>
          <cell r="J252">
            <v>0</v>
          </cell>
          <cell r="L252">
            <v>-504545.22</v>
          </cell>
          <cell r="M252" t="str">
            <v>应付</v>
          </cell>
          <cell r="N252">
            <v>504545.22</v>
          </cell>
          <cell r="O252" t="str">
            <v>应付504545.22</v>
          </cell>
        </row>
        <row r="253">
          <cell r="A253" t="str">
            <v>S413176</v>
          </cell>
          <cell r="C253" t="str">
            <v>黄骅市华盛五金机电有限公司</v>
          </cell>
          <cell r="E253" t="str">
            <v>CNY</v>
          </cell>
          <cell r="G253">
            <v>0</v>
          </cell>
          <cell r="H253">
            <v>0</v>
          </cell>
          <cell r="J253">
            <v>0</v>
          </cell>
          <cell r="L253">
            <v>0</v>
          </cell>
          <cell r="M253" t="str">
            <v>应付</v>
          </cell>
          <cell r="N253">
            <v>0</v>
          </cell>
          <cell r="O253" t="str">
            <v>应付0</v>
          </cell>
        </row>
        <row r="254">
          <cell r="A254" t="str">
            <v>S413177</v>
          </cell>
          <cell r="C254" t="str">
            <v>河北钢百科技有限公司</v>
          </cell>
          <cell r="E254" t="str">
            <v>CNY</v>
          </cell>
          <cell r="G254">
            <v>0</v>
          </cell>
          <cell r="H254">
            <v>0</v>
          </cell>
          <cell r="J254">
            <v>0</v>
          </cell>
          <cell r="L254">
            <v>0</v>
          </cell>
          <cell r="M254" t="str">
            <v>应付</v>
          </cell>
          <cell r="N254">
            <v>0</v>
          </cell>
          <cell r="O254" t="str">
            <v>应付0</v>
          </cell>
        </row>
        <row r="255">
          <cell r="A255" t="str">
            <v>S413178</v>
          </cell>
          <cell r="C255" t="str">
            <v>廊坊市东平汽车零配件有限公司</v>
          </cell>
          <cell r="E255" t="str">
            <v>CNY</v>
          </cell>
          <cell r="G255">
            <v>-129645.16</v>
          </cell>
          <cell r="H255">
            <v>0</v>
          </cell>
          <cell r="J255">
            <v>0</v>
          </cell>
          <cell r="L255">
            <v>-129645.16</v>
          </cell>
          <cell r="M255" t="str">
            <v>应付</v>
          </cell>
          <cell r="N255">
            <v>129645.16</v>
          </cell>
          <cell r="O255" t="str">
            <v>应付129645.16</v>
          </cell>
        </row>
        <row r="256">
          <cell r="A256" t="str">
            <v>S413179</v>
          </cell>
          <cell r="C256" t="str">
            <v>文安县海智五金制品有限公司</v>
          </cell>
          <cell r="E256" t="str">
            <v>CNY</v>
          </cell>
          <cell r="G256">
            <v>0</v>
          </cell>
          <cell r="H256">
            <v>0</v>
          </cell>
          <cell r="J256">
            <v>0</v>
          </cell>
          <cell r="L256">
            <v>0</v>
          </cell>
          <cell r="M256" t="str">
            <v>应付</v>
          </cell>
          <cell r="N256">
            <v>0</v>
          </cell>
          <cell r="O256" t="str">
            <v>应付0</v>
          </cell>
        </row>
        <row r="257">
          <cell r="A257" t="str">
            <v>S413180</v>
          </cell>
          <cell r="C257" t="str">
            <v>文安县兴凯汽车配件厂</v>
          </cell>
          <cell r="E257" t="str">
            <v>CNY</v>
          </cell>
          <cell r="G257">
            <v>0</v>
          </cell>
          <cell r="H257">
            <v>0</v>
          </cell>
          <cell r="J257">
            <v>0</v>
          </cell>
          <cell r="L257">
            <v>0</v>
          </cell>
          <cell r="M257" t="str">
            <v>应付</v>
          </cell>
          <cell r="N257">
            <v>0</v>
          </cell>
          <cell r="O257" t="str">
            <v>应付0</v>
          </cell>
        </row>
        <row r="258">
          <cell r="A258" t="str">
            <v>S413181</v>
          </cell>
          <cell r="C258" t="str">
            <v>廊坊开发区欧特克精密电子线束制造有限公司</v>
          </cell>
          <cell r="E258" t="str">
            <v>CNY</v>
          </cell>
          <cell r="G258">
            <v>-151330.89000000001</v>
          </cell>
          <cell r="H258">
            <v>0</v>
          </cell>
          <cell r="J258">
            <v>0</v>
          </cell>
          <cell r="L258">
            <v>-151330.89000000001</v>
          </cell>
          <cell r="M258" t="str">
            <v>应付</v>
          </cell>
          <cell r="N258">
            <v>151330.89000000001</v>
          </cell>
          <cell r="O258" t="str">
            <v>应付151330.89</v>
          </cell>
        </row>
        <row r="259">
          <cell r="A259" t="str">
            <v>S413182</v>
          </cell>
          <cell r="C259" t="str">
            <v>黄骅市盈辉汽车配件有限公司</v>
          </cell>
          <cell r="E259" t="str">
            <v>CNY</v>
          </cell>
          <cell r="G259">
            <v>-289366.12</v>
          </cell>
          <cell r="H259">
            <v>0</v>
          </cell>
          <cell r="J259">
            <v>0</v>
          </cell>
          <cell r="L259">
            <v>-289366.12</v>
          </cell>
          <cell r="M259" t="str">
            <v>应付</v>
          </cell>
          <cell r="N259">
            <v>289366.12</v>
          </cell>
          <cell r="O259" t="str">
            <v>应付289366.12</v>
          </cell>
        </row>
        <row r="260">
          <cell r="A260" t="str">
            <v>S413183</v>
          </cell>
          <cell r="C260" t="str">
            <v>河北方基恒达汽车部件有限公司</v>
          </cell>
          <cell r="E260" t="str">
            <v>CNY</v>
          </cell>
          <cell r="G260">
            <v>-1100174.44</v>
          </cell>
          <cell r="H260">
            <v>0</v>
          </cell>
          <cell r="J260">
            <v>0</v>
          </cell>
          <cell r="L260">
            <v>-1100174.44</v>
          </cell>
          <cell r="M260" t="str">
            <v>应付</v>
          </cell>
          <cell r="N260">
            <v>1100174.44</v>
          </cell>
          <cell r="O260" t="str">
            <v>应付1100174.44</v>
          </cell>
        </row>
        <row r="261">
          <cell r="A261" t="str">
            <v>S413184</v>
          </cell>
          <cell r="C261" t="str">
            <v>黄骅市宏达五金厂</v>
          </cell>
          <cell r="E261" t="str">
            <v>CNY</v>
          </cell>
          <cell r="G261">
            <v>20000</v>
          </cell>
          <cell r="H261">
            <v>0</v>
          </cell>
          <cell r="J261">
            <v>35691.949999999997</v>
          </cell>
          <cell r="L261">
            <v>-15691.95</v>
          </cell>
          <cell r="M261" t="str">
            <v>应付</v>
          </cell>
          <cell r="N261">
            <v>15691.95</v>
          </cell>
          <cell r="O261" t="str">
            <v>应付15691.95</v>
          </cell>
        </row>
        <row r="262">
          <cell r="A262" t="str">
            <v>S413185</v>
          </cell>
          <cell r="C262" t="str">
            <v>海兴县越达弹簧制造有限公司</v>
          </cell>
          <cell r="E262" t="str">
            <v>CNY</v>
          </cell>
          <cell r="G262">
            <v>-118895.43</v>
          </cell>
          <cell r="H262">
            <v>0</v>
          </cell>
          <cell r="J262">
            <v>0</v>
          </cell>
          <cell r="L262">
            <v>-118895.43</v>
          </cell>
          <cell r="M262" t="str">
            <v>应付</v>
          </cell>
          <cell r="N262">
            <v>118895.43</v>
          </cell>
          <cell r="O262" t="str">
            <v>应付118895.43</v>
          </cell>
        </row>
        <row r="263">
          <cell r="A263" t="str">
            <v>S413186</v>
          </cell>
          <cell r="C263" t="str">
            <v>黄骅市富邑金属制品有限公司</v>
          </cell>
          <cell r="E263" t="str">
            <v>CNY</v>
          </cell>
          <cell r="G263">
            <v>-19523.37</v>
          </cell>
          <cell r="H263">
            <v>0</v>
          </cell>
          <cell r="J263">
            <v>0</v>
          </cell>
          <cell r="L263">
            <v>-19523.37</v>
          </cell>
          <cell r="M263" t="str">
            <v>应付</v>
          </cell>
          <cell r="N263">
            <v>19523.37</v>
          </cell>
          <cell r="O263" t="str">
            <v>应付19523.37</v>
          </cell>
        </row>
        <row r="264">
          <cell r="A264" t="str">
            <v>S413196</v>
          </cell>
          <cell r="C264" t="str">
            <v>北汽岱摩斯（沧州）汽车系统有限公司</v>
          </cell>
          <cell r="E264" t="str">
            <v>CNY</v>
          </cell>
          <cell r="G264">
            <v>0</v>
          </cell>
          <cell r="H264">
            <v>0</v>
          </cell>
          <cell r="J264">
            <v>0</v>
          </cell>
          <cell r="L264">
            <v>0</v>
          </cell>
          <cell r="M264" t="str">
            <v>应付</v>
          </cell>
          <cell r="N264">
            <v>0</v>
          </cell>
          <cell r="O264" t="str">
            <v>应付0</v>
          </cell>
        </row>
        <row r="265">
          <cell r="A265" t="str">
            <v>S413197</v>
          </cell>
          <cell r="C265" t="str">
            <v>保定市宏腾科技有限公司</v>
          </cell>
          <cell r="E265" t="str">
            <v>CNY</v>
          </cell>
          <cell r="G265">
            <v>0</v>
          </cell>
          <cell r="H265">
            <v>0</v>
          </cell>
          <cell r="J265">
            <v>0</v>
          </cell>
          <cell r="L265">
            <v>0</v>
          </cell>
          <cell r="M265" t="str">
            <v>应付</v>
          </cell>
          <cell r="N265">
            <v>0</v>
          </cell>
          <cell r="O265" t="str">
            <v>应付0</v>
          </cell>
        </row>
        <row r="266">
          <cell r="A266" t="str">
            <v>S413199</v>
          </cell>
          <cell r="C266" t="str">
            <v>廊坊冀杰塑料制品有限公司</v>
          </cell>
          <cell r="E266" t="str">
            <v>CNY</v>
          </cell>
          <cell r="G266">
            <v>0</v>
          </cell>
          <cell r="H266">
            <v>0</v>
          </cell>
          <cell r="J266">
            <v>0</v>
          </cell>
          <cell r="L266">
            <v>0</v>
          </cell>
          <cell r="M266" t="str">
            <v>应付</v>
          </cell>
          <cell r="N266">
            <v>0</v>
          </cell>
          <cell r="O266" t="str">
            <v>应付0</v>
          </cell>
        </row>
        <row r="267">
          <cell r="A267" t="str">
            <v>S413200</v>
          </cell>
          <cell r="C267" t="str">
            <v>文安县志桥汽车配件厂</v>
          </cell>
          <cell r="E267" t="str">
            <v>CNY</v>
          </cell>
          <cell r="G267">
            <v>0</v>
          </cell>
          <cell r="H267">
            <v>0</v>
          </cell>
          <cell r="J267">
            <v>0</v>
          </cell>
          <cell r="L267">
            <v>0</v>
          </cell>
          <cell r="M267" t="str">
            <v>应付</v>
          </cell>
          <cell r="N267">
            <v>0</v>
          </cell>
          <cell r="O267" t="str">
            <v>应付0</v>
          </cell>
        </row>
        <row r="268">
          <cell r="A268" t="str">
            <v>S413201</v>
          </cell>
          <cell r="C268" t="str">
            <v>清河县沁园汽车零部件有限公司</v>
          </cell>
          <cell r="E268" t="str">
            <v>CNY</v>
          </cell>
          <cell r="G268">
            <v>-333002.92</v>
          </cell>
          <cell r="H268">
            <v>100000</v>
          </cell>
          <cell r="J268">
            <v>0</v>
          </cell>
          <cell r="L268">
            <v>-233002.92</v>
          </cell>
          <cell r="M268" t="str">
            <v>应付</v>
          </cell>
          <cell r="N268">
            <v>233002.92</v>
          </cell>
          <cell r="O268" t="str">
            <v>应付233002.92</v>
          </cell>
        </row>
        <row r="269">
          <cell r="A269" t="str">
            <v>S413202</v>
          </cell>
          <cell r="C269" t="str">
            <v>黄骅市荣昌祥纸制品有限公司</v>
          </cell>
          <cell r="E269" t="str">
            <v>CNY</v>
          </cell>
          <cell r="G269">
            <v>-43392.57</v>
          </cell>
          <cell r="H269">
            <v>0</v>
          </cell>
          <cell r="J269">
            <v>0</v>
          </cell>
          <cell r="L269">
            <v>-43392.57</v>
          </cell>
          <cell r="M269" t="str">
            <v>应付</v>
          </cell>
          <cell r="N269">
            <v>43392.57</v>
          </cell>
          <cell r="O269" t="str">
            <v>应付43392.57</v>
          </cell>
        </row>
        <row r="270">
          <cell r="A270" t="str">
            <v>S413203</v>
          </cell>
          <cell r="C270" t="str">
            <v>黄骅市沃孚源包装制品有限公司</v>
          </cell>
          <cell r="E270" t="str">
            <v>CNY</v>
          </cell>
          <cell r="G270">
            <v>-27880</v>
          </cell>
          <cell r="H270">
            <v>0</v>
          </cell>
          <cell r="J270">
            <v>0</v>
          </cell>
          <cell r="L270">
            <v>-27880</v>
          </cell>
          <cell r="M270" t="str">
            <v>应付</v>
          </cell>
          <cell r="N270">
            <v>27880</v>
          </cell>
          <cell r="O270" t="str">
            <v>应付27880</v>
          </cell>
        </row>
        <row r="271">
          <cell r="A271" t="str">
            <v>S413204</v>
          </cell>
          <cell r="C271" t="str">
            <v>永清永泰汽车部件有限公司</v>
          </cell>
          <cell r="E271" t="str">
            <v>CNY</v>
          </cell>
          <cell r="G271">
            <v>-89558.55</v>
          </cell>
          <cell r="H271">
            <v>0</v>
          </cell>
          <cell r="J271">
            <v>0</v>
          </cell>
          <cell r="L271">
            <v>-89558.55</v>
          </cell>
          <cell r="M271" t="str">
            <v>应付</v>
          </cell>
          <cell r="N271">
            <v>89558.55</v>
          </cell>
          <cell r="O271" t="str">
            <v>应付89558.55</v>
          </cell>
        </row>
        <row r="272">
          <cell r="A272" t="str">
            <v>S413205</v>
          </cell>
          <cell r="C272" t="str">
            <v>香河金柏包装技术开发有限公司</v>
          </cell>
          <cell r="E272" t="str">
            <v>CNY</v>
          </cell>
          <cell r="G272">
            <v>0</v>
          </cell>
          <cell r="H272">
            <v>0</v>
          </cell>
          <cell r="J272">
            <v>0</v>
          </cell>
          <cell r="L272">
            <v>0</v>
          </cell>
          <cell r="M272" t="str">
            <v>应付</v>
          </cell>
          <cell r="N272">
            <v>0</v>
          </cell>
          <cell r="O272" t="str">
            <v>应付0</v>
          </cell>
        </row>
        <row r="273">
          <cell r="A273" t="str">
            <v>S413206</v>
          </cell>
          <cell r="C273" t="str">
            <v>衡水弘方橡塑制品有限公司</v>
          </cell>
          <cell r="E273" t="str">
            <v>CNY</v>
          </cell>
          <cell r="G273">
            <v>0</v>
          </cell>
          <cell r="H273">
            <v>0</v>
          </cell>
          <cell r="J273">
            <v>0</v>
          </cell>
          <cell r="L273">
            <v>0</v>
          </cell>
          <cell r="M273" t="str">
            <v>应付</v>
          </cell>
          <cell r="N273">
            <v>0</v>
          </cell>
          <cell r="O273" t="str">
            <v>应付0</v>
          </cell>
        </row>
        <row r="274">
          <cell r="A274" t="str">
            <v>S413207</v>
          </cell>
          <cell r="C274" t="str">
            <v>邢台普伦斯金属制品有限公司</v>
          </cell>
          <cell r="E274" t="str">
            <v>CNY</v>
          </cell>
          <cell r="G274">
            <v>0</v>
          </cell>
          <cell r="H274">
            <v>0</v>
          </cell>
          <cell r="J274">
            <v>0</v>
          </cell>
          <cell r="L274">
            <v>0</v>
          </cell>
          <cell r="M274" t="str">
            <v>应付</v>
          </cell>
          <cell r="N274">
            <v>0</v>
          </cell>
          <cell r="O274" t="str">
            <v>应付0</v>
          </cell>
        </row>
        <row r="275">
          <cell r="A275" t="str">
            <v>S413209</v>
          </cell>
          <cell r="C275" t="str">
            <v>泊头市德博机械制造有限公司</v>
          </cell>
          <cell r="E275" t="str">
            <v>CNY</v>
          </cell>
          <cell r="G275">
            <v>60220</v>
          </cell>
          <cell r="H275">
            <v>61800</v>
          </cell>
          <cell r="J275">
            <v>1800</v>
          </cell>
          <cell r="L275">
            <v>120220</v>
          </cell>
          <cell r="M275" t="str">
            <v>预付</v>
          </cell>
          <cell r="N275">
            <v>-120220</v>
          </cell>
          <cell r="O275" t="str">
            <v>预付-120220</v>
          </cell>
        </row>
        <row r="276">
          <cell r="A276" t="str">
            <v>S413210</v>
          </cell>
          <cell r="C276" t="str">
            <v>泊头市德恒数控机械有限公司</v>
          </cell>
          <cell r="E276" t="str">
            <v>CNY</v>
          </cell>
          <cell r="G276">
            <v>0</v>
          </cell>
          <cell r="H276">
            <v>0</v>
          </cell>
          <cell r="J276">
            <v>0</v>
          </cell>
          <cell r="L276">
            <v>0</v>
          </cell>
          <cell r="M276" t="str">
            <v>应付</v>
          </cell>
          <cell r="N276">
            <v>0</v>
          </cell>
          <cell r="O276" t="str">
            <v>应付0</v>
          </cell>
        </row>
        <row r="277">
          <cell r="A277" t="str">
            <v>S413211</v>
          </cell>
          <cell r="C277" t="str">
            <v>南皮县鸿禧金属制品有限公司</v>
          </cell>
          <cell r="E277" t="str">
            <v>CNY</v>
          </cell>
          <cell r="G277">
            <v>0</v>
          </cell>
          <cell r="H277">
            <v>0</v>
          </cell>
          <cell r="J277">
            <v>0</v>
          </cell>
          <cell r="L277">
            <v>0</v>
          </cell>
          <cell r="M277" t="str">
            <v>应付</v>
          </cell>
          <cell r="N277">
            <v>0</v>
          </cell>
          <cell r="O277" t="str">
            <v>应付0</v>
          </cell>
        </row>
        <row r="278">
          <cell r="A278" t="str">
            <v>S413212</v>
          </cell>
          <cell r="C278" t="str">
            <v>廊坊富杉汽车零部件有限公司</v>
          </cell>
          <cell r="E278" t="str">
            <v>CNY</v>
          </cell>
          <cell r="G278">
            <v>-54153.36</v>
          </cell>
          <cell r="H278">
            <v>0</v>
          </cell>
          <cell r="J278">
            <v>0</v>
          </cell>
          <cell r="L278">
            <v>-54153.36</v>
          </cell>
          <cell r="M278" t="str">
            <v>应付</v>
          </cell>
          <cell r="N278">
            <v>54153.36</v>
          </cell>
          <cell r="O278" t="str">
            <v>应付54153.36</v>
          </cell>
        </row>
        <row r="279">
          <cell r="A279" t="str">
            <v>S413213</v>
          </cell>
          <cell r="C279" t="str">
            <v>沧县大河精密铸造厂</v>
          </cell>
          <cell r="E279" t="str">
            <v>CNY</v>
          </cell>
          <cell r="G279">
            <v>9999.9999999999909</v>
          </cell>
          <cell r="H279">
            <v>11865</v>
          </cell>
          <cell r="J279">
            <v>10401.65</v>
          </cell>
          <cell r="L279">
            <v>11463.35</v>
          </cell>
          <cell r="M279" t="str">
            <v>预付</v>
          </cell>
          <cell r="N279">
            <v>-11463.35</v>
          </cell>
          <cell r="O279" t="str">
            <v>预付-11463.35</v>
          </cell>
        </row>
        <row r="280">
          <cell r="A280" t="str">
            <v>S413214</v>
          </cell>
          <cell r="C280" t="str">
            <v>河北讯飞起重设备安装有限公司</v>
          </cell>
          <cell r="E280" t="str">
            <v>CNY</v>
          </cell>
          <cell r="G280">
            <v>-30000</v>
          </cell>
          <cell r="H280">
            <v>0</v>
          </cell>
          <cell r="J280">
            <v>0</v>
          </cell>
          <cell r="L280">
            <v>-30000</v>
          </cell>
          <cell r="M280" t="str">
            <v>应付</v>
          </cell>
          <cell r="N280">
            <v>30000</v>
          </cell>
          <cell r="O280" t="str">
            <v>应付30000</v>
          </cell>
        </row>
        <row r="281">
          <cell r="A281" t="str">
            <v>S413215</v>
          </cell>
          <cell r="C281" t="str">
            <v>北京吉信气弹簧制品有限公司廊坊分公司</v>
          </cell>
          <cell r="E281" t="str">
            <v>CNY</v>
          </cell>
          <cell r="G281">
            <v>-86795.3</v>
          </cell>
          <cell r="H281">
            <v>0</v>
          </cell>
          <cell r="J281">
            <v>0</v>
          </cell>
          <cell r="L281">
            <v>-86795.3</v>
          </cell>
          <cell r="M281" t="str">
            <v>应付</v>
          </cell>
          <cell r="N281">
            <v>86795.3</v>
          </cell>
          <cell r="O281" t="str">
            <v>应付86795.3</v>
          </cell>
        </row>
        <row r="282">
          <cell r="A282" t="str">
            <v>S413220</v>
          </cell>
          <cell r="C282" t="str">
            <v>南皮县远成五金制造有限公司</v>
          </cell>
          <cell r="E282" t="str">
            <v>CNY</v>
          </cell>
          <cell r="G282">
            <v>-117313.31</v>
          </cell>
          <cell r="H282">
            <v>0</v>
          </cell>
          <cell r="J282">
            <v>32318</v>
          </cell>
          <cell r="L282">
            <v>-149631.31</v>
          </cell>
          <cell r="M282" t="str">
            <v>应付</v>
          </cell>
          <cell r="N282">
            <v>149631.31</v>
          </cell>
          <cell r="O282" t="str">
            <v>应付149631.31</v>
          </cell>
        </row>
        <row r="283">
          <cell r="A283" t="str">
            <v>S413222</v>
          </cell>
          <cell r="C283" t="str">
            <v>廊坊元丰铝业有限公司</v>
          </cell>
          <cell r="E283" t="str">
            <v>CNY</v>
          </cell>
          <cell r="G283">
            <v>-30547.3</v>
          </cell>
          <cell r="H283">
            <v>0</v>
          </cell>
          <cell r="J283">
            <v>0</v>
          </cell>
          <cell r="L283">
            <v>-30547.3</v>
          </cell>
          <cell r="M283" t="str">
            <v>应付</v>
          </cell>
          <cell r="N283">
            <v>30547.3</v>
          </cell>
          <cell r="O283" t="str">
            <v>应付30547.3</v>
          </cell>
        </row>
        <row r="284">
          <cell r="A284" t="str">
            <v>S413224</v>
          </cell>
          <cell r="C284" t="str">
            <v>青县天德纸制品有限公司</v>
          </cell>
          <cell r="E284" t="str">
            <v>CNY</v>
          </cell>
          <cell r="G284">
            <v>0</v>
          </cell>
          <cell r="H284">
            <v>0</v>
          </cell>
          <cell r="J284">
            <v>5152.8</v>
          </cell>
          <cell r="L284">
            <v>-5152.8</v>
          </cell>
          <cell r="M284" t="str">
            <v>应付</v>
          </cell>
          <cell r="N284">
            <v>5152.8</v>
          </cell>
          <cell r="O284" t="str">
            <v>应付5152.8</v>
          </cell>
        </row>
        <row r="285">
          <cell r="A285" t="str">
            <v>S413225</v>
          </cell>
          <cell r="C285" t="str">
            <v>安徽小盒子智包装科技有限公司</v>
          </cell>
          <cell r="E285" t="str">
            <v>CNY</v>
          </cell>
          <cell r="G285">
            <v>2950</v>
          </cell>
          <cell r="H285">
            <v>0</v>
          </cell>
          <cell r="J285">
            <v>0</v>
          </cell>
          <cell r="L285">
            <v>2950</v>
          </cell>
          <cell r="M285" t="str">
            <v>预付</v>
          </cell>
          <cell r="N285">
            <v>-2950</v>
          </cell>
          <cell r="O285" t="str">
            <v>预付-2950</v>
          </cell>
        </row>
        <row r="286">
          <cell r="A286" t="str">
            <v>S413227</v>
          </cell>
          <cell r="C286" t="str">
            <v>唐山市开云纤维制品有限公司</v>
          </cell>
          <cell r="E286" t="str">
            <v>CNY</v>
          </cell>
          <cell r="G286">
            <v>0</v>
          </cell>
          <cell r="H286">
            <v>22374</v>
          </cell>
          <cell r="J286">
            <v>0</v>
          </cell>
          <cell r="L286">
            <v>22374</v>
          </cell>
          <cell r="M286" t="str">
            <v>预付</v>
          </cell>
          <cell r="N286">
            <v>-22374</v>
          </cell>
          <cell r="O286" t="str">
            <v>预付-22374</v>
          </cell>
        </row>
        <row r="287">
          <cell r="A287" t="str">
            <v>S421001</v>
          </cell>
          <cell r="C287" t="str">
            <v>沈阳金杯锦恒汽车安全系统有限公司</v>
          </cell>
          <cell r="E287" t="str">
            <v>CNY</v>
          </cell>
          <cell r="G287">
            <v>-4.65661287307739E-10</v>
          </cell>
          <cell r="H287">
            <v>0</v>
          </cell>
          <cell r="J287">
            <v>0</v>
          </cell>
          <cell r="L287">
            <v>-4.65661287307739E-10</v>
          </cell>
          <cell r="M287" t="str">
            <v>应付</v>
          </cell>
          <cell r="N287">
            <v>4.65661287307739E-10</v>
          </cell>
          <cell r="O287" t="str">
            <v>应付4.65661287307739E-10</v>
          </cell>
        </row>
        <row r="288">
          <cell r="A288" t="str">
            <v>S421002</v>
          </cell>
          <cell r="C288" t="str">
            <v>大连浩煜新材料科技有限公司</v>
          </cell>
          <cell r="E288" t="str">
            <v>CNY</v>
          </cell>
          <cell r="G288">
            <v>-4908769.82</v>
          </cell>
          <cell r="H288">
            <v>0</v>
          </cell>
          <cell r="J288">
            <v>0</v>
          </cell>
          <cell r="L288">
            <v>-4908769.82</v>
          </cell>
          <cell r="M288" t="str">
            <v>应付</v>
          </cell>
          <cell r="N288">
            <v>4908769.82</v>
          </cell>
          <cell r="O288" t="str">
            <v>应付4908769.82</v>
          </cell>
        </row>
        <row r="289">
          <cell r="A289" t="str">
            <v>S421003</v>
          </cell>
          <cell r="C289" t="str">
            <v>辽宁德威纤维制品有限公司</v>
          </cell>
          <cell r="E289" t="str">
            <v>CNY</v>
          </cell>
          <cell r="G289">
            <v>-65562.5</v>
          </cell>
          <cell r="H289">
            <v>0</v>
          </cell>
          <cell r="J289">
            <v>0</v>
          </cell>
          <cell r="L289">
            <v>-65562.5</v>
          </cell>
          <cell r="M289" t="str">
            <v>应付</v>
          </cell>
          <cell r="N289">
            <v>65562.5</v>
          </cell>
          <cell r="O289" t="str">
            <v>应付65562.5</v>
          </cell>
        </row>
        <row r="290">
          <cell r="A290" t="str">
            <v>S421004</v>
          </cell>
          <cell r="C290" t="str">
            <v>沈阳瑞驰表面技术有限公司</v>
          </cell>
          <cell r="E290" t="str">
            <v>CNY</v>
          </cell>
          <cell r="G290">
            <v>-22500</v>
          </cell>
          <cell r="H290">
            <v>0</v>
          </cell>
          <cell r="J290">
            <v>0</v>
          </cell>
          <cell r="L290">
            <v>-22500</v>
          </cell>
          <cell r="M290" t="str">
            <v>应付</v>
          </cell>
          <cell r="N290">
            <v>22500</v>
          </cell>
          <cell r="O290" t="str">
            <v>应付22500</v>
          </cell>
        </row>
        <row r="291">
          <cell r="A291" t="str">
            <v>S421005</v>
          </cell>
          <cell r="C291" t="str">
            <v>盘锦易立凯泰新材料有限公司</v>
          </cell>
          <cell r="E291" t="str">
            <v>CNY</v>
          </cell>
          <cell r="G291">
            <v>0</v>
          </cell>
          <cell r="H291">
            <v>0</v>
          </cell>
          <cell r="J291">
            <v>0</v>
          </cell>
          <cell r="L291">
            <v>0</v>
          </cell>
          <cell r="M291" t="str">
            <v>应付</v>
          </cell>
          <cell r="N291">
            <v>0</v>
          </cell>
          <cell r="O291" t="str">
            <v>应付0</v>
          </cell>
        </row>
        <row r="292">
          <cell r="A292" t="str">
            <v>S421018</v>
          </cell>
          <cell r="C292" t="str">
            <v>阿诺德紧固件（沈阳）有限公司</v>
          </cell>
          <cell r="E292" t="str">
            <v>CNY</v>
          </cell>
          <cell r="G292">
            <v>-234996.6</v>
          </cell>
          <cell r="H292">
            <v>0</v>
          </cell>
          <cell r="J292">
            <v>0</v>
          </cell>
          <cell r="L292">
            <v>-234996.6</v>
          </cell>
          <cell r="M292" t="str">
            <v>应付</v>
          </cell>
          <cell r="N292">
            <v>234996.6</v>
          </cell>
          <cell r="O292" t="str">
            <v>应付234996.6</v>
          </cell>
        </row>
        <row r="293">
          <cell r="A293" t="str">
            <v>S422002</v>
          </cell>
          <cell r="C293" t="str">
            <v>长春市天利得科技有限公司</v>
          </cell>
          <cell r="E293" t="str">
            <v>CNY</v>
          </cell>
          <cell r="G293">
            <v>-1340654.76</v>
          </cell>
          <cell r="H293">
            <v>0</v>
          </cell>
          <cell r="J293">
            <v>51443.25</v>
          </cell>
          <cell r="L293">
            <v>-1392098.01</v>
          </cell>
          <cell r="M293" t="str">
            <v>应付</v>
          </cell>
          <cell r="N293">
            <v>1392098.01</v>
          </cell>
          <cell r="O293" t="str">
            <v>应付1392098.01</v>
          </cell>
        </row>
        <row r="294">
          <cell r="A294" t="str">
            <v>S422003</v>
          </cell>
          <cell r="C294" t="str">
            <v>长春亚大汽车零件制造有限公司</v>
          </cell>
          <cell r="E294" t="str">
            <v>CNY</v>
          </cell>
          <cell r="G294">
            <v>0</v>
          </cell>
          <cell r="H294">
            <v>0</v>
          </cell>
          <cell r="J294">
            <v>0</v>
          </cell>
          <cell r="L294">
            <v>0</v>
          </cell>
          <cell r="M294" t="str">
            <v>应付</v>
          </cell>
          <cell r="N294">
            <v>0</v>
          </cell>
          <cell r="O294" t="str">
            <v>应付0</v>
          </cell>
        </row>
        <row r="295">
          <cell r="A295" t="str">
            <v>S422005</v>
          </cell>
          <cell r="C295" t="str">
            <v>吉林省德邦汽车电子有限公司05</v>
          </cell>
          <cell r="E295" t="str">
            <v>CNY</v>
          </cell>
          <cell r="G295">
            <v>-3104523.94</v>
          </cell>
          <cell r="H295">
            <v>50000</v>
          </cell>
          <cell r="J295">
            <v>66415.429999999993</v>
          </cell>
          <cell r="L295">
            <v>-3120939.37</v>
          </cell>
          <cell r="M295" t="str">
            <v>应付</v>
          </cell>
          <cell r="N295">
            <v>3120939.37</v>
          </cell>
          <cell r="O295" t="str">
            <v>应付3120939.37</v>
          </cell>
        </row>
        <row r="296">
          <cell r="A296" t="str">
            <v>S422006</v>
          </cell>
          <cell r="C296" t="str">
            <v>吉林省金阳光实业有限公司</v>
          </cell>
          <cell r="E296" t="str">
            <v>CNY</v>
          </cell>
          <cell r="G296">
            <v>0</v>
          </cell>
          <cell r="H296">
            <v>0</v>
          </cell>
          <cell r="J296">
            <v>0</v>
          </cell>
          <cell r="L296">
            <v>0</v>
          </cell>
          <cell r="M296" t="str">
            <v>应付</v>
          </cell>
          <cell r="N296">
            <v>0</v>
          </cell>
          <cell r="O296" t="str">
            <v>应付0</v>
          </cell>
        </row>
        <row r="297">
          <cell r="A297" t="str">
            <v>S422008</v>
          </cell>
          <cell r="C297" t="str">
            <v>吉林省伟孚实业有限公司</v>
          </cell>
          <cell r="E297" t="str">
            <v>CNY</v>
          </cell>
          <cell r="G297">
            <v>0</v>
          </cell>
          <cell r="H297">
            <v>0</v>
          </cell>
          <cell r="J297">
            <v>0</v>
          </cell>
          <cell r="L297">
            <v>0</v>
          </cell>
          <cell r="M297" t="str">
            <v>应付</v>
          </cell>
          <cell r="N297">
            <v>0</v>
          </cell>
          <cell r="O297" t="str">
            <v>应付0</v>
          </cell>
        </row>
        <row r="298">
          <cell r="A298" t="str">
            <v>S422010</v>
          </cell>
          <cell r="C298" t="str">
            <v>长春鸿德汽车照明有限公司</v>
          </cell>
          <cell r="E298" t="str">
            <v>CNY</v>
          </cell>
          <cell r="G298">
            <v>-636267.74</v>
          </cell>
          <cell r="H298">
            <v>0</v>
          </cell>
          <cell r="J298">
            <v>82119.59</v>
          </cell>
          <cell r="L298">
            <v>-718387.33</v>
          </cell>
          <cell r="M298" t="str">
            <v>应付</v>
          </cell>
          <cell r="N298">
            <v>718387.33</v>
          </cell>
          <cell r="O298" t="str">
            <v>应付718387.33</v>
          </cell>
        </row>
        <row r="299">
          <cell r="A299" t="str">
            <v>S423001</v>
          </cell>
          <cell r="C299" t="str">
            <v>爱安特技术(常州)有限公司</v>
          </cell>
          <cell r="E299" t="str">
            <v>CNY</v>
          </cell>
          <cell r="G299">
            <v>-236900</v>
          </cell>
          <cell r="H299">
            <v>0</v>
          </cell>
          <cell r="J299">
            <v>0</v>
          </cell>
          <cell r="L299">
            <v>-236900</v>
          </cell>
          <cell r="M299" t="str">
            <v>应付</v>
          </cell>
          <cell r="N299">
            <v>236900</v>
          </cell>
          <cell r="O299" t="str">
            <v>应付236900</v>
          </cell>
        </row>
        <row r="300">
          <cell r="A300" t="str">
            <v>S431001</v>
          </cell>
          <cell r="C300" t="str">
            <v>纳新塑化(上海)有限公司</v>
          </cell>
          <cell r="E300" t="str">
            <v>CNY</v>
          </cell>
          <cell r="G300">
            <v>-31527</v>
          </cell>
          <cell r="H300">
            <v>0</v>
          </cell>
          <cell r="J300">
            <v>0</v>
          </cell>
          <cell r="L300">
            <v>-31527</v>
          </cell>
          <cell r="M300" t="str">
            <v>应付</v>
          </cell>
          <cell r="N300">
            <v>31527</v>
          </cell>
          <cell r="O300" t="str">
            <v>应付31527</v>
          </cell>
        </row>
        <row r="301">
          <cell r="A301" t="str">
            <v>S431002</v>
          </cell>
          <cell r="C301" t="str">
            <v>易格斯(上海)拖链系统有限公司</v>
          </cell>
          <cell r="E301" t="str">
            <v>CNY</v>
          </cell>
          <cell r="G301">
            <v>-300701.21000000002</v>
          </cell>
          <cell r="H301">
            <v>0</v>
          </cell>
          <cell r="J301">
            <v>60024.76</v>
          </cell>
          <cell r="L301">
            <v>-360725.97</v>
          </cell>
          <cell r="M301" t="str">
            <v>应付</v>
          </cell>
          <cell r="N301">
            <v>360725.97</v>
          </cell>
          <cell r="O301" t="str">
            <v>应付360725.97</v>
          </cell>
        </row>
        <row r="302">
          <cell r="A302" t="str">
            <v>S431004</v>
          </cell>
          <cell r="C302" t="str">
            <v>新梦顶(上海)贸易有限公司</v>
          </cell>
          <cell r="E302" t="str">
            <v>CNY</v>
          </cell>
          <cell r="G302">
            <v>-163139.01</v>
          </cell>
          <cell r="H302">
            <v>0</v>
          </cell>
          <cell r="J302">
            <v>0</v>
          </cell>
          <cell r="L302">
            <v>-163139.01</v>
          </cell>
          <cell r="M302" t="str">
            <v>应付</v>
          </cell>
          <cell r="N302">
            <v>163139.01</v>
          </cell>
          <cell r="O302" t="str">
            <v>应付163139.01</v>
          </cell>
        </row>
        <row r="303">
          <cell r="A303" t="str">
            <v>S431005</v>
          </cell>
          <cell r="C303" t="str">
            <v>上海三淮工业自动化有限公司</v>
          </cell>
          <cell r="E303" t="str">
            <v>CNY</v>
          </cell>
          <cell r="G303">
            <v>0</v>
          </cell>
          <cell r="H303">
            <v>0</v>
          </cell>
          <cell r="J303">
            <v>0</v>
          </cell>
          <cell r="L303">
            <v>0</v>
          </cell>
          <cell r="M303" t="str">
            <v>应付</v>
          </cell>
          <cell r="N303">
            <v>0</v>
          </cell>
          <cell r="O303" t="str">
            <v>应付0</v>
          </cell>
        </row>
        <row r="304">
          <cell r="A304" t="str">
            <v>S431006</v>
          </cell>
          <cell r="C304" t="str">
            <v>上海泖汇实业有限公司</v>
          </cell>
          <cell r="E304" t="str">
            <v>CNY</v>
          </cell>
          <cell r="G304">
            <v>0</v>
          </cell>
          <cell r="H304">
            <v>0</v>
          </cell>
          <cell r="J304">
            <v>0</v>
          </cell>
          <cell r="L304">
            <v>0</v>
          </cell>
          <cell r="M304" t="str">
            <v>应付</v>
          </cell>
          <cell r="N304">
            <v>0</v>
          </cell>
          <cell r="O304" t="str">
            <v>应付0</v>
          </cell>
        </row>
        <row r="305">
          <cell r="A305" t="str">
            <v>S431007</v>
          </cell>
          <cell r="C305" t="str">
            <v>上海庆利机械设备有限公司</v>
          </cell>
          <cell r="E305" t="str">
            <v>CNY</v>
          </cell>
          <cell r="G305">
            <v>-86500</v>
          </cell>
          <cell r="H305">
            <v>0</v>
          </cell>
          <cell r="J305">
            <v>0</v>
          </cell>
          <cell r="L305">
            <v>-86500</v>
          </cell>
          <cell r="M305" t="str">
            <v>应付</v>
          </cell>
          <cell r="N305">
            <v>86500</v>
          </cell>
          <cell r="O305" t="str">
            <v>应付86500</v>
          </cell>
        </row>
        <row r="306">
          <cell r="A306" t="str">
            <v>S431008</v>
          </cell>
          <cell r="C306" t="str">
            <v>上海努辰金属制品有限公司</v>
          </cell>
          <cell r="E306" t="str">
            <v>CNY</v>
          </cell>
          <cell r="G306">
            <v>-681006.33</v>
          </cell>
          <cell r="H306">
            <v>0</v>
          </cell>
          <cell r="J306">
            <v>0</v>
          </cell>
          <cell r="L306">
            <v>-681006.33</v>
          </cell>
          <cell r="M306" t="str">
            <v>应付</v>
          </cell>
          <cell r="N306">
            <v>681006.33</v>
          </cell>
          <cell r="O306" t="str">
            <v>应付681006.33</v>
          </cell>
        </row>
        <row r="307">
          <cell r="A307" t="str">
            <v>S431009</v>
          </cell>
          <cell r="C307" t="str">
            <v>上海奔德汽车零部件有限公司</v>
          </cell>
          <cell r="E307" t="str">
            <v>CNY</v>
          </cell>
          <cell r="G307">
            <v>0</v>
          </cell>
          <cell r="H307">
            <v>0</v>
          </cell>
          <cell r="J307">
            <v>0</v>
          </cell>
          <cell r="L307">
            <v>0</v>
          </cell>
          <cell r="M307" t="str">
            <v>应付</v>
          </cell>
          <cell r="N307">
            <v>0</v>
          </cell>
          <cell r="O307" t="str">
            <v>应付0</v>
          </cell>
        </row>
        <row r="308">
          <cell r="A308" t="str">
            <v>S431010</v>
          </cell>
          <cell r="C308" t="str">
            <v>上海绽奇汽车部件有限公司</v>
          </cell>
          <cell r="E308" t="str">
            <v>CNY</v>
          </cell>
          <cell r="G308">
            <v>-823882.89</v>
          </cell>
          <cell r="H308">
            <v>0</v>
          </cell>
          <cell r="J308">
            <v>0</v>
          </cell>
          <cell r="L308">
            <v>-823882.89</v>
          </cell>
          <cell r="M308" t="str">
            <v>应付</v>
          </cell>
          <cell r="N308">
            <v>823882.89</v>
          </cell>
          <cell r="O308" t="str">
            <v>应付823882.89</v>
          </cell>
        </row>
        <row r="309">
          <cell r="A309" t="str">
            <v>S431011</v>
          </cell>
          <cell r="C309" t="str">
            <v>杜倍汽车技术(上海)有限公司</v>
          </cell>
          <cell r="E309" t="str">
            <v>CNY</v>
          </cell>
          <cell r="G309">
            <v>-3374.75</v>
          </cell>
          <cell r="H309">
            <v>0</v>
          </cell>
          <cell r="J309">
            <v>0</v>
          </cell>
          <cell r="L309">
            <v>-3374.75</v>
          </cell>
          <cell r="M309" t="str">
            <v>应付</v>
          </cell>
          <cell r="N309">
            <v>3374.75</v>
          </cell>
          <cell r="O309" t="str">
            <v>应付3374.75</v>
          </cell>
        </row>
        <row r="310">
          <cell r="A310" t="str">
            <v>S431012</v>
          </cell>
          <cell r="C310" t="str">
            <v>上海明芳汽车零件有限公司</v>
          </cell>
          <cell r="E310" t="str">
            <v>CNY</v>
          </cell>
          <cell r="G310">
            <v>-10108.77</v>
          </cell>
          <cell r="H310">
            <v>0</v>
          </cell>
          <cell r="J310">
            <v>0</v>
          </cell>
          <cell r="L310">
            <v>-10108.77</v>
          </cell>
          <cell r="M310" t="str">
            <v>应付</v>
          </cell>
          <cell r="N310">
            <v>10108.77</v>
          </cell>
          <cell r="O310" t="str">
            <v>应付10108.77</v>
          </cell>
        </row>
        <row r="311">
          <cell r="A311" t="str">
            <v>S431014</v>
          </cell>
          <cell r="C311" t="str">
            <v>上海优诺特实业股份有限公司</v>
          </cell>
          <cell r="E311" t="str">
            <v>CNY</v>
          </cell>
          <cell r="G311">
            <v>-5600</v>
          </cell>
          <cell r="H311">
            <v>0</v>
          </cell>
          <cell r="J311">
            <v>0</v>
          </cell>
          <cell r="L311">
            <v>-5600</v>
          </cell>
          <cell r="M311" t="str">
            <v>应付</v>
          </cell>
          <cell r="N311">
            <v>5600</v>
          </cell>
          <cell r="O311" t="str">
            <v>应付5600</v>
          </cell>
        </row>
        <row r="312">
          <cell r="A312" t="str">
            <v>S431015</v>
          </cell>
          <cell r="C312" t="str">
            <v>上海边锋实业有限公司</v>
          </cell>
          <cell r="E312" t="str">
            <v>CNY</v>
          </cell>
          <cell r="G312">
            <v>-360</v>
          </cell>
          <cell r="H312">
            <v>0</v>
          </cell>
          <cell r="J312">
            <v>0</v>
          </cell>
          <cell r="L312">
            <v>-360</v>
          </cell>
          <cell r="M312" t="str">
            <v>应付</v>
          </cell>
          <cell r="N312">
            <v>360</v>
          </cell>
          <cell r="O312" t="str">
            <v>应付360</v>
          </cell>
        </row>
        <row r="313">
          <cell r="A313" t="str">
            <v>S431017</v>
          </cell>
          <cell r="C313" t="str">
            <v>上海典亚模具有限公司</v>
          </cell>
          <cell r="E313" t="str">
            <v>CNY</v>
          </cell>
          <cell r="G313">
            <v>-44000</v>
          </cell>
          <cell r="H313">
            <v>0</v>
          </cell>
          <cell r="J313">
            <v>0</v>
          </cell>
          <cell r="L313">
            <v>-44000</v>
          </cell>
          <cell r="M313" t="str">
            <v>应付</v>
          </cell>
          <cell r="N313">
            <v>44000</v>
          </cell>
          <cell r="O313" t="str">
            <v>应付44000</v>
          </cell>
        </row>
        <row r="314">
          <cell r="A314" t="str">
            <v>S431019</v>
          </cell>
          <cell r="C314" t="str">
            <v>上海奔流化工技术有限公司</v>
          </cell>
          <cell r="E314" t="str">
            <v>CNY</v>
          </cell>
          <cell r="G314">
            <v>0</v>
          </cell>
          <cell r="H314">
            <v>0</v>
          </cell>
          <cell r="J314">
            <v>0</v>
          </cell>
          <cell r="L314">
            <v>0</v>
          </cell>
          <cell r="M314" t="str">
            <v>应付</v>
          </cell>
          <cell r="N314">
            <v>0</v>
          </cell>
          <cell r="O314" t="str">
            <v>应付0</v>
          </cell>
        </row>
        <row r="315">
          <cell r="A315" t="str">
            <v>S431020</v>
          </cell>
          <cell r="C315" t="str">
            <v>上海鸿扬工贸有限公司</v>
          </cell>
          <cell r="E315" t="str">
            <v>CNY</v>
          </cell>
          <cell r="G315">
            <v>-35256</v>
          </cell>
          <cell r="H315">
            <v>0</v>
          </cell>
          <cell r="J315">
            <v>0</v>
          </cell>
          <cell r="L315">
            <v>-35256</v>
          </cell>
          <cell r="M315" t="str">
            <v>应付</v>
          </cell>
          <cell r="N315">
            <v>35256</v>
          </cell>
          <cell r="O315" t="str">
            <v>应付35256</v>
          </cell>
        </row>
        <row r="316">
          <cell r="A316" t="str">
            <v>S431021</v>
          </cell>
          <cell r="C316" t="str">
            <v>上海金山张泾五金弹簧有限公司</v>
          </cell>
          <cell r="E316" t="str">
            <v>CNY</v>
          </cell>
          <cell r="G316">
            <v>0</v>
          </cell>
          <cell r="H316">
            <v>0</v>
          </cell>
          <cell r="J316">
            <v>0</v>
          </cell>
          <cell r="L316">
            <v>0</v>
          </cell>
          <cell r="M316" t="str">
            <v>应付</v>
          </cell>
          <cell r="N316">
            <v>0</v>
          </cell>
          <cell r="O316" t="str">
            <v>应付0</v>
          </cell>
        </row>
        <row r="317">
          <cell r="A317" t="str">
            <v>S431023</v>
          </cell>
          <cell r="C317" t="str">
            <v>上海中鹏岳博实业发展有限公司</v>
          </cell>
          <cell r="E317" t="str">
            <v>CNY</v>
          </cell>
          <cell r="G317">
            <v>-14252.35</v>
          </cell>
          <cell r="H317">
            <v>0</v>
          </cell>
          <cell r="J317">
            <v>0</v>
          </cell>
          <cell r="L317">
            <v>-14252.35</v>
          </cell>
          <cell r="M317" t="str">
            <v>应付</v>
          </cell>
          <cell r="N317">
            <v>14252.35</v>
          </cell>
          <cell r="O317" t="str">
            <v>应付14252.35</v>
          </cell>
        </row>
        <row r="318">
          <cell r="A318" t="str">
            <v>S431024</v>
          </cell>
          <cell r="C318" t="str">
            <v>上海霏济科技有限公司</v>
          </cell>
          <cell r="E318" t="str">
            <v>CNY</v>
          </cell>
          <cell r="G318">
            <v>-207755.81</v>
          </cell>
          <cell r="H318">
            <v>0</v>
          </cell>
          <cell r="J318">
            <v>0</v>
          </cell>
          <cell r="L318">
            <v>-207755.81</v>
          </cell>
          <cell r="M318" t="str">
            <v>应付</v>
          </cell>
          <cell r="N318">
            <v>207755.81</v>
          </cell>
          <cell r="O318" t="str">
            <v>应付207755.81</v>
          </cell>
        </row>
        <row r="319">
          <cell r="A319" t="str">
            <v>S431025</v>
          </cell>
          <cell r="C319" t="str">
            <v>上海坤达五金制品有限公司</v>
          </cell>
          <cell r="E319" t="str">
            <v>CNY</v>
          </cell>
          <cell r="G319">
            <v>4894</v>
          </cell>
          <cell r="H319">
            <v>0</v>
          </cell>
          <cell r="J319">
            <v>0</v>
          </cell>
          <cell r="L319">
            <v>4894</v>
          </cell>
          <cell r="M319" t="str">
            <v>预付</v>
          </cell>
          <cell r="N319">
            <v>-4894</v>
          </cell>
          <cell r="O319" t="str">
            <v>预付-4894</v>
          </cell>
        </row>
        <row r="320">
          <cell r="A320" t="str">
            <v>S431026</v>
          </cell>
          <cell r="C320" t="str">
            <v>上海桓毅实业发展有限公司</v>
          </cell>
          <cell r="E320" t="str">
            <v>CNY</v>
          </cell>
          <cell r="G320">
            <v>-246738.24</v>
          </cell>
          <cell r="H320">
            <v>0</v>
          </cell>
          <cell r="J320">
            <v>0</v>
          </cell>
          <cell r="L320">
            <v>-246738.24</v>
          </cell>
          <cell r="M320" t="str">
            <v>应付</v>
          </cell>
          <cell r="N320">
            <v>246738.24</v>
          </cell>
          <cell r="O320" t="str">
            <v>应付246738.24</v>
          </cell>
        </row>
        <row r="321">
          <cell r="A321" t="str">
            <v>S431027</v>
          </cell>
          <cell r="C321" t="str">
            <v>上海钢度电子商务有限公司</v>
          </cell>
          <cell r="E321" t="str">
            <v>CNY</v>
          </cell>
          <cell r="G321">
            <v>0</v>
          </cell>
          <cell r="H321">
            <v>0</v>
          </cell>
          <cell r="J321">
            <v>0</v>
          </cell>
          <cell r="L321">
            <v>0</v>
          </cell>
          <cell r="M321" t="str">
            <v>应付</v>
          </cell>
          <cell r="N321">
            <v>0</v>
          </cell>
          <cell r="O321" t="str">
            <v>应付0</v>
          </cell>
        </row>
        <row r="322">
          <cell r="A322" t="str">
            <v>S431028</v>
          </cell>
          <cell r="C322" t="str">
            <v>上海越航启塑化有限公司</v>
          </cell>
          <cell r="E322" t="str">
            <v>CNY</v>
          </cell>
          <cell r="G322">
            <v>0</v>
          </cell>
          <cell r="H322">
            <v>12200</v>
          </cell>
          <cell r="J322">
            <v>0</v>
          </cell>
          <cell r="L322">
            <v>12200</v>
          </cell>
          <cell r="M322" t="str">
            <v>预付</v>
          </cell>
          <cell r="N322">
            <v>-12200</v>
          </cell>
          <cell r="O322" t="str">
            <v>预付-12200</v>
          </cell>
        </row>
        <row r="323">
          <cell r="A323" t="str">
            <v>S431029</v>
          </cell>
          <cell r="C323" t="str">
            <v>上海永协机械配件有限公司</v>
          </cell>
          <cell r="E323" t="str">
            <v>CNY</v>
          </cell>
          <cell r="G323">
            <v>-107946.3</v>
          </cell>
          <cell r="H323">
            <v>0</v>
          </cell>
          <cell r="J323">
            <v>0</v>
          </cell>
          <cell r="L323">
            <v>-107946.3</v>
          </cell>
          <cell r="M323" t="str">
            <v>应付</v>
          </cell>
          <cell r="N323">
            <v>107946.3</v>
          </cell>
          <cell r="O323" t="str">
            <v>应付107946.3</v>
          </cell>
        </row>
        <row r="324">
          <cell r="A324" t="str">
            <v>S431030</v>
          </cell>
          <cell r="C324" t="str">
            <v>上海信优机械设备有限公司</v>
          </cell>
          <cell r="E324" t="str">
            <v>CNY</v>
          </cell>
          <cell r="G324">
            <v>0</v>
          </cell>
          <cell r="H324">
            <v>0</v>
          </cell>
          <cell r="J324">
            <v>0</v>
          </cell>
          <cell r="L324">
            <v>0</v>
          </cell>
          <cell r="M324" t="str">
            <v>应付</v>
          </cell>
          <cell r="N324">
            <v>0</v>
          </cell>
          <cell r="O324" t="str">
            <v>应付0</v>
          </cell>
        </row>
        <row r="325">
          <cell r="A325" t="str">
            <v>S431031</v>
          </cell>
          <cell r="C325" t="str">
            <v>政栩电子商务（上海）有限公司</v>
          </cell>
          <cell r="E325" t="str">
            <v>CNY</v>
          </cell>
          <cell r="G325">
            <v>0</v>
          </cell>
          <cell r="H325">
            <v>0</v>
          </cell>
          <cell r="J325">
            <v>0</v>
          </cell>
          <cell r="L325">
            <v>0</v>
          </cell>
          <cell r="M325" t="str">
            <v>应付</v>
          </cell>
          <cell r="N325">
            <v>0</v>
          </cell>
          <cell r="O325" t="str">
            <v>应付0</v>
          </cell>
        </row>
        <row r="326">
          <cell r="A326" t="str">
            <v>S431032</v>
          </cell>
          <cell r="C326" t="str">
            <v>上海商发金属材料有限公司</v>
          </cell>
          <cell r="E326" t="str">
            <v>CNY</v>
          </cell>
          <cell r="G326">
            <v>0</v>
          </cell>
          <cell r="H326">
            <v>0</v>
          </cell>
          <cell r="J326">
            <v>0</v>
          </cell>
          <cell r="L326">
            <v>0</v>
          </cell>
          <cell r="M326" t="str">
            <v>应付</v>
          </cell>
          <cell r="N326">
            <v>0</v>
          </cell>
          <cell r="O326" t="str">
            <v>应付0</v>
          </cell>
        </row>
        <row r="327">
          <cell r="A327" t="str">
            <v>S431033</v>
          </cell>
          <cell r="C327" t="str">
            <v>上海纳特汽车标准件有限公司</v>
          </cell>
          <cell r="E327" t="str">
            <v>CNY</v>
          </cell>
          <cell r="G327">
            <v>-11660.35</v>
          </cell>
          <cell r="H327">
            <v>0</v>
          </cell>
          <cell r="J327">
            <v>0</v>
          </cell>
          <cell r="L327">
            <v>-11660.35</v>
          </cell>
          <cell r="M327" t="str">
            <v>应付</v>
          </cell>
          <cell r="N327">
            <v>11660.35</v>
          </cell>
          <cell r="O327" t="str">
            <v>应付11660.35</v>
          </cell>
        </row>
        <row r="328">
          <cell r="A328" t="str">
            <v>S431034</v>
          </cell>
          <cell r="C328" t="str">
            <v>雅柏利（上海）粘扣带有限公司</v>
          </cell>
          <cell r="E328" t="str">
            <v>CNY</v>
          </cell>
          <cell r="G328">
            <v>0</v>
          </cell>
          <cell r="H328">
            <v>0</v>
          </cell>
          <cell r="J328">
            <v>0</v>
          </cell>
          <cell r="L328">
            <v>0</v>
          </cell>
          <cell r="M328" t="str">
            <v>应付</v>
          </cell>
          <cell r="N328">
            <v>0</v>
          </cell>
          <cell r="O328" t="str">
            <v>应付0</v>
          </cell>
        </row>
        <row r="329">
          <cell r="A329" t="str">
            <v>S431035</v>
          </cell>
          <cell r="C329" t="str">
            <v>上海发之源电气有限公司</v>
          </cell>
          <cell r="E329" t="str">
            <v>CNY</v>
          </cell>
          <cell r="G329">
            <v>-460979.52</v>
          </cell>
          <cell r="H329">
            <v>0</v>
          </cell>
          <cell r="J329">
            <v>87422.11</v>
          </cell>
          <cell r="L329">
            <v>-548401.63</v>
          </cell>
          <cell r="M329" t="str">
            <v>应付</v>
          </cell>
          <cell r="N329">
            <v>548401.63</v>
          </cell>
          <cell r="O329" t="str">
            <v>应付548401.63</v>
          </cell>
        </row>
        <row r="330">
          <cell r="A330" t="str">
            <v>S431036</v>
          </cell>
          <cell r="C330" t="str">
            <v>上海尖美贸易发展有限公司</v>
          </cell>
          <cell r="E330" t="str">
            <v>CNY</v>
          </cell>
          <cell r="G330">
            <v>-221098.36</v>
          </cell>
          <cell r="H330">
            <v>0</v>
          </cell>
          <cell r="J330">
            <v>0</v>
          </cell>
          <cell r="L330">
            <v>-221098.36</v>
          </cell>
          <cell r="M330" t="str">
            <v>应付</v>
          </cell>
          <cell r="N330">
            <v>221098.36</v>
          </cell>
          <cell r="O330" t="str">
            <v>应付221098.36</v>
          </cell>
        </row>
        <row r="331">
          <cell r="A331" t="str">
            <v>S431040</v>
          </cell>
          <cell r="C331" t="str">
            <v>上海通实机器人制造有限公司</v>
          </cell>
          <cell r="E331" t="str">
            <v>CNY</v>
          </cell>
          <cell r="G331">
            <v>0</v>
          </cell>
          <cell r="H331">
            <v>0</v>
          </cell>
          <cell r="J331">
            <v>0</v>
          </cell>
          <cell r="L331">
            <v>0</v>
          </cell>
          <cell r="M331" t="str">
            <v>应付</v>
          </cell>
          <cell r="N331">
            <v>0</v>
          </cell>
          <cell r="O331" t="str">
            <v>应付0</v>
          </cell>
        </row>
        <row r="332">
          <cell r="A332" t="str">
            <v>S431041</v>
          </cell>
          <cell r="C332" t="str">
            <v>上海绒彧贸易有限公司</v>
          </cell>
          <cell r="E332" t="str">
            <v>CNY</v>
          </cell>
          <cell r="G332">
            <v>1500</v>
          </cell>
          <cell r="H332">
            <v>195</v>
          </cell>
          <cell r="J332">
            <v>1695</v>
          </cell>
          <cell r="L332">
            <v>0</v>
          </cell>
          <cell r="M332" t="str">
            <v>应付</v>
          </cell>
          <cell r="N332">
            <v>0</v>
          </cell>
          <cell r="O332" t="str">
            <v>应付0</v>
          </cell>
        </row>
        <row r="333">
          <cell r="A333" t="str">
            <v>S431198</v>
          </cell>
          <cell r="C333" t="str">
            <v>霸州市鑫锐亿科金属制品有限公司</v>
          </cell>
          <cell r="E333" t="str">
            <v>CNY</v>
          </cell>
          <cell r="G333">
            <v>0</v>
          </cell>
          <cell r="H333">
            <v>0</v>
          </cell>
          <cell r="J333">
            <v>0</v>
          </cell>
          <cell r="L333">
            <v>0</v>
          </cell>
          <cell r="M333" t="str">
            <v>应付</v>
          </cell>
          <cell r="N333">
            <v>0</v>
          </cell>
          <cell r="O333" t="str">
            <v>应付0</v>
          </cell>
        </row>
        <row r="334">
          <cell r="A334" t="str">
            <v>S432001</v>
          </cell>
          <cell r="C334" t="str">
            <v>南京奥托立夫汽车安全系统有限公司</v>
          </cell>
          <cell r="E334" t="str">
            <v>CNY</v>
          </cell>
          <cell r="G334">
            <v>-912503.79</v>
          </cell>
          <cell r="H334">
            <v>0</v>
          </cell>
          <cell r="J334">
            <v>0</v>
          </cell>
          <cell r="L334">
            <v>-912503.79</v>
          </cell>
          <cell r="M334" t="str">
            <v>应付</v>
          </cell>
          <cell r="N334">
            <v>912503.79</v>
          </cell>
          <cell r="O334" t="str">
            <v>应付912503.79</v>
          </cell>
        </row>
        <row r="335">
          <cell r="A335" t="str">
            <v>S432002</v>
          </cell>
          <cell r="C335" t="str">
            <v>江苏全盛座舱技术股份有限公司</v>
          </cell>
          <cell r="E335" t="str">
            <v>CNY</v>
          </cell>
          <cell r="G335">
            <v>-2432088</v>
          </cell>
          <cell r="H335">
            <v>0</v>
          </cell>
          <cell r="J335">
            <v>0</v>
          </cell>
          <cell r="L335">
            <v>-2432088</v>
          </cell>
          <cell r="M335" t="str">
            <v>应付</v>
          </cell>
          <cell r="N335">
            <v>2432088</v>
          </cell>
          <cell r="O335" t="str">
            <v>应付2432088</v>
          </cell>
        </row>
        <row r="336">
          <cell r="A336" t="str">
            <v>S432003</v>
          </cell>
          <cell r="C336" t="str">
            <v>无锡市汇源机械科技有限公司</v>
          </cell>
          <cell r="E336" t="str">
            <v>CNY</v>
          </cell>
          <cell r="G336">
            <v>-581434.03</v>
          </cell>
          <cell r="H336">
            <v>0</v>
          </cell>
          <cell r="J336">
            <v>0</v>
          </cell>
          <cell r="L336">
            <v>-581434.03</v>
          </cell>
          <cell r="M336" t="str">
            <v>应付</v>
          </cell>
          <cell r="N336">
            <v>581434.03</v>
          </cell>
          <cell r="O336" t="str">
            <v>应付581434.03</v>
          </cell>
        </row>
        <row r="337">
          <cell r="A337" t="str">
            <v>S432005</v>
          </cell>
          <cell r="C337" t="str">
            <v>佛吉亚(无锡)座椅部件有限公司</v>
          </cell>
          <cell r="E337" t="str">
            <v>CNY</v>
          </cell>
          <cell r="G337">
            <v>-2102944.15</v>
          </cell>
          <cell r="H337">
            <v>6105.39</v>
          </cell>
          <cell r="J337">
            <v>12210.78</v>
          </cell>
          <cell r="L337">
            <v>-2109049.54</v>
          </cell>
          <cell r="M337" t="str">
            <v>应付</v>
          </cell>
          <cell r="N337">
            <v>2109049.54</v>
          </cell>
          <cell r="O337" t="str">
            <v>应付2109049.54</v>
          </cell>
        </row>
        <row r="338">
          <cell r="A338" t="str">
            <v>S432006</v>
          </cell>
          <cell r="C338" t="str">
            <v>江阴长青工艺品有限公司</v>
          </cell>
          <cell r="E338" t="str">
            <v>CNY</v>
          </cell>
          <cell r="G338">
            <v>-632354.28</v>
          </cell>
          <cell r="H338">
            <v>0</v>
          </cell>
          <cell r="J338">
            <v>0</v>
          </cell>
          <cell r="L338">
            <v>-632354.28</v>
          </cell>
          <cell r="M338" t="str">
            <v>应付</v>
          </cell>
          <cell r="N338">
            <v>632354.28</v>
          </cell>
          <cell r="O338" t="str">
            <v>应付632354.28</v>
          </cell>
        </row>
        <row r="339">
          <cell r="A339" t="str">
            <v>S432007</v>
          </cell>
          <cell r="C339" t="str">
            <v>江阴市信佳科贸有限公司</v>
          </cell>
          <cell r="E339" t="str">
            <v>CNY</v>
          </cell>
          <cell r="G339">
            <v>0</v>
          </cell>
          <cell r="H339">
            <v>0</v>
          </cell>
          <cell r="J339">
            <v>0</v>
          </cell>
          <cell r="L339">
            <v>0</v>
          </cell>
          <cell r="M339" t="str">
            <v>应付</v>
          </cell>
          <cell r="N339">
            <v>0</v>
          </cell>
          <cell r="O339" t="str">
            <v>应付0</v>
          </cell>
        </row>
        <row r="340">
          <cell r="A340" t="str">
            <v>S432008</v>
          </cell>
          <cell r="C340" t="str">
            <v>徐州华夏电子有限公司</v>
          </cell>
          <cell r="E340" t="str">
            <v>CNY</v>
          </cell>
          <cell r="G340">
            <v>-563701.59</v>
          </cell>
          <cell r="H340">
            <v>0</v>
          </cell>
          <cell r="J340">
            <v>0</v>
          </cell>
          <cell r="L340">
            <v>-563701.59</v>
          </cell>
          <cell r="M340" t="str">
            <v>应付</v>
          </cell>
          <cell r="N340">
            <v>563701.59</v>
          </cell>
          <cell r="O340" t="str">
            <v>应付563701.59</v>
          </cell>
        </row>
        <row r="341">
          <cell r="A341" t="str">
            <v>S432009</v>
          </cell>
          <cell r="C341" t="str">
            <v>江苏力乐汽车部件股份有限公司</v>
          </cell>
          <cell r="E341" t="str">
            <v>CNY</v>
          </cell>
          <cell r="G341">
            <v>-6957395.0300000003</v>
          </cell>
          <cell r="H341">
            <v>400000</v>
          </cell>
          <cell r="J341">
            <v>0</v>
          </cell>
          <cell r="L341">
            <v>-6557395.0300000003</v>
          </cell>
          <cell r="M341" t="str">
            <v>应付</v>
          </cell>
          <cell r="N341">
            <v>6557395.0300000003</v>
          </cell>
          <cell r="O341" t="str">
            <v>应付6557395.03</v>
          </cell>
        </row>
        <row r="342">
          <cell r="A342" t="str">
            <v>S432010</v>
          </cell>
          <cell r="C342" t="str">
            <v>常州华阳万联汽车附件有限公司</v>
          </cell>
          <cell r="E342" t="str">
            <v>CNY</v>
          </cell>
          <cell r="G342">
            <v>0</v>
          </cell>
          <cell r="H342">
            <v>0</v>
          </cell>
          <cell r="J342">
            <v>0</v>
          </cell>
          <cell r="L342">
            <v>0</v>
          </cell>
          <cell r="M342" t="str">
            <v>应付</v>
          </cell>
          <cell r="N342">
            <v>0</v>
          </cell>
          <cell r="O342" t="str">
            <v>应付0</v>
          </cell>
        </row>
        <row r="343">
          <cell r="A343" t="str">
            <v>S432011</v>
          </cell>
          <cell r="C343" t="str">
            <v>旷达汽车饰件系统有限公司</v>
          </cell>
          <cell r="E343" t="str">
            <v>CNY</v>
          </cell>
          <cell r="G343">
            <v>-813174.84</v>
          </cell>
          <cell r="H343">
            <v>0</v>
          </cell>
          <cell r="J343">
            <v>56133.89</v>
          </cell>
          <cell r="L343">
            <v>-869308.73</v>
          </cell>
          <cell r="M343" t="str">
            <v>应付</v>
          </cell>
          <cell r="N343">
            <v>869308.73</v>
          </cell>
          <cell r="O343" t="str">
            <v>应付869308.73</v>
          </cell>
        </row>
        <row r="344">
          <cell r="A344" t="str">
            <v>S432012</v>
          </cell>
          <cell r="C344" t="str">
            <v>常州市武进创新模具注塑有限公司</v>
          </cell>
          <cell r="E344" t="str">
            <v>CNY</v>
          </cell>
          <cell r="G344">
            <v>-116683.93</v>
          </cell>
          <cell r="H344">
            <v>0</v>
          </cell>
          <cell r="J344">
            <v>0</v>
          </cell>
          <cell r="L344">
            <v>-116683.93</v>
          </cell>
          <cell r="M344" t="str">
            <v>应付</v>
          </cell>
          <cell r="N344">
            <v>116683.93</v>
          </cell>
          <cell r="O344" t="str">
            <v>应付116683.93</v>
          </cell>
        </row>
        <row r="345">
          <cell r="A345" t="str">
            <v>S432014</v>
          </cell>
          <cell r="C345" t="str">
            <v>江苏万金汽车零部件制造有限公司</v>
          </cell>
          <cell r="E345" t="str">
            <v>CNY</v>
          </cell>
          <cell r="G345">
            <v>-1465583.69</v>
          </cell>
          <cell r="H345">
            <v>103000</v>
          </cell>
          <cell r="J345">
            <v>3000</v>
          </cell>
          <cell r="L345">
            <v>-1365583.69</v>
          </cell>
          <cell r="M345" t="str">
            <v>应付</v>
          </cell>
          <cell r="N345">
            <v>1365583.69</v>
          </cell>
          <cell r="O345" t="str">
            <v>应付1365583.69</v>
          </cell>
        </row>
        <row r="346">
          <cell r="A346" t="str">
            <v>S432015</v>
          </cell>
          <cell r="C346" t="str">
            <v>江苏忠明祥和精工股份有限公司</v>
          </cell>
          <cell r="E346" t="str">
            <v>CNY</v>
          </cell>
          <cell r="G346">
            <v>0</v>
          </cell>
          <cell r="H346">
            <v>0</v>
          </cell>
          <cell r="J346">
            <v>0</v>
          </cell>
          <cell r="L346">
            <v>0</v>
          </cell>
          <cell r="M346" t="str">
            <v>应付</v>
          </cell>
          <cell r="N346">
            <v>0</v>
          </cell>
          <cell r="O346" t="str">
            <v>应付0</v>
          </cell>
        </row>
        <row r="347">
          <cell r="A347" t="str">
            <v>S432016</v>
          </cell>
          <cell r="C347" t="str">
            <v>美视伊汽车镜控(苏州)有限公司</v>
          </cell>
          <cell r="E347" t="str">
            <v>CNY</v>
          </cell>
          <cell r="G347">
            <v>-116330.939999999</v>
          </cell>
          <cell r="H347">
            <v>0</v>
          </cell>
          <cell r="J347">
            <v>247214.62</v>
          </cell>
          <cell r="L347">
            <v>-363545.55999999901</v>
          </cell>
          <cell r="M347" t="str">
            <v>应付</v>
          </cell>
          <cell r="N347">
            <v>363545.55999999901</v>
          </cell>
          <cell r="O347" t="str">
            <v>应付363545.559999999</v>
          </cell>
        </row>
        <row r="348">
          <cell r="A348" t="str">
            <v>S432017</v>
          </cell>
          <cell r="C348" t="str">
            <v>苏州市荣威模具有限公司</v>
          </cell>
          <cell r="E348" t="str">
            <v>CNY</v>
          </cell>
          <cell r="G348">
            <v>-1662170</v>
          </cell>
          <cell r="H348">
            <v>0</v>
          </cell>
          <cell r="J348">
            <v>0</v>
          </cell>
          <cell r="L348">
            <v>-1662170</v>
          </cell>
          <cell r="M348" t="str">
            <v>应付</v>
          </cell>
          <cell r="N348">
            <v>1662170</v>
          </cell>
          <cell r="O348" t="str">
            <v>应付1662170</v>
          </cell>
        </row>
        <row r="349">
          <cell r="A349" t="str">
            <v>S432018</v>
          </cell>
          <cell r="C349" t="str">
            <v>苏州安嘉自动化设备有限公司</v>
          </cell>
          <cell r="E349" t="str">
            <v>CNY</v>
          </cell>
          <cell r="G349">
            <v>0</v>
          </cell>
          <cell r="H349">
            <v>0</v>
          </cell>
          <cell r="J349">
            <v>0</v>
          </cell>
          <cell r="L349">
            <v>0</v>
          </cell>
          <cell r="M349" t="str">
            <v>应付</v>
          </cell>
          <cell r="N349">
            <v>0</v>
          </cell>
          <cell r="O349" t="str">
            <v>应付0</v>
          </cell>
        </row>
        <row r="350">
          <cell r="A350" t="str">
            <v>S432019</v>
          </cell>
          <cell r="C350" t="str">
            <v>苏州苏宁标准件有限公司</v>
          </cell>
          <cell r="E350" t="str">
            <v>CNY</v>
          </cell>
          <cell r="G350">
            <v>0</v>
          </cell>
          <cell r="H350">
            <v>0</v>
          </cell>
          <cell r="J350">
            <v>0</v>
          </cell>
          <cell r="L350">
            <v>0</v>
          </cell>
          <cell r="M350" t="str">
            <v>应付</v>
          </cell>
          <cell r="N350">
            <v>0</v>
          </cell>
          <cell r="O350" t="str">
            <v>应付0</v>
          </cell>
        </row>
        <row r="351">
          <cell r="A351" t="str">
            <v>S432020</v>
          </cell>
          <cell r="C351" t="str">
            <v>恺博(常熟)座椅机械部件有限公司</v>
          </cell>
          <cell r="E351" t="str">
            <v>CNY</v>
          </cell>
          <cell r="G351">
            <v>-1243799.6100000001</v>
          </cell>
          <cell r="H351">
            <v>0</v>
          </cell>
          <cell r="J351">
            <v>0</v>
          </cell>
          <cell r="L351">
            <v>-1243799.6100000001</v>
          </cell>
          <cell r="M351" t="str">
            <v>应付</v>
          </cell>
          <cell r="N351">
            <v>1243799.6100000001</v>
          </cell>
          <cell r="O351" t="str">
            <v>应付1243799.61</v>
          </cell>
        </row>
        <row r="352">
          <cell r="A352" t="str">
            <v>S432021</v>
          </cell>
          <cell r="C352" t="str">
            <v>江苏艾文德悦达汽车内饰有限公司</v>
          </cell>
          <cell r="E352" t="str">
            <v>CNY</v>
          </cell>
          <cell r="G352">
            <v>0</v>
          </cell>
          <cell r="H352">
            <v>0</v>
          </cell>
          <cell r="J352">
            <v>0</v>
          </cell>
          <cell r="L352">
            <v>0</v>
          </cell>
          <cell r="M352" t="str">
            <v>应付</v>
          </cell>
          <cell r="N352">
            <v>0</v>
          </cell>
          <cell r="O352" t="str">
            <v>应付0</v>
          </cell>
        </row>
        <row r="353">
          <cell r="A353" t="str">
            <v>S432023</v>
          </cell>
          <cell r="C353" t="str">
            <v>浙江万福机电科技有限公司</v>
          </cell>
          <cell r="E353" t="str">
            <v>CNY</v>
          </cell>
          <cell r="G353">
            <v>-55951.06</v>
          </cell>
          <cell r="H353">
            <v>0</v>
          </cell>
          <cell r="J353">
            <v>1177.98</v>
          </cell>
          <cell r="L353">
            <v>-57129.04</v>
          </cell>
          <cell r="M353" t="str">
            <v>应付</v>
          </cell>
          <cell r="N353">
            <v>57129.04</v>
          </cell>
          <cell r="O353" t="str">
            <v>应付57129.04</v>
          </cell>
        </row>
        <row r="354">
          <cell r="A354" t="str">
            <v>S432024</v>
          </cell>
          <cell r="C354" t="str">
            <v>江阴市达安汽车零部件有限公司</v>
          </cell>
          <cell r="E354" t="str">
            <v>CNY</v>
          </cell>
          <cell r="G354">
            <v>0</v>
          </cell>
          <cell r="H354">
            <v>0</v>
          </cell>
          <cell r="J354">
            <v>0</v>
          </cell>
          <cell r="L354">
            <v>0</v>
          </cell>
          <cell r="M354" t="str">
            <v>应付</v>
          </cell>
          <cell r="N354">
            <v>0</v>
          </cell>
          <cell r="O354" t="str">
            <v>应付0</v>
          </cell>
        </row>
        <row r="355">
          <cell r="A355" t="str">
            <v>S432025</v>
          </cell>
          <cell r="C355" t="str">
            <v>苏州高登威科技股份有限公司</v>
          </cell>
          <cell r="E355" t="str">
            <v>CNY</v>
          </cell>
          <cell r="G355">
            <v>-526700</v>
          </cell>
          <cell r="H355">
            <v>0</v>
          </cell>
          <cell r="J355">
            <v>0</v>
          </cell>
          <cell r="L355">
            <v>-526700</v>
          </cell>
          <cell r="M355" t="str">
            <v>应付</v>
          </cell>
          <cell r="N355">
            <v>526700</v>
          </cell>
          <cell r="O355" t="str">
            <v>应付526700</v>
          </cell>
        </row>
        <row r="356">
          <cell r="A356" t="str">
            <v>S432026</v>
          </cell>
          <cell r="C356" t="str">
            <v>昆山市鸿毅达精密模具有限公司</v>
          </cell>
          <cell r="E356" t="str">
            <v>CNY</v>
          </cell>
          <cell r="G356">
            <v>0</v>
          </cell>
          <cell r="H356">
            <v>0</v>
          </cell>
          <cell r="J356">
            <v>0</v>
          </cell>
          <cell r="L356">
            <v>0</v>
          </cell>
          <cell r="M356" t="str">
            <v>应付</v>
          </cell>
          <cell r="N356">
            <v>0</v>
          </cell>
          <cell r="O356" t="str">
            <v>应付0</v>
          </cell>
        </row>
        <row r="357">
          <cell r="A357" t="str">
            <v>S432028</v>
          </cell>
          <cell r="C357" t="str">
            <v>江阴宝曼电子科技有限公司</v>
          </cell>
          <cell r="E357" t="str">
            <v>CNY</v>
          </cell>
          <cell r="G357">
            <v>-21568.69</v>
          </cell>
          <cell r="H357">
            <v>94960.69</v>
          </cell>
          <cell r="J357">
            <v>73392</v>
          </cell>
          <cell r="L357">
            <v>0</v>
          </cell>
          <cell r="M357" t="str">
            <v>应付</v>
          </cell>
          <cell r="N357">
            <v>0</v>
          </cell>
          <cell r="O357" t="str">
            <v>应付0</v>
          </cell>
        </row>
        <row r="358">
          <cell r="A358" t="str">
            <v>S432030</v>
          </cell>
          <cell r="C358" t="str">
            <v>无锡市宏伟彩印包装有限公司</v>
          </cell>
          <cell r="E358" t="str">
            <v>CNY</v>
          </cell>
          <cell r="G358">
            <v>0</v>
          </cell>
          <cell r="H358">
            <v>0</v>
          </cell>
          <cell r="J358">
            <v>0</v>
          </cell>
          <cell r="L358">
            <v>0</v>
          </cell>
          <cell r="M358" t="str">
            <v>应付</v>
          </cell>
          <cell r="N358">
            <v>0</v>
          </cell>
          <cell r="O358" t="str">
            <v>应付0</v>
          </cell>
        </row>
        <row r="359">
          <cell r="A359" t="str">
            <v>S432032</v>
          </cell>
          <cell r="C359" t="str">
            <v>明阳科技(苏州)股份有限公司</v>
          </cell>
          <cell r="E359" t="str">
            <v>CNY</v>
          </cell>
          <cell r="G359">
            <v>0</v>
          </cell>
          <cell r="H359">
            <v>0</v>
          </cell>
          <cell r="J359">
            <v>0</v>
          </cell>
          <cell r="L359">
            <v>0</v>
          </cell>
          <cell r="M359" t="str">
            <v>应付</v>
          </cell>
          <cell r="N359">
            <v>0</v>
          </cell>
          <cell r="O359" t="str">
            <v>应付0</v>
          </cell>
        </row>
        <row r="360">
          <cell r="A360" t="str">
            <v>S432033</v>
          </cell>
          <cell r="C360" t="str">
            <v>南京磐纳科技发展有限公司</v>
          </cell>
          <cell r="E360" t="str">
            <v>CNY</v>
          </cell>
          <cell r="G360">
            <v>1000.38</v>
          </cell>
          <cell r="H360">
            <v>0</v>
          </cell>
          <cell r="J360">
            <v>0</v>
          </cell>
          <cell r="L360">
            <v>1000.38</v>
          </cell>
          <cell r="M360" t="str">
            <v>预付</v>
          </cell>
          <cell r="N360">
            <v>-1000.38</v>
          </cell>
          <cell r="O360" t="str">
            <v>预付-1000.38</v>
          </cell>
        </row>
        <row r="361">
          <cell r="A361" t="str">
            <v>S432034</v>
          </cell>
          <cell r="C361" t="str">
            <v>上锐(常州)供应链管理有限公司</v>
          </cell>
          <cell r="E361" t="str">
            <v>CNY</v>
          </cell>
          <cell r="G361">
            <v>-394056.15</v>
          </cell>
          <cell r="H361">
            <v>0</v>
          </cell>
          <cell r="J361">
            <v>0</v>
          </cell>
          <cell r="L361">
            <v>-394056.15</v>
          </cell>
          <cell r="M361" t="str">
            <v>应付</v>
          </cell>
          <cell r="N361">
            <v>394056.15</v>
          </cell>
          <cell r="O361" t="str">
            <v>应付394056.15</v>
          </cell>
        </row>
        <row r="362">
          <cell r="A362" t="str">
            <v>S432035</v>
          </cell>
          <cell r="C362" t="str">
            <v>江阴市宏丰塑业有限公司</v>
          </cell>
          <cell r="E362" t="str">
            <v>CNY</v>
          </cell>
          <cell r="G362">
            <v>-79909.990000000005</v>
          </cell>
          <cell r="H362">
            <v>0</v>
          </cell>
          <cell r="J362">
            <v>0</v>
          </cell>
          <cell r="L362">
            <v>-79909.990000000005</v>
          </cell>
          <cell r="M362" t="str">
            <v>应付</v>
          </cell>
          <cell r="N362">
            <v>79909.990000000005</v>
          </cell>
          <cell r="O362" t="str">
            <v>应付79909.99</v>
          </cell>
        </row>
        <row r="363">
          <cell r="A363" t="str">
            <v>S432036</v>
          </cell>
          <cell r="C363" t="str">
            <v>常州立天汽车零部件有限公司</v>
          </cell>
          <cell r="E363" t="str">
            <v>CNY</v>
          </cell>
          <cell r="G363">
            <v>-538323.77</v>
          </cell>
          <cell r="H363">
            <v>0</v>
          </cell>
          <cell r="J363">
            <v>0</v>
          </cell>
          <cell r="L363">
            <v>-538323.77</v>
          </cell>
          <cell r="M363" t="str">
            <v>应付</v>
          </cell>
          <cell r="N363">
            <v>538323.77</v>
          </cell>
          <cell r="O363" t="str">
            <v>应付538323.77</v>
          </cell>
        </row>
        <row r="364">
          <cell r="A364" t="str">
            <v>S432037</v>
          </cell>
          <cell r="C364" t="str">
            <v>苏世博(南京)减振系统有限公司</v>
          </cell>
          <cell r="E364" t="str">
            <v>CNY</v>
          </cell>
          <cell r="G364">
            <v>-2480526.36</v>
          </cell>
          <cell r="H364">
            <v>200000</v>
          </cell>
          <cell r="J364">
            <v>0</v>
          </cell>
          <cell r="L364">
            <v>-2280526.36</v>
          </cell>
          <cell r="M364" t="str">
            <v>应付</v>
          </cell>
          <cell r="N364">
            <v>2280526.36</v>
          </cell>
          <cell r="O364" t="str">
            <v>应付2280526.36</v>
          </cell>
        </row>
        <row r="365">
          <cell r="A365" t="str">
            <v>S432038</v>
          </cell>
          <cell r="C365" t="str">
            <v>常州市正力制镜有限公司</v>
          </cell>
          <cell r="E365" t="str">
            <v>CNY</v>
          </cell>
          <cell r="G365">
            <v>-476873.64</v>
          </cell>
          <cell r="H365">
            <v>0</v>
          </cell>
          <cell r="J365">
            <v>36420.47</v>
          </cell>
          <cell r="L365">
            <v>-513294.11</v>
          </cell>
          <cell r="M365" t="str">
            <v>应付</v>
          </cell>
          <cell r="N365">
            <v>513294.11</v>
          </cell>
          <cell r="O365" t="str">
            <v>应付513294.11</v>
          </cell>
        </row>
        <row r="366">
          <cell r="A366" t="str">
            <v>S432039</v>
          </cell>
          <cell r="C366" t="str">
            <v>吴江市拓研电子材料有限公司</v>
          </cell>
          <cell r="E366" t="str">
            <v>CNY</v>
          </cell>
          <cell r="G366">
            <v>2765.24</v>
          </cell>
          <cell r="H366">
            <v>0</v>
          </cell>
          <cell r="J366">
            <v>1039.5999999999999</v>
          </cell>
          <cell r="L366">
            <v>1725.64</v>
          </cell>
          <cell r="M366" t="str">
            <v>预付</v>
          </cell>
          <cell r="N366">
            <v>-1725.64</v>
          </cell>
          <cell r="O366" t="str">
            <v>预付-1725.64</v>
          </cell>
        </row>
        <row r="367">
          <cell r="A367" t="str">
            <v>S432040</v>
          </cell>
          <cell r="C367" t="str">
            <v>高邮泽川机电有限公司</v>
          </cell>
          <cell r="E367" t="str">
            <v>CNY</v>
          </cell>
          <cell r="G367">
            <v>0</v>
          </cell>
          <cell r="H367">
            <v>0</v>
          </cell>
          <cell r="J367">
            <v>0</v>
          </cell>
          <cell r="L367">
            <v>0</v>
          </cell>
          <cell r="M367" t="str">
            <v>应付</v>
          </cell>
          <cell r="N367">
            <v>0</v>
          </cell>
          <cell r="O367" t="str">
            <v>应付0</v>
          </cell>
        </row>
        <row r="368">
          <cell r="A368" t="str">
            <v>S432041</v>
          </cell>
          <cell r="C368" t="str">
            <v>无锡鑫岳祥特钢有限公司</v>
          </cell>
          <cell r="E368" t="str">
            <v>CNY</v>
          </cell>
          <cell r="G368">
            <v>0</v>
          </cell>
          <cell r="H368">
            <v>0</v>
          </cell>
          <cell r="J368">
            <v>0</v>
          </cell>
          <cell r="L368">
            <v>0</v>
          </cell>
          <cell r="M368" t="str">
            <v>应付</v>
          </cell>
          <cell r="N368">
            <v>0</v>
          </cell>
          <cell r="O368" t="str">
            <v>应付0</v>
          </cell>
        </row>
        <row r="369">
          <cell r="A369" t="str">
            <v>S432042</v>
          </cell>
          <cell r="C369" t="str">
            <v>江苏凌派通信科技有限公司</v>
          </cell>
          <cell r="E369" t="str">
            <v>CNY</v>
          </cell>
          <cell r="G369">
            <v>-111473.39</v>
          </cell>
          <cell r="H369">
            <v>0</v>
          </cell>
          <cell r="J369">
            <v>0</v>
          </cell>
          <cell r="L369">
            <v>-111473.39</v>
          </cell>
          <cell r="M369" t="str">
            <v>应付</v>
          </cell>
          <cell r="N369">
            <v>111473.39</v>
          </cell>
          <cell r="O369" t="str">
            <v>应付111473.39</v>
          </cell>
        </row>
        <row r="370">
          <cell r="A370" t="str">
            <v>S432043</v>
          </cell>
          <cell r="C370" t="str">
            <v>派博乐安全设备（苏州）有限公司</v>
          </cell>
          <cell r="E370" t="str">
            <v>CNY</v>
          </cell>
          <cell r="G370">
            <v>0</v>
          </cell>
          <cell r="H370">
            <v>0</v>
          </cell>
          <cell r="J370">
            <v>0</v>
          </cell>
          <cell r="L370">
            <v>0</v>
          </cell>
          <cell r="M370" t="str">
            <v>应付</v>
          </cell>
          <cell r="N370">
            <v>0</v>
          </cell>
          <cell r="O370" t="str">
            <v>应付0</v>
          </cell>
        </row>
        <row r="371">
          <cell r="A371" t="str">
            <v>S432044</v>
          </cell>
          <cell r="C371" t="str">
            <v>常州市鹏逸汽车附件有限公司</v>
          </cell>
          <cell r="E371" t="str">
            <v>CNY</v>
          </cell>
          <cell r="G371">
            <v>0</v>
          </cell>
          <cell r="H371">
            <v>0</v>
          </cell>
          <cell r="J371">
            <v>0</v>
          </cell>
          <cell r="L371">
            <v>0</v>
          </cell>
          <cell r="M371" t="str">
            <v>应付</v>
          </cell>
          <cell r="N371">
            <v>0</v>
          </cell>
          <cell r="O371" t="str">
            <v>应付0</v>
          </cell>
        </row>
        <row r="372">
          <cell r="A372" t="str">
            <v>S432045</v>
          </cell>
          <cell r="C372" t="str">
            <v>苏州宏逸汽车零部件有限公司</v>
          </cell>
          <cell r="E372" t="str">
            <v>CNY</v>
          </cell>
          <cell r="G372">
            <v>-319774</v>
          </cell>
          <cell r="H372">
            <v>0</v>
          </cell>
          <cell r="J372">
            <v>0</v>
          </cell>
          <cell r="L372">
            <v>-319774</v>
          </cell>
          <cell r="M372" t="str">
            <v>应付</v>
          </cell>
          <cell r="N372">
            <v>319774</v>
          </cell>
          <cell r="O372" t="str">
            <v>应付319774</v>
          </cell>
        </row>
        <row r="373">
          <cell r="A373" t="str">
            <v>S432046</v>
          </cell>
          <cell r="C373" t="str">
            <v>江苏福美汽车镜有限公司</v>
          </cell>
          <cell r="E373" t="str">
            <v>CNY</v>
          </cell>
          <cell r="G373">
            <v>-379342</v>
          </cell>
          <cell r="H373">
            <v>0</v>
          </cell>
          <cell r="J373">
            <v>0</v>
          </cell>
          <cell r="L373">
            <v>-379342</v>
          </cell>
          <cell r="M373" t="str">
            <v>应付</v>
          </cell>
          <cell r="N373">
            <v>379342</v>
          </cell>
          <cell r="O373" t="str">
            <v>应付379342</v>
          </cell>
        </row>
        <row r="374">
          <cell r="A374" t="str">
            <v>S432047</v>
          </cell>
          <cell r="C374" t="str">
            <v>南通天飙汽车用品有限公司</v>
          </cell>
          <cell r="E374" t="str">
            <v>CNY</v>
          </cell>
          <cell r="G374">
            <v>1.45519152283669E-11</v>
          </cell>
          <cell r="H374">
            <v>0</v>
          </cell>
          <cell r="J374">
            <v>0</v>
          </cell>
          <cell r="L374">
            <v>1.45519152283669E-11</v>
          </cell>
          <cell r="M374" t="str">
            <v>预付</v>
          </cell>
          <cell r="N374">
            <v>-1.45519152283669E-11</v>
          </cell>
          <cell r="O374" t="str">
            <v>预付-1.45519152283669E-11</v>
          </cell>
        </row>
        <row r="375">
          <cell r="A375" t="str">
            <v>S432049</v>
          </cell>
          <cell r="C375" t="str">
            <v>徐州派特控制技术有限公司</v>
          </cell>
          <cell r="E375" t="str">
            <v>CNY</v>
          </cell>
          <cell r="G375">
            <v>-33528</v>
          </cell>
          <cell r="H375">
            <v>0</v>
          </cell>
          <cell r="J375">
            <v>0</v>
          </cell>
          <cell r="L375">
            <v>-33528</v>
          </cell>
          <cell r="M375" t="str">
            <v>应付</v>
          </cell>
          <cell r="N375">
            <v>33528</v>
          </cell>
          <cell r="O375" t="str">
            <v>应付33528</v>
          </cell>
        </row>
        <row r="376">
          <cell r="A376" t="str">
            <v>S432050</v>
          </cell>
          <cell r="C376" t="str">
            <v>苏州道安自动化技术有限公司</v>
          </cell>
          <cell r="E376" t="str">
            <v>CNY</v>
          </cell>
          <cell r="G376">
            <v>0</v>
          </cell>
          <cell r="H376">
            <v>0</v>
          </cell>
          <cell r="J376">
            <v>0</v>
          </cell>
          <cell r="L376">
            <v>0</v>
          </cell>
          <cell r="M376" t="str">
            <v>应付</v>
          </cell>
          <cell r="N376">
            <v>0</v>
          </cell>
          <cell r="O376" t="str">
            <v>应付0</v>
          </cell>
        </row>
        <row r="377">
          <cell r="A377" t="str">
            <v>S432051</v>
          </cell>
          <cell r="C377" t="str">
            <v>无锡万谦工品智造科技有限公司</v>
          </cell>
          <cell r="E377" t="str">
            <v>CNY</v>
          </cell>
          <cell r="G377">
            <v>3455.94</v>
          </cell>
          <cell r="H377">
            <v>0</v>
          </cell>
          <cell r="J377">
            <v>3300</v>
          </cell>
          <cell r="L377">
            <v>155.94</v>
          </cell>
          <cell r="M377" t="str">
            <v>预付</v>
          </cell>
          <cell r="N377">
            <v>-155.94</v>
          </cell>
          <cell r="O377" t="str">
            <v>预付-155.94</v>
          </cell>
        </row>
        <row r="378">
          <cell r="A378" t="str">
            <v>S432052</v>
          </cell>
          <cell r="C378" t="str">
            <v>昆山圣精特金属制品有限公司</v>
          </cell>
          <cell r="E378" t="str">
            <v>CNY</v>
          </cell>
          <cell r="G378">
            <v>7041</v>
          </cell>
          <cell r="H378">
            <v>0</v>
          </cell>
          <cell r="J378">
            <v>0</v>
          </cell>
          <cell r="L378">
            <v>7041</v>
          </cell>
          <cell r="M378" t="str">
            <v>预付</v>
          </cell>
          <cell r="N378">
            <v>-7041</v>
          </cell>
          <cell r="O378" t="str">
            <v>预付-7041</v>
          </cell>
        </row>
        <row r="379">
          <cell r="A379" t="str">
            <v>S432056</v>
          </cell>
          <cell r="C379" t="str">
            <v>国材（苏州）新材料科技有限公司</v>
          </cell>
          <cell r="E379" t="str">
            <v>CNY</v>
          </cell>
          <cell r="G379">
            <v>-41100</v>
          </cell>
          <cell r="H379">
            <v>0</v>
          </cell>
          <cell r="J379">
            <v>0</v>
          </cell>
          <cell r="L379">
            <v>-41100</v>
          </cell>
          <cell r="M379" t="str">
            <v>应付</v>
          </cell>
          <cell r="N379">
            <v>41100</v>
          </cell>
          <cell r="O379" t="str">
            <v>应付41100</v>
          </cell>
        </row>
        <row r="380">
          <cell r="A380" t="str">
            <v>S432059</v>
          </cell>
          <cell r="C380" t="str">
            <v>麦格纳（太仓）汽车科技有限公司</v>
          </cell>
          <cell r="E380" t="str">
            <v>CNY</v>
          </cell>
          <cell r="G380">
            <v>-303623.8</v>
          </cell>
          <cell r="H380">
            <v>0</v>
          </cell>
          <cell r="J380">
            <v>0</v>
          </cell>
          <cell r="L380">
            <v>-303623.8</v>
          </cell>
          <cell r="M380" t="str">
            <v>应付</v>
          </cell>
          <cell r="N380">
            <v>303623.8</v>
          </cell>
          <cell r="O380" t="str">
            <v>应付303623.8</v>
          </cell>
        </row>
        <row r="381">
          <cell r="A381" t="str">
            <v>S433001</v>
          </cell>
          <cell r="C381" t="str">
            <v>宁波精成车业有限公司</v>
          </cell>
          <cell r="E381" t="str">
            <v>CNY</v>
          </cell>
          <cell r="G381">
            <v>-444870.72</v>
          </cell>
          <cell r="H381">
            <v>0</v>
          </cell>
          <cell r="J381">
            <v>26957.75</v>
          </cell>
          <cell r="L381">
            <v>-471828.47</v>
          </cell>
          <cell r="M381" t="str">
            <v>应付</v>
          </cell>
          <cell r="N381">
            <v>471828.47</v>
          </cell>
          <cell r="O381" t="str">
            <v>应付471828.47</v>
          </cell>
        </row>
        <row r="382">
          <cell r="A382" t="str">
            <v>S433002</v>
          </cell>
          <cell r="C382" t="str">
            <v>宁波瑞元模塑有限公司</v>
          </cell>
          <cell r="E382" t="str">
            <v>CNY</v>
          </cell>
          <cell r="G382">
            <v>0</v>
          </cell>
          <cell r="H382">
            <v>0</v>
          </cell>
          <cell r="J382">
            <v>0</v>
          </cell>
          <cell r="L382">
            <v>0</v>
          </cell>
          <cell r="M382" t="str">
            <v>应付</v>
          </cell>
          <cell r="N382">
            <v>0</v>
          </cell>
          <cell r="O382" t="str">
            <v>应付0</v>
          </cell>
        </row>
        <row r="383">
          <cell r="A383" t="str">
            <v>S433003</v>
          </cell>
          <cell r="C383" t="str">
            <v>浙江松原汽车安全系统股份有限公司</v>
          </cell>
          <cell r="E383" t="str">
            <v>CNY</v>
          </cell>
          <cell r="G383">
            <v>-1793261.8</v>
          </cell>
          <cell r="H383">
            <v>0</v>
          </cell>
          <cell r="J383">
            <v>0</v>
          </cell>
          <cell r="L383">
            <v>-1793261.8</v>
          </cell>
          <cell r="M383" t="str">
            <v>应付</v>
          </cell>
          <cell r="N383">
            <v>1793261.8</v>
          </cell>
          <cell r="O383" t="str">
            <v>应付1793261.8</v>
          </cell>
        </row>
        <row r="384">
          <cell r="A384" t="str">
            <v>S433004</v>
          </cell>
          <cell r="C384" t="str">
            <v>浙江华悦汽车零部件股份有限公司</v>
          </cell>
          <cell r="E384" t="str">
            <v>CNY</v>
          </cell>
          <cell r="G384">
            <v>-1.0000000002037299E-2</v>
          </cell>
          <cell r="H384">
            <v>0</v>
          </cell>
          <cell r="J384">
            <v>0</v>
          </cell>
          <cell r="L384">
            <v>-1.0000000002037299E-2</v>
          </cell>
          <cell r="M384" t="str">
            <v>应付</v>
          </cell>
          <cell r="N384">
            <v>1.0000000002037299E-2</v>
          </cell>
          <cell r="O384" t="str">
            <v>应付0.0100000000020373</v>
          </cell>
        </row>
        <row r="385">
          <cell r="A385" t="str">
            <v>S433006</v>
          </cell>
          <cell r="C385" t="str">
            <v>浙江佳龙电子有限公司</v>
          </cell>
          <cell r="E385" t="str">
            <v>CNY</v>
          </cell>
          <cell r="G385">
            <v>-6500</v>
          </cell>
          <cell r="H385">
            <v>0</v>
          </cell>
          <cell r="J385">
            <v>0</v>
          </cell>
          <cell r="L385">
            <v>-6500</v>
          </cell>
          <cell r="M385" t="str">
            <v>应付</v>
          </cell>
          <cell r="N385">
            <v>6500</v>
          </cell>
          <cell r="O385" t="str">
            <v>应付6500</v>
          </cell>
        </row>
        <row r="386">
          <cell r="A386" t="str">
            <v>S433007</v>
          </cell>
          <cell r="C386" t="str">
            <v>瑞安市精艺标准件有限公司</v>
          </cell>
          <cell r="E386" t="str">
            <v>CNY</v>
          </cell>
          <cell r="G386">
            <v>-5856.78</v>
          </cell>
          <cell r="H386">
            <v>0</v>
          </cell>
          <cell r="J386">
            <v>0</v>
          </cell>
          <cell r="L386">
            <v>-5856.78</v>
          </cell>
          <cell r="M386" t="str">
            <v>应付</v>
          </cell>
          <cell r="N386">
            <v>5856.78</v>
          </cell>
          <cell r="O386" t="str">
            <v>应付5856.78</v>
          </cell>
        </row>
        <row r="387">
          <cell r="A387" t="str">
            <v>S433008</v>
          </cell>
          <cell r="C387" t="str">
            <v>浙江富昌泰汽车零部件有限公司</v>
          </cell>
          <cell r="E387" t="str">
            <v>CNY</v>
          </cell>
          <cell r="G387">
            <v>0</v>
          </cell>
          <cell r="H387">
            <v>0</v>
          </cell>
          <cell r="J387">
            <v>0</v>
          </cell>
          <cell r="L387">
            <v>0</v>
          </cell>
          <cell r="M387" t="str">
            <v>应付</v>
          </cell>
          <cell r="N387">
            <v>0</v>
          </cell>
          <cell r="O387" t="str">
            <v>应付0</v>
          </cell>
        </row>
        <row r="388">
          <cell r="A388" t="str">
            <v>S433009</v>
          </cell>
          <cell r="C388" t="str">
            <v>浙江路得坦摩汽车部件股份有限公司</v>
          </cell>
          <cell r="E388" t="str">
            <v>CNY</v>
          </cell>
          <cell r="G388">
            <v>-3315446.44</v>
          </cell>
          <cell r="H388">
            <v>500000</v>
          </cell>
          <cell r="J388">
            <v>441600.38</v>
          </cell>
          <cell r="L388">
            <v>-3257046.82</v>
          </cell>
          <cell r="M388" t="str">
            <v>应付</v>
          </cell>
          <cell r="N388">
            <v>3257046.82</v>
          </cell>
          <cell r="O388" t="str">
            <v>应付3257046.82</v>
          </cell>
        </row>
        <row r="389">
          <cell r="A389" t="str">
            <v>S433010</v>
          </cell>
          <cell r="C389" t="str">
            <v>台州市黄岩佩雷希模具有限公司</v>
          </cell>
          <cell r="E389" t="str">
            <v>CNY</v>
          </cell>
          <cell r="G389">
            <v>-180800</v>
          </cell>
          <cell r="H389">
            <v>0</v>
          </cell>
          <cell r="J389">
            <v>0</v>
          </cell>
          <cell r="L389">
            <v>-180800</v>
          </cell>
          <cell r="M389" t="str">
            <v>应付</v>
          </cell>
          <cell r="N389">
            <v>180800</v>
          </cell>
          <cell r="O389" t="str">
            <v>应付180800</v>
          </cell>
        </row>
        <row r="390">
          <cell r="A390" t="str">
            <v>S433011</v>
          </cell>
          <cell r="C390" t="str">
            <v>杭州金士顿实业有限公司</v>
          </cell>
          <cell r="E390" t="str">
            <v>CNY</v>
          </cell>
          <cell r="G390">
            <v>0</v>
          </cell>
          <cell r="H390">
            <v>0</v>
          </cell>
          <cell r="J390">
            <v>0</v>
          </cell>
          <cell r="L390">
            <v>0</v>
          </cell>
          <cell r="M390" t="str">
            <v>应付</v>
          </cell>
          <cell r="N390">
            <v>0</v>
          </cell>
          <cell r="O390" t="str">
            <v>应付0</v>
          </cell>
        </row>
        <row r="391">
          <cell r="A391" t="str">
            <v>S433012</v>
          </cell>
          <cell r="C391" t="str">
            <v>浙江全盛无纺制品有限公司</v>
          </cell>
          <cell r="E391" t="str">
            <v>CNY</v>
          </cell>
          <cell r="G391">
            <v>-17243.919999999998</v>
          </cell>
          <cell r="H391">
            <v>0</v>
          </cell>
          <cell r="J391">
            <v>0</v>
          </cell>
          <cell r="L391">
            <v>-17243.919999999998</v>
          </cell>
          <cell r="M391" t="str">
            <v>应付</v>
          </cell>
          <cell r="N391">
            <v>17243.919999999998</v>
          </cell>
          <cell r="O391" t="str">
            <v>应付17243.92</v>
          </cell>
        </row>
        <row r="392">
          <cell r="A392" t="str">
            <v>S433013</v>
          </cell>
          <cell r="C392" t="str">
            <v>嘉兴市南湖区东栅街道嘉环中电子产品经营部</v>
          </cell>
          <cell r="E392" t="str">
            <v>CNY</v>
          </cell>
          <cell r="G392">
            <v>-214</v>
          </cell>
          <cell r="H392">
            <v>0</v>
          </cell>
          <cell r="J392">
            <v>0</v>
          </cell>
          <cell r="L392">
            <v>-214</v>
          </cell>
          <cell r="M392" t="str">
            <v>应付</v>
          </cell>
          <cell r="N392">
            <v>214</v>
          </cell>
          <cell r="O392" t="str">
            <v>应付214</v>
          </cell>
        </row>
        <row r="393">
          <cell r="A393" t="str">
            <v>S433014</v>
          </cell>
          <cell r="C393" t="str">
            <v>象山天星汽配有限责任公司</v>
          </cell>
          <cell r="E393" t="str">
            <v>CNY</v>
          </cell>
          <cell r="G393">
            <v>-29924.39</v>
          </cell>
          <cell r="H393">
            <v>0</v>
          </cell>
          <cell r="J393">
            <v>0</v>
          </cell>
          <cell r="L393">
            <v>-29924.39</v>
          </cell>
          <cell r="M393" t="str">
            <v>应付</v>
          </cell>
          <cell r="N393">
            <v>29924.39</v>
          </cell>
          <cell r="O393" t="str">
            <v>应付29924.39</v>
          </cell>
        </row>
        <row r="394">
          <cell r="A394" t="str">
            <v>S433016</v>
          </cell>
          <cell r="C394" t="str">
            <v>安吉县创鸿家具有限公司</v>
          </cell>
          <cell r="E394" t="str">
            <v>CNY</v>
          </cell>
          <cell r="G394">
            <v>-900</v>
          </cell>
          <cell r="H394">
            <v>0</v>
          </cell>
          <cell r="J394">
            <v>0</v>
          </cell>
          <cell r="L394">
            <v>-900</v>
          </cell>
          <cell r="M394" t="str">
            <v>应付</v>
          </cell>
          <cell r="N394">
            <v>900</v>
          </cell>
          <cell r="O394" t="str">
            <v>应付900</v>
          </cell>
        </row>
        <row r="395">
          <cell r="A395" t="str">
            <v>S433018</v>
          </cell>
          <cell r="C395" t="str">
            <v>温州市瓯海茶山通悦海绵制品厂</v>
          </cell>
          <cell r="E395" t="str">
            <v>CNY</v>
          </cell>
          <cell r="G395">
            <v>-1000</v>
          </cell>
          <cell r="H395">
            <v>0</v>
          </cell>
          <cell r="J395">
            <v>0</v>
          </cell>
          <cell r="L395">
            <v>-1000</v>
          </cell>
          <cell r="M395" t="str">
            <v>应付</v>
          </cell>
          <cell r="N395">
            <v>1000</v>
          </cell>
          <cell r="O395" t="str">
            <v>应付1000</v>
          </cell>
        </row>
        <row r="396">
          <cell r="A396" t="str">
            <v>S433019</v>
          </cell>
          <cell r="C396" t="str">
            <v>杭州阳晨聚氨酯制品有限公司</v>
          </cell>
          <cell r="E396" t="str">
            <v>CNY</v>
          </cell>
          <cell r="G396">
            <v>-234522.79</v>
          </cell>
          <cell r="H396">
            <v>0</v>
          </cell>
          <cell r="J396">
            <v>29600.12</v>
          </cell>
          <cell r="L396">
            <v>-264122.90999999997</v>
          </cell>
          <cell r="M396" t="str">
            <v>应付</v>
          </cell>
          <cell r="N396">
            <v>264122.90999999997</v>
          </cell>
          <cell r="O396" t="str">
            <v>应付264122.91</v>
          </cell>
        </row>
        <row r="397">
          <cell r="A397" t="str">
            <v>S433020</v>
          </cell>
          <cell r="C397" t="str">
            <v>宁波市北仑屹昌机械有限公司</v>
          </cell>
          <cell r="E397" t="str">
            <v>CNY</v>
          </cell>
          <cell r="G397">
            <v>-359419.38</v>
          </cell>
          <cell r="H397">
            <v>0</v>
          </cell>
          <cell r="J397">
            <v>126873.58</v>
          </cell>
          <cell r="L397">
            <v>-486292.96</v>
          </cell>
          <cell r="M397" t="str">
            <v>应付</v>
          </cell>
          <cell r="N397">
            <v>486292.96</v>
          </cell>
          <cell r="O397" t="str">
            <v>应付486292.96</v>
          </cell>
        </row>
        <row r="398">
          <cell r="A398" t="str">
            <v>S433021</v>
          </cell>
          <cell r="C398" t="str">
            <v>慈溪市维克多自控元件有限公司</v>
          </cell>
          <cell r="E398" t="str">
            <v>CNY</v>
          </cell>
          <cell r="G398">
            <v>-458630.26</v>
          </cell>
          <cell r="H398">
            <v>0</v>
          </cell>
          <cell r="J398">
            <v>0</v>
          </cell>
          <cell r="L398">
            <v>-458630.26</v>
          </cell>
          <cell r="M398" t="str">
            <v>应付</v>
          </cell>
          <cell r="N398">
            <v>458630.26</v>
          </cell>
          <cell r="O398" t="str">
            <v>应付458630.26</v>
          </cell>
        </row>
        <row r="399">
          <cell r="A399" t="str">
            <v>S433022</v>
          </cell>
          <cell r="C399" t="str">
            <v>宁海县佳能汽车部件有限公司</v>
          </cell>
          <cell r="E399" t="str">
            <v>CNY</v>
          </cell>
          <cell r="G399">
            <v>0</v>
          </cell>
          <cell r="H399">
            <v>0</v>
          </cell>
          <cell r="J399">
            <v>0</v>
          </cell>
          <cell r="L399">
            <v>0</v>
          </cell>
          <cell r="M399" t="str">
            <v>应付</v>
          </cell>
          <cell r="N399">
            <v>0</v>
          </cell>
          <cell r="O399" t="str">
            <v>应付0</v>
          </cell>
        </row>
        <row r="400">
          <cell r="A400" t="str">
            <v>S433023</v>
          </cell>
          <cell r="C400" t="str">
            <v>浙江万里安全器材制造有限公司</v>
          </cell>
          <cell r="E400" t="str">
            <v>CNY</v>
          </cell>
          <cell r="G400">
            <v>-371183.95</v>
          </cell>
          <cell r="H400">
            <v>0</v>
          </cell>
          <cell r="J400">
            <v>0</v>
          </cell>
          <cell r="L400">
            <v>-371183.95</v>
          </cell>
          <cell r="M400" t="str">
            <v>应付</v>
          </cell>
          <cell r="N400">
            <v>371183.95</v>
          </cell>
          <cell r="O400" t="str">
            <v>应付371183.95</v>
          </cell>
        </row>
        <row r="401">
          <cell r="A401" t="str">
            <v>S433025</v>
          </cell>
          <cell r="C401" t="str">
            <v>中广核俊尔（浙江）新材料有限公司</v>
          </cell>
          <cell r="E401" t="str">
            <v>CNY</v>
          </cell>
          <cell r="G401">
            <v>0</v>
          </cell>
          <cell r="H401">
            <v>5819.5</v>
          </cell>
          <cell r="J401">
            <v>5819.5</v>
          </cell>
          <cell r="L401">
            <v>0</v>
          </cell>
          <cell r="M401" t="str">
            <v>应付</v>
          </cell>
          <cell r="N401">
            <v>0</v>
          </cell>
          <cell r="O401" t="str">
            <v>应付0</v>
          </cell>
        </row>
        <row r="402">
          <cell r="A402" t="str">
            <v>S433027</v>
          </cell>
          <cell r="C402" t="str">
            <v>浙江泰极信汽车部件有限公司</v>
          </cell>
          <cell r="E402" t="str">
            <v>CNY</v>
          </cell>
          <cell r="G402">
            <v>0</v>
          </cell>
          <cell r="H402">
            <v>0</v>
          </cell>
          <cell r="J402">
            <v>0</v>
          </cell>
          <cell r="L402">
            <v>0</v>
          </cell>
          <cell r="M402" t="str">
            <v>应付</v>
          </cell>
          <cell r="N402">
            <v>0</v>
          </cell>
          <cell r="O402" t="str">
            <v>应付0</v>
          </cell>
        </row>
        <row r="403">
          <cell r="A403" t="str">
            <v>S433028</v>
          </cell>
          <cell r="C403" t="str">
            <v>温州鑫锐电器有限公司</v>
          </cell>
          <cell r="E403" t="str">
            <v>CNY</v>
          </cell>
          <cell r="G403">
            <v>-175117.68</v>
          </cell>
          <cell r="H403">
            <v>0</v>
          </cell>
          <cell r="J403">
            <v>0</v>
          </cell>
          <cell r="L403">
            <v>-175117.68</v>
          </cell>
          <cell r="M403" t="str">
            <v>应付</v>
          </cell>
          <cell r="N403">
            <v>175117.68</v>
          </cell>
          <cell r="O403" t="str">
            <v>应付175117.68</v>
          </cell>
        </row>
        <row r="404">
          <cell r="A404" t="str">
            <v>S433029</v>
          </cell>
          <cell r="C404" t="str">
            <v>温州华创汽车电器有限公司</v>
          </cell>
          <cell r="E404" t="str">
            <v>CNY</v>
          </cell>
          <cell r="G404">
            <v>0</v>
          </cell>
          <cell r="H404">
            <v>0</v>
          </cell>
          <cell r="J404">
            <v>0</v>
          </cell>
          <cell r="L404">
            <v>0</v>
          </cell>
          <cell r="M404" t="str">
            <v>应付</v>
          </cell>
          <cell r="N404">
            <v>0</v>
          </cell>
          <cell r="O404" t="str">
            <v>应付0</v>
          </cell>
        </row>
        <row r="405">
          <cell r="A405" t="str">
            <v>S433030</v>
          </cell>
          <cell r="C405" t="str">
            <v>宁波华腾首研新材料有限公司</v>
          </cell>
          <cell r="E405" t="str">
            <v>CNY</v>
          </cell>
          <cell r="G405">
            <v>-19200</v>
          </cell>
          <cell r="H405">
            <v>0</v>
          </cell>
          <cell r="J405">
            <v>0</v>
          </cell>
          <cell r="L405">
            <v>-19200</v>
          </cell>
          <cell r="M405" t="str">
            <v>应付</v>
          </cell>
          <cell r="N405">
            <v>19200</v>
          </cell>
          <cell r="O405" t="str">
            <v>应付19200</v>
          </cell>
        </row>
        <row r="406">
          <cell r="A406" t="str">
            <v>S433031</v>
          </cell>
          <cell r="C406" t="str">
            <v>天台宏泰电子有限公司</v>
          </cell>
          <cell r="E406" t="str">
            <v>CNY</v>
          </cell>
          <cell r="G406">
            <v>-71495.64</v>
          </cell>
          <cell r="H406">
            <v>0</v>
          </cell>
          <cell r="J406">
            <v>0</v>
          </cell>
          <cell r="L406">
            <v>-71495.64</v>
          </cell>
          <cell r="M406" t="str">
            <v>应付</v>
          </cell>
          <cell r="N406">
            <v>71495.64</v>
          </cell>
          <cell r="O406" t="str">
            <v>应付71495.64</v>
          </cell>
        </row>
        <row r="407">
          <cell r="A407" t="str">
            <v>S433032</v>
          </cell>
          <cell r="C407" t="str">
            <v>温州市晏顺紧固件有限公司</v>
          </cell>
          <cell r="E407" t="str">
            <v>CNY</v>
          </cell>
          <cell r="G407">
            <v>9180</v>
          </cell>
          <cell r="H407">
            <v>23725.72</v>
          </cell>
          <cell r="J407">
            <v>0</v>
          </cell>
          <cell r="L407">
            <v>32905.72</v>
          </cell>
          <cell r="M407" t="str">
            <v>预付</v>
          </cell>
          <cell r="N407">
            <v>-32905.72</v>
          </cell>
          <cell r="O407" t="str">
            <v>预付-32905.72</v>
          </cell>
        </row>
        <row r="408">
          <cell r="A408" t="str">
            <v>S433035</v>
          </cell>
          <cell r="C408" t="str">
            <v>杭州萧山远东汽车修理厂</v>
          </cell>
          <cell r="E408" t="str">
            <v>CNY</v>
          </cell>
          <cell r="G408">
            <v>0</v>
          </cell>
          <cell r="H408">
            <v>0</v>
          </cell>
          <cell r="J408">
            <v>0</v>
          </cell>
          <cell r="L408">
            <v>0</v>
          </cell>
          <cell r="M408" t="str">
            <v>应付</v>
          </cell>
          <cell r="N408">
            <v>0</v>
          </cell>
          <cell r="O408" t="str">
            <v>应付0</v>
          </cell>
        </row>
        <row r="409">
          <cell r="A409" t="str">
            <v>S434001</v>
          </cell>
          <cell r="C409" t="str">
            <v>合肥光码科技有限公司</v>
          </cell>
          <cell r="E409" t="str">
            <v>CNY</v>
          </cell>
          <cell r="G409">
            <v>-247506.84</v>
          </cell>
          <cell r="H409">
            <v>0</v>
          </cell>
          <cell r="J409">
            <v>67815.600000000006</v>
          </cell>
          <cell r="L409">
            <v>-315322.44</v>
          </cell>
          <cell r="M409" t="str">
            <v>应付</v>
          </cell>
          <cell r="N409">
            <v>315322.44</v>
          </cell>
          <cell r="O409" t="str">
            <v>应付315322.44</v>
          </cell>
        </row>
        <row r="410">
          <cell r="A410" t="str">
            <v>S434002</v>
          </cell>
          <cell r="C410" t="str">
            <v>芜湖星火软轴控制索制造有限公司</v>
          </cell>
          <cell r="E410" t="str">
            <v>CNY</v>
          </cell>
          <cell r="G410">
            <v>-278103.05</v>
          </cell>
          <cell r="H410">
            <v>0</v>
          </cell>
          <cell r="J410">
            <v>0</v>
          </cell>
          <cell r="L410">
            <v>-278103.05</v>
          </cell>
          <cell r="M410" t="str">
            <v>应付</v>
          </cell>
          <cell r="N410">
            <v>278103.05</v>
          </cell>
          <cell r="O410" t="str">
            <v>应付278103.05</v>
          </cell>
        </row>
        <row r="411">
          <cell r="A411" t="str">
            <v>S434003</v>
          </cell>
          <cell r="C411" t="str">
            <v>芜湖市卓人汽车配件有限责任公司</v>
          </cell>
          <cell r="E411" t="str">
            <v>CNY</v>
          </cell>
          <cell r="G411">
            <v>-217000.19</v>
          </cell>
          <cell r="H411">
            <v>20600</v>
          </cell>
          <cell r="J411">
            <v>14790.77</v>
          </cell>
          <cell r="L411">
            <v>-211190.96</v>
          </cell>
          <cell r="M411" t="str">
            <v>应付</v>
          </cell>
          <cell r="N411">
            <v>211190.96</v>
          </cell>
          <cell r="O411" t="str">
            <v>应付211190.96</v>
          </cell>
        </row>
        <row r="412">
          <cell r="A412" t="str">
            <v>S434006</v>
          </cell>
          <cell r="C412" t="str">
            <v>安徽汉升工业部件股份有限公司</v>
          </cell>
          <cell r="E412" t="str">
            <v>CNY</v>
          </cell>
          <cell r="G412">
            <v>-39638.94</v>
          </cell>
          <cell r="H412">
            <v>29634.53</v>
          </cell>
          <cell r="J412">
            <v>0</v>
          </cell>
          <cell r="L412">
            <v>-10004.41</v>
          </cell>
          <cell r="M412" t="str">
            <v>应付</v>
          </cell>
          <cell r="N412">
            <v>10004.41</v>
          </cell>
          <cell r="O412" t="str">
            <v>应付10004.41</v>
          </cell>
        </row>
        <row r="413">
          <cell r="A413" t="str">
            <v>S434007</v>
          </cell>
          <cell r="C413" t="str">
            <v>滁州岳众汽车零部件有限公司</v>
          </cell>
          <cell r="E413" t="str">
            <v>CNY</v>
          </cell>
          <cell r="G413">
            <v>58565.780000000697</v>
          </cell>
          <cell r="H413">
            <v>0</v>
          </cell>
          <cell r="J413">
            <v>0</v>
          </cell>
          <cell r="L413">
            <v>58565.780000000697</v>
          </cell>
          <cell r="M413" t="str">
            <v>预付</v>
          </cell>
          <cell r="N413">
            <v>-58565.780000000697</v>
          </cell>
          <cell r="O413" t="str">
            <v>预付-58565.7800000007</v>
          </cell>
        </row>
        <row r="414">
          <cell r="A414" t="str">
            <v>S434008</v>
          </cell>
          <cell r="C414" t="str">
            <v>安徽博朗凯德织物有限公司</v>
          </cell>
          <cell r="E414" t="str">
            <v>CNY</v>
          </cell>
          <cell r="G414">
            <v>-3646.55</v>
          </cell>
          <cell r="H414">
            <v>0</v>
          </cell>
          <cell r="J414">
            <v>0</v>
          </cell>
          <cell r="L414">
            <v>-3646.55</v>
          </cell>
          <cell r="M414" t="str">
            <v>应付</v>
          </cell>
          <cell r="N414">
            <v>3646.55</v>
          </cell>
          <cell r="O414" t="str">
            <v>应付3646.55</v>
          </cell>
        </row>
        <row r="415">
          <cell r="A415" t="str">
            <v>S434010</v>
          </cell>
          <cell r="C415" t="str">
            <v>安徽盛达前亮铝业有限公司</v>
          </cell>
          <cell r="E415" t="str">
            <v>CNY</v>
          </cell>
          <cell r="G415">
            <v>-4352</v>
          </cell>
          <cell r="H415">
            <v>0</v>
          </cell>
          <cell r="J415">
            <v>0</v>
          </cell>
          <cell r="L415">
            <v>-4352</v>
          </cell>
          <cell r="M415" t="str">
            <v>应付</v>
          </cell>
          <cell r="N415">
            <v>4352</v>
          </cell>
          <cell r="O415" t="str">
            <v>应付4352</v>
          </cell>
        </row>
        <row r="416">
          <cell r="A416" t="str">
            <v>S434011</v>
          </cell>
          <cell r="C416" t="str">
            <v>芜湖金安世腾汽车安全系统有限公司</v>
          </cell>
          <cell r="E416" t="str">
            <v>CNY</v>
          </cell>
          <cell r="G416">
            <v>0</v>
          </cell>
          <cell r="H416">
            <v>0</v>
          </cell>
          <cell r="J416">
            <v>0</v>
          </cell>
          <cell r="L416">
            <v>0</v>
          </cell>
          <cell r="M416" t="str">
            <v>应付</v>
          </cell>
          <cell r="N416">
            <v>0</v>
          </cell>
          <cell r="O416" t="str">
            <v>应付0</v>
          </cell>
        </row>
        <row r="417">
          <cell r="A417" t="str">
            <v>S435001</v>
          </cell>
          <cell r="C417" t="str">
            <v>厦门凯平化工有限公司</v>
          </cell>
          <cell r="E417" t="str">
            <v>CNY</v>
          </cell>
          <cell r="G417">
            <v>-783798.42</v>
          </cell>
          <cell r="H417">
            <v>0</v>
          </cell>
          <cell r="J417">
            <v>164691.29999999999</v>
          </cell>
          <cell r="L417">
            <v>-948489.72</v>
          </cell>
          <cell r="M417" t="str">
            <v>应付</v>
          </cell>
          <cell r="N417">
            <v>948489.72</v>
          </cell>
          <cell r="O417" t="str">
            <v>应付948489.72</v>
          </cell>
        </row>
        <row r="418">
          <cell r="A418" t="str">
            <v>S435003</v>
          </cell>
          <cell r="C418" t="str">
            <v>泉州市福兴塑料五金有限公司</v>
          </cell>
          <cell r="E418" t="str">
            <v>CNY</v>
          </cell>
          <cell r="G418">
            <v>-148990.5</v>
          </cell>
          <cell r="H418">
            <v>0</v>
          </cell>
          <cell r="J418">
            <v>0</v>
          </cell>
          <cell r="L418">
            <v>-148990.5</v>
          </cell>
          <cell r="M418" t="str">
            <v>应付</v>
          </cell>
          <cell r="N418">
            <v>148990.5</v>
          </cell>
          <cell r="O418" t="str">
            <v>应付148990.5</v>
          </cell>
        </row>
        <row r="419">
          <cell r="A419" t="str">
            <v>S435004</v>
          </cell>
          <cell r="C419" t="str">
            <v>厦门市鑫荣飞工贸有限公司</v>
          </cell>
          <cell r="E419" t="str">
            <v>CNY</v>
          </cell>
          <cell r="G419">
            <v>-1493991.55</v>
          </cell>
          <cell r="H419">
            <v>0</v>
          </cell>
          <cell r="J419">
            <v>0</v>
          </cell>
          <cell r="L419">
            <v>-1493991.55</v>
          </cell>
          <cell r="M419" t="str">
            <v>应付</v>
          </cell>
          <cell r="N419">
            <v>1493991.55</v>
          </cell>
          <cell r="O419" t="str">
            <v>应付1493991.55</v>
          </cell>
        </row>
        <row r="420">
          <cell r="A420" t="str">
            <v>S437001</v>
          </cell>
          <cell r="C420" t="str">
            <v>中国重汽集团济南卡车股份有限公司</v>
          </cell>
          <cell r="E420" t="str">
            <v>CNY</v>
          </cell>
          <cell r="G420">
            <v>0</v>
          </cell>
          <cell r="H420">
            <v>0</v>
          </cell>
          <cell r="J420">
            <v>0</v>
          </cell>
          <cell r="L420">
            <v>0</v>
          </cell>
          <cell r="M420" t="str">
            <v>应付</v>
          </cell>
          <cell r="N420">
            <v>0</v>
          </cell>
          <cell r="O420" t="str">
            <v>应付0</v>
          </cell>
        </row>
        <row r="421">
          <cell r="A421" t="str">
            <v>S437002</v>
          </cell>
          <cell r="C421" t="str">
            <v>中国重汽集团济南商用车有限公司</v>
          </cell>
          <cell r="E421" t="str">
            <v>CNY</v>
          </cell>
          <cell r="G421">
            <v>0</v>
          </cell>
          <cell r="H421">
            <v>0</v>
          </cell>
          <cell r="J421">
            <v>0</v>
          </cell>
          <cell r="L421">
            <v>0</v>
          </cell>
          <cell r="M421" t="str">
            <v>应付</v>
          </cell>
          <cell r="N421">
            <v>0</v>
          </cell>
          <cell r="O421" t="str">
            <v>应付0</v>
          </cell>
        </row>
        <row r="422">
          <cell r="A422" t="str">
            <v>S437004</v>
          </cell>
          <cell r="C422" t="str">
            <v>青岛福基纺织有限公司</v>
          </cell>
          <cell r="E422" t="str">
            <v>CNY</v>
          </cell>
          <cell r="G422">
            <v>-975569.94000000099</v>
          </cell>
          <cell r="H422">
            <v>0</v>
          </cell>
          <cell r="J422">
            <v>0</v>
          </cell>
          <cell r="L422">
            <v>-975569.94000000099</v>
          </cell>
          <cell r="M422" t="str">
            <v>应付</v>
          </cell>
          <cell r="N422">
            <v>975569.94000000099</v>
          </cell>
          <cell r="O422" t="str">
            <v>应付975569.940000001</v>
          </cell>
        </row>
        <row r="423">
          <cell r="A423" t="str">
            <v>S437005</v>
          </cell>
          <cell r="C423" t="str">
            <v>青岛盛有电子科技有限公司</v>
          </cell>
          <cell r="E423" t="str">
            <v>CNY</v>
          </cell>
          <cell r="G423">
            <v>-3625.9199999996899</v>
          </cell>
          <cell r="H423">
            <v>0</v>
          </cell>
          <cell r="J423">
            <v>0</v>
          </cell>
          <cell r="L423">
            <v>-3625.9199999996899</v>
          </cell>
          <cell r="M423" t="str">
            <v>应付</v>
          </cell>
          <cell r="N423">
            <v>3625.9199999996899</v>
          </cell>
          <cell r="O423" t="str">
            <v>应付3625.91999999969</v>
          </cell>
        </row>
        <row r="424">
          <cell r="A424" t="str">
            <v>S437007</v>
          </cell>
          <cell r="C424" t="str">
            <v>万华化学(烟台)销售有限公司</v>
          </cell>
          <cell r="E424" t="str">
            <v>CNY</v>
          </cell>
          <cell r="G424">
            <v>-1077112.5</v>
          </cell>
          <cell r="H424">
            <v>0</v>
          </cell>
          <cell r="J424">
            <v>0</v>
          </cell>
          <cell r="L424">
            <v>-1077112.5</v>
          </cell>
          <cell r="M424" t="str">
            <v>应付</v>
          </cell>
          <cell r="N424">
            <v>1077112.5</v>
          </cell>
          <cell r="O424" t="str">
            <v>应付1077112.5</v>
          </cell>
        </row>
        <row r="425">
          <cell r="A425" t="str">
            <v>S437008</v>
          </cell>
          <cell r="C425" t="str">
            <v>烟台青沪纸业有限公司</v>
          </cell>
          <cell r="E425" t="str">
            <v>CNY</v>
          </cell>
          <cell r="G425">
            <v>-11121.07</v>
          </cell>
          <cell r="H425">
            <v>0</v>
          </cell>
          <cell r="J425">
            <v>0</v>
          </cell>
          <cell r="L425">
            <v>-11121.07</v>
          </cell>
          <cell r="M425" t="str">
            <v>应付</v>
          </cell>
          <cell r="N425">
            <v>11121.07</v>
          </cell>
          <cell r="O425" t="str">
            <v>应付11121.07</v>
          </cell>
        </row>
        <row r="426">
          <cell r="A426" t="str">
            <v>S437010</v>
          </cell>
          <cell r="C426" t="str">
            <v>昌乐天齐色织布有限公司</v>
          </cell>
          <cell r="E426" t="str">
            <v>CNY</v>
          </cell>
          <cell r="G426">
            <v>-55300.45</v>
          </cell>
          <cell r="H426">
            <v>0</v>
          </cell>
          <cell r="J426">
            <v>0</v>
          </cell>
          <cell r="L426">
            <v>-55300.45</v>
          </cell>
          <cell r="M426" t="str">
            <v>应付</v>
          </cell>
          <cell r="N426">
            <v>55300.45</v>
          </cell>
          <cell r="O426" t="str">
            <v>应付55300.45</v>
          </cell>
        </row>
        <row r="427">
          <cell r="A427" t="str">
            <v>S437011</v>
          </cell>
          <cell r="C427" t="str">
            <v>诸城市黄海剑杆织布厂</v>
          </cell>
          <cell r="E427" t="str">
            <v>CNY</v>
          </cell>
          <cell r="G427">
            <v>0</v>
          </cell>
          <cell r="H427">
            <v>0</v>
          </cell>
          <cell r="J427">
            <v>0</v>
          </cell>
          <cell r="L427">
            <v>0</v>
          </cell>
          <cell r="M427" t="str">
            <v>应付</v>
          </cell>
          <cell r="N427">
            <v>0</v>
          </cell>
          <cell r="O427" t="str">
            <v>应付0</v>
          </cell>
        </row>
        <row r="428">
          <cell r="A428" t="str">
            <v>S437015</v>
          </cell>
          <cell r="C428" t="str">
            <v>山东金达汽车部件制造股份有限公司</v>
          </cell>
          <cell r="E428" t="str">
            <v>CNY</v>
          </cell>
          <cell r="G428">
            <v>-2765329.35</v>
          </cell>
          <cell r="H428">
            <v>184600</v>
          </cell>
          <cell r="J428">
            <v>4600</v>
          </cell>
          <cell r="L428">
            <v>-2585329.35</v>
          </cell>
          <cell r="M428" t="str">
            <v>应付</v>
          </cell>
          <cell r="N428">
            <v>2585329.35</v>
          </cell>
          <cell r="O428" t="str">
            <v>应付2585329.35</v>
          </cell>
        </row>
        <row r="429">
          <cell r="A429" t="str">
            <v>S437016</v>
          </cell>
          <cell r="C429" t="str">
            <v>曲阜陆航座椅辅料有限公司</v>
          </cell>
          <cell r="E429" t="str">
            <v>CNY</v>
          </cell>
          <cell r="G429">
            <v>-145095.57</v>
          </cell>
          <cell r="H429">
            <v>0</v>
          </cell>
          <cell r="J429">
            <v>0</v>
          </cell>
          <cell r="L429">
            <v>-145095.57</v>
          </cell>
          <cell r="M429" t="str">
            <v>应付</v>
          </cell>
          <cell r="N429">
            <v>145095.57</v>
          </cell>
          <cell r="O429" t="str">
            <v>应付145095.57</v>
          </cell>
        </row>
        <row r="430">
          <cell r="A430" t="str">
            <v>S437017</v>
          </cell>
          <cell r="C430" t="str">
            <v>山东泰鹏新材料有限公司</v>
          </cell>
          <cell r="E430" t="str">
            <v>CNY</v>
          </cell>
          <cell r="G430">
            <v>0</v>
          </cell>
          <cell r="H430">
            <v>0</v>
          </cell>
          <cell r="J430">
            <v>0</v>
          </cell>
          <cell r="L430">
            <v>0</v>
          </cell>
          <cell r="M430" t="str">
            <v>应付</v>
          </cell>
          <cell r="N430">
            <v>0</v>
          </cell>
          <cell r="O430" t="str">
            <v>应付0</v>
          </cell>
        </row>
        <row r="431">
          <cell r="A431" t="str">
            <v>S437018</v>
          </cell>
          <cell r="C431" t="str">
            <v>文登太成电子有限公司</v>
          </cell>
          <cell r="E431" t="str">
            <v>CNY</v>
          </cell>
          <cell r="G431">
            <v>-105730.27</v>
          </cell>
          <cell r="H431">
            <v>0</v>
          </cell>
          <cell r="J431">
            <v>0</v>
          </cell>
          <cell r="L431">
            <v>-105730.27</v>
          </cell>
          <cell r="M431" t="str">
            <v>应付</v>
          </cell>
          <cell r="N431">
            <v>105730.27</v>
          </cell>
          <cell r="O431" t="str">
            <v>应付105730.27</v>
          </cell>
        </row>
        <row r="432">
          <cell r="A432" t="str">
            <v>S437019</v>
          </cell>
          <cell r="C432" t="str">
            <v>日照浩利橡塑有限公司</v>
          </cell>
          <cell r="E432" t="str">
            <v>CNY</v>
          </cell>
          <cell r="G432">
            <v>-2226147.29</v>
          </cell>
          <cell r="H432">
            <v>0</v>
          </cell>
          <cell r="J432">
            <v>0</v>
          </cell>
          <cell r="L432">
            <v>-2226147.29</v>
          </cell>
          <cell r="M432" t="str">
            <v>应付</v>
          </cell>
          <cell r="N432">
            <v>2226147.29</v>
          </cell>
          <cell r="O432" t="str">
            <v>应付2226147.29</v>
          </cell>
        </row>
        <row r="433">
          <cell r="A433" t="str">
            <v>S437022</v>
          </cell>
          <cell r="C433" t="str">
            <v>德州志鹏海绵制品有限公司</v>
          </cell>
          <cell r="E433" t="str">
            <v>CNY</v>
          </cell>
          <cell r="G433">
            <v>-62319</v>
          </cell>
          <cell r="H433">
            <v>0</v>
          </cell>
          <cell r="J433">
            <v>0</v>
          </cell>
          <cell r="L433">
            <v>-62319</v>
          </cell>
          <cell r="M433" t="str">
            <v>应付</v>
          </cell>
          <cell r="N433">
            <v>62319</v>
          </cell>
          <cell r="O433" t="str">
            <v>应付62319</v>
          </cell>
        </row>
        <row r="434">
          <cell r="A434" t="str">
            <v>S437023</v>
          </cell>
          <cell r="C434" t="str">
            <v>高唐强盛机械有限公司</v>
          </cell>
          <cell r="E434" t="str">
            <v>CNY</v>
          </cell>
          <cell r="G434">
            <v>-816630.84</v>
          </cell>
          <cell r="H434">
            <v>0</v>
          </cell>
          <cell r="J434">
            <v>0</v>
          </cell>
          <cell r="L434">
            <v>-816630.84</v>
          </cell>
          <cell r="M434" t="str">
            <v>应付</v>
          </cell>
          <cell r="N434">
            <v>816630.84</v>
          </cell>
          <cell r="O434" t="str">
            <v>应付816630.84</v>
          </cell>
        </row>
        <row r="435">
          <cell r="A435" t="str">
            <v>S437024</v>
          </cell>
          <cell r="C435" t="str">
            <v>佳化化学(滨州)有限公司</v>
          </cell>
          <cell r="E435" t="str">
            <v>CNY</v>
          </cell>
          <cell r="G435">
            <v>0</v>
          </cell>
          <cell r="H435">
            <v>0</v>
          </cell>
          <cell r="J435">
            <v>0</v>
          </cell>
          <cell r="L435">
            <v>0</v>
          </cell>
          <cell r="M435" t="str">
            <v>应付</v>
          </cell>
          <cell r="N435">
            <v>0</v>
          </cell>
          <cell r="O435" t="str">
            <v>应付0</v>
          </cell>
        </row>
        <row r="436">
          <cell r="A436" t="str">
            <v>S437027</v>
          </cell>
          <cell r="C436" t="str">
            <v>文登市凤凰婷装饰布有限公司</v>
          </cell>
          <cell r="E436" t="str">
            <v>CNY</v>
          </cell>
          <cell r="G436">
            <v>-314.60000000000002</v>
          </cell>
          <cell r="H436">
            <v>0</v>
          </cell>
          <cell r="J436">
            <v>0</v>
          </cell>
          <cell r="L436">
            <v>-314.60000000000002</v>
          </cell>
          <cell r="M436" t="str">
            <v>应付</v>
          </cell>
          <cell r="N436">
            <v>314.60000000000002</v>
          </cell>
          <cell r="O436" t="str">
            <v>应付314.6</v>
          </cell>
        </row>
        <row r="437">
          <cell r="A437" t="str">
            <v>S437028</v>
          </cell>
          <cell r="C437" t="str">
            <v>山东隆华新材料股份有限公司</v>
          </cell>
          <cell r="E437" t="str">
            <v>CNY</v>
          </cell>
          <cell r="G437">
            <v>2.3283064365386999E-10</v>
          </cell>
          <cell r="H437">
            <v>0</v>
          </cell>
          <cell r="J437">
            <v>0</v>
          </cell>
          <cell r="L437">
            <v>2.3283064365386999E-10</v>
          </cell>
          <cell r="M437" t="str">
            <v>预付</v>
          </cell>
          <cell r="N437">
            <v>-2.3283064365386999E-10</v>
          </cell>
          <cell r="O437" t="str">
            <v>预付-2.3283064365387E-10</v>
          </cell>
        </row>
        <row r="438">
          <cell r="A438" t="str">
            <v>S437029</v>
          </cell>
          <cell r="C438" t="str">
            <v>济南华欧自动化技术有限公司</v>
          </cell>
          <cell r="E438" t="str">
            <v>CNY</v>
          </cell>
          <cell r="G438">
            <v>0</v>
          </cell>
          <cell r="H438">
            <v>0</v>
          </cell>
          <cell r="J438">
            <v>0</v>
          </cell>
          <cell r="L438">
            <v>0</v>
          </cell>
          <cell r="M438" t="str">
            <v>应付</v>
          </cell>
          <cell r="N438">
            <v>0</v>
          </cell>
          <cell r="O438" t="str">
            <v>应付0</v>
          </cell>
        </row>
        <row r="439">
          <cell r="A439" t="str">
            <v>S437030</v>
          </cell>
          <cell r="C439" t="str">
            <v>潍坊精华海绵有限公司</v>
          </cell>
          <cell r="E439" t="str">
            <v>CNY</v>
          </cell>
          <cell r="G439">
            <v>0</v>
          </cell>
          <cell r="H439">
            <v>0</v>
          </cell>
          <cell r="J439">
            <v>0</v>
          </cell>
          <cell r="L439">
            <v>0</v>
          </cell>
          <cell r="M439" t="str">
            <v>应付</v>
          </cell>
          <cell r="N439">
            <v>0</v>
          </cell>
          <cell r="O439" t="str">
            <v>应付0</v>
          </cell>
        </row>
        <row r="440">
          <cell r="A440" t="str">
            <v>S437031</v>
          </cell>
          <cell r="C440" t="str">
            <v>山东万澳汽车附件科技有限公司</v>
          </cell>
          <cell r="E440" t="str">
            <v>CNY</v>
          </cell>
          <cell r="G440">
            <v>-116087.61</v>
          </cell>
          <cell r="H440">
            <v>0</v>
          </cell>
          <cell r="J440">
            <v>0</v>
          </cell>
          <cell r="L440">
            <v>-116087.61</v>
          </cell>
          <cell r="M440" t="str">
            <v>应付</v>
          </cell>
          <cell r="N440">
            <v>116087.61</v>
          </cell>
          <cell r="O440" t="str">
            <v>应付116087.61</v>
          </cell>
        </row>
        <row r="441">
          <cell r="A441" t="str">
            <v>S437032</v>
          </cell>
          <cell r="C441" t="str">
            <v>山东昊松新材料科技有限公司</v>
          </cell>
          <cell r="E441" t="str">
            <v>CNY</v>
          </cell>
          <cell r="G441">
            <v>0</v>
          </cell>
          <cell r="H441">
            <v>0</v>
          </cell>
          <cell r="J441">
            <v>0</v>
          </cell>
          <cell r="L441">
            <v>0</v>
          </cell>
          <cell r="M441" t="str">
            <v>应付</v>
          </cell>
          <cell r="N441">
            <v>0</v>
          </cell>
          <cell r="O441" t="str">
            <v>应付0</v>
          </cell>
        </row>
        <row r="442">
          <cell r="A442" t="str">
            <v>S437033</v>
          </cell>
          <cell r="C442" t="str">
            <v>日照联成工程机械有限公司</v>
          </cell>
          <cell r="E442" t="str">
            <v>CNY</v>
          </cell>
          <cell r="G442">
            <v>0</v>
          </cell>
          <cell r="H442">
            <v>0</v>
          </cell>
          <cell r="J442">
            <v>0</v>
          </cell>
          <cell r="L442">
            <v>0</v>
          </cell>
          <cell r="M442" t="str">
            <v>应付</v>
          </cell>
          <cell r="N442">
            <v>0</v>
          </cell>
          <cell r="O442" t="str">
            <v>应付0</v>
          </cell>
        </row>
        <row r="443">
          <cell r="A443" t="str">
            <v>S437034</v>
          </cell>
          <cell r="C443" t="str">
            <v>潍坊振晟汽车零部件有限公司</v>
          </cell>
          <cell r="E443" t="str">
            <v>CNY</v>
          </cell>
          <cell r="G443">
            <v>-96230.66</v>
          </cell>
          <cell r="H443">
            <v>0</v>
          </cell>
          <cell r="J443">
            <v>0</v>
          </cell>
          <cell r="L443">
            <v>-96230.66</v>
          </cell>
          <cell r="M443" t="str">
            <v>应付</v>
          </cell>
          <cell r="N443">
            <v>96230.66</v>
          </cell>
          <cell r="O443" t="str">
            <v>应付96230.66</v>
          </cell>
        </row>
        <row r="444">
          <cell r="A444" t="str">
            <v>S437035</v>
          </cell>
          <cell r="C444" t="str">
            <v>诸城市弘和源商贸有限公司</v>
          </cell>
          <cell r="E444" t="str">
            <v>CNY</v>
          </cell>
          <cell r="G444">
            <v>-0.45999999999185098</v>
          </cell>
          <cell r="H444">
            <v>0</v>
          </cell>
          <cell r="J444">
            <v>0</v>
          </cell>
          <cell r="L444">
            <v>-0.45999999999185098</v>
          </cell>
          <cell r="M444" t="str">
            <v>应付</v>
          </cell>
          <cell r="N444">
            <v>0.45999999999185098</v>
          </cell>
          <cell r="O444" t="str">
            <v>应付0.459999999991851</v>
          </cell>
        </row>
        <row r="445">
          <cell r="A445" t="str">
            <v>S437039</v>
          </cell>
          <cell r="C445" t="str">
            <v>山东慧源精细化工有限公司</v>
          </cell>
          <cell r="E445" t="str">
            <v>CNY</v>
          </cell>
          <cell r="G445">
            <v>-1176.6600000000301</v>
          </cell>
          <cell r="H445">
            <v>0</v>
          </cell>
          <cell r="J445">
            <v>0</v>
          </cell>
          <cell r="L445">
            <v>-1176.6600000000301</v>
          </cell>
          <cell r="M445" t="str">
            <v>应付</v>
          </cell>
          <cell r="N445">
            <v>1176.6600000000301</v>
          </cell>
          <cell r="O445" t="str">
            <v>应付1176.66000000003</v>
          </cell>
        </row>
        <row r="446">
          <cell r="A446" t="str">
            <v>S437040</v>
          </cell>
          <cell r="C446" t="str">
            <v>淄博颜山专用汽车有限公司</v>
          </cell>
          <cell r="E446" t="str">
            <v>CNY</v>
          </cell>
          <cell r="G446">
            <v>-430000</v>
          </cell>
          <cell r="H446">
            <v>0</v>
          </cell>
          <cell r="J446">
            <v>0</v>
          </cell>
          <cell r="L446">
            <v>-430000</v>
          </cell>
          <cell r="M446" t="str">
            <v>应付</v>
          </cell>
          <cell r="N446">
            <v>430000</v>
          </cell>
          <cell r="O446" t="str">
            <v>应付430000</v>
          </cell>
        </row>
        <row r="447">
          <cell r="A447" t="str">
            <v>S437042</v>
          </cell>
          <cell r="C447" t="str">
            <v>曹县鹏森木业有限公司</v>
          </cell>
          <cell r="E447" t="str">
            <v>CNY</v>
          </cell>
          <cell r="G447">
            <v>0</v>
          </cell>
          <cell r="H447">
            <v>0</v>
          </cell>
          <cell r="J447">
            <v>0</v>
          </cell>
          <cell r="L447">
            <v>0</v>
          </cell>
          <cell r="M447" t="str">
            <v>应付</v>
          </cell>
          <cell r="N447">
            <v>0</v>
          </cell>
          <cell r="O447" t="str">
            <v>应付0</v>
          </cell>
        </row>
        <row r="448">
          <cell r="A448" t="str">
            <v>S437043</v>
          </cell>
          <cell r="C448" t="str">
            <v>烟台美龙汽车部件有限公司</v>
          </cell>
          <cell r="E448" t="str">
            <v>CNY</v>
          </cell>
          <cell r="G448">
            <v>-358315.22</v>
          </cell>
          <cell r="H448">
            <v>0</v>
          </cell>
          <cell r="J448">
            <v>0</v>
          </cell>
          <cell r="L448">
            <v>-358315.22</v>
          </cell>
          <cell r="M448" t="str">
            <v>应付</v>
          </cell>
          <cell r="N448">
            <v>358315.22</v>
          </cell>
          <cell r="O448" t="str">
            <v>应付358315.22</v>
          </cell>
        </row>
        <row r="449">
          <cell r="A449" t="str">
            <v>S437045</v>
          </cell>
          <cell r="C449" t="str">
            <v>曹县亿昌木制品有限公司</v>
          </cell>
          <cell r="E449" t="str">
            <v>CNY</v>
          </cell>
          <cell r="G449">
            <v>0</v>
          </cell>
          <cell r="H449">
            <v>0</v>
          </cell>
          <cell r="J449">
            <v>0</v>
          </cell>
          <cell r="L449">
            <v>0</v>
          </cell>
          <cell r="M449" t="str">
            <v>应付</v>
          </cell>
          <cell r="N449">
            <v>0</v>
          </cell>
          <cell r="O449" t="str">
            <v>应付0</v>
          </cell>
        </row>
        <row r="450">
          <cell r="A450" t="str">
            <v>S437046</v>
          </cell>
          <cell r="C450" t="str">
            <v>青岛中新华美塑料有限公司</v>
          </cell>
          <cell r="E450" t="str">
            <v>CNY</v>
          </cell>
          <cell r="G450">
            <v>0</v>
          </cell>
          <cell r="H450">
            <v>0</v>
          </cell>
          <cell r="J450">
            <v>0</v>
          </cell>
          <cell r="L450">
            <v>0</v>
          </cell>
          <cell r="M450" t="str">
            <v>应付</v>
          </cell>
          <cell r="N450">
            <v>0</v>
          </cell>
          <cell r="O450" t="str">
            <v>应付0</v>
          </cell>
        </row>
        <row r="451">
          <cell r="A451" t="str">
            <v>S437047</v>
          </cell>
          <cell r="C451" t="str">
            <v>青岛美泰塑胶有限公司</v>
          </cell>
          <cell r="E451" t="str">
            <v>CNY</v>
          </cell>
          <cell r="G451">
            <v>0</v>
          </cell>
          <cell r="H451">
            <v>0</v>
          </cell>
          <cell r="J451">
            <v>0</v>
          </cell>
          <cell r="L451">
            <v>0</v>
          </cell>
          <cell r="M451" t="str">
            <v>应付</v>
          </cell>
          <cell r="N451">
            <v>0</v>
          </cell>
          <cell r="O451" t="str">
            <v>应付0</v>
          </cell>
        </row>
        <row r="452">
          <cell r="A452" t="str">
            <v>S437048</v>
          </cell>
          <cell r="C452" t="str">
            <v>宁津县永胜胶合板厂</v>
          </cell>
          <cell r="E452" t="str">
            <v>CNY</v>
          </cell>
          <cell r="G452">
            <v>0</v>
          </cell>
          <cell r="H452">
            <v>0</v>
          </cell>
          <cell r="J452">
            <v>0</v>
          </cell>
          <cell r="L452">
            <v>0</v>
          </cell>
          <cell r="M452" t="str">
            <v>应付</v>
          </cell>
          <cell r="N452">
            <v>0</v>
          </cell>
          <cell r="O452" t="str">
            <v>应付0</v>
          </cell>
        </row>
        <row r="453">
          <cell r="A453" t="str">
            <v>S437051</v>
          </cell>
          <cell r="C453" t="str">
            <v>诸城恒信新材料科技有限公司</v>
          </cell>
          <cell r="E453" t="str">
            <v>CNY</v>
          </cell>
          <cell r="G453">
            <v>60041.580000000104</v>
          </cell>
          <cell r="H453">
            <v>0</v>
          </cell>
          <cell r="J453">
            <v>0</v>
          </cell>
          <cell r="L453">
            <v>60041.580000000104</v>
          </cell>
          <cell r="M453" t="str">
            <v>预付</v>
          </cell>
          <cell r="N453">
            <v>-60041.580000000104</v>
          </cell>
          <cell r="O453" t="str">
            <v>预付-60041.5800000001</v>
          </cell>
        </row>
        <row r="454">
          <cell r="A454" t="str">
            <v>S437052</v>
          </cell>
          <cell r="C454" t="str">
            <v>青岛莱恩斯电子有限公司</v>
          </cell>
          <cell r="E454" t="str">
            <v>CNY</v>
          </cell>
          <cell r="G454">
            <v>-5986.8</v>
          </cell>
          <cell r="H454">
            <v>0</v>
          </cell>
          <cell r="J454">
            <v>0</v>
          </cell>
          <cell r="L454">
            <v>-5986.8</v>
          </cell>
          <cell r="M454" t="str">
            <v>应付</v>
          </cell>
          <cell r="N454">
            <v>5986.8</v>
          </cell>
          <cell r="O454" t="str">
            <v>应付5986.8</v>
          </cell>
        </row>
        <row r="455">
          <cell r="A455" t="str">
            <v>S437053</v>
          </cell>
          <cell r="C455" t="str">
            <v>临沂方中新材料科技有限公司</v>
          </cell>
          <cell r="E455" t="str">
            <v>CNY</v>
          </cell>
          <cell r="G455">
            <v>-136450.04</v>
          </cell>
          <cell r="H455">
            <v>100000</v>
          </cell>
          <cell r="J455">
            <v>48495.88</v>
          </cell>
          <cell r="L455">
            <v>-84945.919999999998</v>
          </cell>
          <cell r="M455" t="str">
            <v>应付</v>
          </cell>
          <cell r="N455">
            <v>84945.919999999998</v>
          </cell>
          <cell r="O455" t="str">
            <v>应付84945.92</v>
          </cell>
        </row>
        <row r="456">
          <cell r="A456" t="str">
            <v>S437054</v>
          </cell>
          <cell r="C456" t="str">
            <v>山东朗迪铝业有限公司</v>
          </cell>
          <cell r="E456" t="str">
            <v>CNY</v>
          </cell>
          <cell r="G456">
            <v>2749.4</v>
          </cell>
          <cell r="H456">
            <v>0</v>
          </cell>
          <cell r="J456">
            <v>0</v>
          </cell>
          <cell r="L456">
            <v>2749.4</v>
          </cell>
          <cell r="M456" t="str">
            <v>预付</v>
          </cell>
          <cell r="N456">
            <v>-2749.4</v>
          </cell>
          <cell r="O456" t="str">
            <v>预付-2749.4</v>
          </cell>
        </row>
        <row r="457">
          <cell r="A457" t="str">
            <v>S437055</v>
          </cell>
          <cell r="C457" t="str">
            <v>烟台毓顺汽车零部件有限公司</v>
          </cell>
          <cell r="E457" t="str">
            <v>CNY</v>
          </cell>
          <cell r="G457">
            <v>-340721.06</v>
          </cell>
          <cell r="H457">
            <v>60000</v>
          </cell>
          <cell r="J457">
            <v>0</v>
          </cell>
          <cell r="L457">
            <v>-280721.06</v>
          </cell>
          <cell r="M457" t="str">
            <v>应付</v>
          </cell>
          <cell r="N457">
            <v>280721.06</v>
          </cell>
          <cell r="O457" t="str">
            <v>应付280721.06</v>
          </cell>
        </row>
        <row r="458">
          <cell r="A458" t="str">
            <v>S437056</v>
          </cell>
          <cell r="C458" t="str">
            <v>日照兴伟橡塑有限公司</v>
          </cell>
          <cell r="E458" t="str">
            <v>CNY</v>
          </cell>
          <cell r="G458">
            <v>-15715.9</v>
          </cell>
          <cell r="H458">
            <v>0</v>
          </cell>
          <cell r="J458">
            <v>0</v>
          </cell>
          <cell r="L458">
            <v>-15715.9</v>
          </cell>
          <cell r="M458" t="str">
            <v>应付</v>
          </cell>
          <cell r="N458">
            <v>15715.9</v>
          </cell>
          <cell r="O458" t="str">
            <v>应付15715.9</v>
          </cell>
        </row>
        <row r="459">
          <cell r="A459" t="str">
            <v>S437057</v>
          </cell>
          <cell r="C459" t="str">
            <v>青岛柏利美新材料有限公司</v>
          </cell>
          <cell r="E459" t="str">
            <v>CNY</v>
          </cell>
          <cell r="G459">
            <v>-8150</v>
          </cell>
          <cell r="H459">
            <v>0</v>
          </cell>
          <cell r="J459">
            <v>67199.77</v>
          </cell>
          <cell r="L459">
            <v>-75349.77</v>
          </cell>
          <cell r="M459" t="str">
            <v>应付</v>
          </cell>
          <cell r="N459">
            <v>75349.77</v>
          </cell>
          <cell r="O459" t="str">
            <v>应付75349.77</v>
          </cell>
        </row>
        <row r="460">
          <cell r="A460" t="str">
            <v>S437058</v>
          </cell>
          <cell r="C460" t="str">
            <v>济南方正物流有限公司</v>
          </cell>
          <cell r="E460" t="str">
            <v>CNY</v>
          </cell>
          <cell r="G460">
            <v>0</v>
          </cell>
          <cell r="H460">
            <v>0</v>
          </cell>
          <cell r="J460">
            <v>0</v>
          </cell>
          <cell r="L460">
            <v>0</v>
          </cell>
          <cell r="M460" t="str">
            <v>应付</v>
          </cell>
          <cell r="N460">
            <v>0</v>
          </cell>
          <cell r="O460" t="str">
            <v>应付0</v>
          </cell>
        </row>
        <row r="461">
          <cell r="A461" t="str">
            <v>S437060</v>
          </cell>
          <cell r="C461" t="str">
            <v>日照联成汽车部件有限公司</v>
          </cell>
          <cell r="E461" t="str">
            <v>CNY</v>
          </cell>
          <cell r="G461">
            <v>-1236628.6200000001</v>
          </cell>
          <cell r="H461">
            <v>51500</v>
          </cell>
          <cell r="J461">
            <v>1500</v>
          </cell>
          <cell r="L461">
            <v>-1186628.6200000001</v>
          </cell>
          <cell r="M461" t="str">
            <v>应付</v>
          </cell>
          <cell r="N461">
            <v>1186628.6200000001</v>
          </cell>
          <cell r="O461" t="str">
            <v>应付1186628.62</v>
          </cell>
        </row>
        <row r="462">
          <cell r="A462" t="str">
            <v>S437061</v>
          </cell>
          <cell r="C462" t="str">
            <v>青岛宥恩工贸有限公司</v>
          </cell>
          <cell r="E462" t="str">
            <v>CNY</v>
          </cell>
          <cell r="G462">
            <v>0</v>
          </cell>
          <cell r="H462">
            <v>0</v>
          </cell>
          <cell r="J462">
            <v>0</v>
          </cell>
          <cell r="L462">
            <v>0</v>
          </cell>
          <cell r="M462" t="str">
            <v>应付</v>
          </cell>
          <cell r="N462">
            <v>0</v>
          </cell>
          <cell r="O462" t="str">
            <v>应付0</v>
          </cell>
        </row>
        <row r="463">
          <cell r="A463" t="str">
            <v>S437063</v>
          </cell>
          <cell r="C463" t="str">
            <v>济南汽车检测中心有限公司</v>
          </cell>
          <cell r="E463" t="str">
            <v>CNY</v>
          </cell>
          <cell r="G463">
            <v>0</v>
          </cell>
          <cell r="H463">
            <v>0</v>
          </cell>
          <cell r="J463">
            <v>0</v>
          </cell>
          <cell r="L463">
            <v>0</v>
          </cell>
          <cell r="M463" t="str">
            <v>应付</v>
          </cell>
          <cell r="N463">
            <v>0</v>
          </cell>
          <cell r="O463" t="str">
            <v>应付0</v>
          </cell>
        </row>
        <row r="464">
          <cell r="A464" t="str">
            <v>S437066</v>
          </cell>
          <cell r="C464" t="str">
            <v>潍坊四水包装有限公司</v>
          </cell>
          <cell r="E464" t="str">
            <v>CNY</v>
          </cell>
          <cell r="G464">
            <v>0</v>
          </cell>
          <cell r="H464">
            <v>0</v>
          </cell>
          <cell r="J464">
            <v>0</v>
          </cell>
          <cell r="L464">
            <v>0</v>
          </cell>
          <cell r="M464" t="str">
            <v>应付</v>
          </cell>
          <cell r="N464">
            <v>0</v>
          </cell>
          <cell r="O464" t="str">
            <v>应付0</v>
          </cell>
        </row>
        <row r="465">
          <cell r="A465" t="str">
            <v>S437068</v>
          </cell>
          <cell r="C465" t="str">
            <v>潍坊鑫德亿五金有限公司</v>
          </cell>
          <cell r="E465" t="str">
            <v>CNY</v>
          </cell>
          <cell r="G465">
            <v>0</v>
          </cell>
          <cell r="H465">
            <v>0</v>
          </cell>
          <cell r="J465">
            <v>0</v>
          </cell>
          <cell r="L465">
            <v>0</v>
          </cell>
          <cell r="M465" t="str">
            <v>应付</v>
          </cell>
          <cell r="N465">
            <v>0</v>
          </cell>
          <cell r="O465" t="str">
            <v>应付0</v>
          </cell>
        </row>
        <row r="466">
          <cell r="A466" t="str">
            <v>S437070</v>
          </cell>
          <cell r="C466" t="str">
            <v>山东晟泽工贸发展有限公司</v>
          </cell>
          <cell r="E466" t="str">
            <v>CNY</v>
          </cell>
          <cell r="G466">
            <v>-42002.1</v>
          </cell>
          <cell r="H466">
            <v>0</v>
          </cell>
          <cell r="J466">
            <v>0</v>
          </cell>
          <cell r="L466">
            <v>-42002.1</v>
          </cell>
          <cell r="M466" t="str">
            <v>应付</v>
          </cell>
          <cell r="N466">
            <v>42002.1</v>
          </cell>
          <cell r="O466" t="str">
            <v>应付42002.1</v>
          </cell>
        </row>
        <row r="467">
          <cell r="A467" t="str">
            <v>S441002</v>
          </cell>
          <cell r="C467" t="str">
            <v>鹤壁市恒通电气有限公司</v>
          </cell>
          <cell r="E467" t="str">
            <v>CNY</v>
          </cell>
          <cell r="G467">
            <v>0</v>
          </cell>
          <cell r="H467">
            <v>0</v>
          </cell>
          <cell r="J467">
            <v>0</v>
          </cell>
          <cell r="L467">
            <v>0</v>
          </cell>
          <cell r="M467" t="str">
            <v>应付</v>
          </cell>
          <cell r="N467">
            <v>0</v>
          </cell>
          <cell r="O467" t="str">
            <v>应付0</v>
          </cell>
        </row>
        <row r="468">
          <cell r="A468" t="str">
            <v>S441004</v>
          </cell>
          <cell r="C468" t="str">
            <v>武陟县顺鑫工程塑料有限公司</v>
          </cell>
          <cell r="E468" t="str">
            <v>CNY</v>
          </cell>
          <cell r="G468">
            <v>0</v>
          </cell>
          <cell r="H468">
            <v>30400</v>
          </cell>
          <cell r="J468">
            <v>9500</v>
          </cell>
          <cell r="L468">
            <v>20900</v>
          </cell>
          <cell r="M468" t="str">
            <v>预付</v>
          </cell>
          <cell r="N468">
            <v>-20900</v>
          </cell>
          <cell r="O468" t="str">
            <v>预付-20900</v>
          </cell>
        </row>
        <row r="469">
          <cell r="A469" t="str">
            <v>S442002</v>
          </cell>
          <cell r="C469" t="str">
            <v>湖北伟士通汽车零件有限公司</v>
          </cell>
          <cell r="E469" t="str">
            <v>CNY</v>
          </cell>
          <cell r="G469">
            <v>-117802.63</v>
          </cell>
          <cell r="H469">
            <v>0</v>
          </cell>
          <cell r="J469">
            <v>0</v>
          </cell>
          <cell r="L469">
            <v>-117802.63</v>
          </cell>
          <cell r="M469" t="str">
            <v>应付</v>
          </cell>
          <cell r="N469">
            <v>117802.63</v>
          </cell>
          <cell r="O469" t="str">
            <v>应付117802.63</v>
          </cell>
        </row>
        <row r="470">
          <cell r="A470" t="str">
            <v>S442003</v>
          </cell>
          <cell r="C470" t="str">
            <v>襄阳杰创化工新材料有限公司</v>
          </cell>
          <cell r="E470" t="str">
            <v>CNY</v>
          </cell>
          <cell r="G470">
            <v>-17456.5</v>
          </cell>
          <cell r="H470">
            <v>0</v>
          </cell>
          <cell r="J470">
            <v>0</v>
          </cell>
          <cell r="L470">
            <v>-17456.5</v>
          </cell>
          <cell r="M470" t="str">
            <v>应付</v>
          </cell>
          <cell r="N470">
            <v>17456.5</v>
          </cell>
          <cell r="O470" t="str">
            <v>应付17456.5</v>
          </cell>
        </row>
        <row r="471">
          <cell r="A471" t="str">
            <v>S442005</v>
          </cell>
          <cell r="C471" t="str">
            <v>谷城益合泡沫塑胶有限公司</v>
          </cell>
          <cell r="E471" t="str">
            <v>CNY</v>
          </cell>
          <cell r="G471">
            <v>-63377.599999999999</v>
          </cell>
          <cell r="H471">
            <v>10000</v>
          </cell>
          <cell r="J471">
            <v>0</v>
          </cell>
          <cell r="L471">
            <v>-53377.599999999999</v>
          </cell>
          <cell r="M471" t="str">
            <v>应付</v>
          </cell>
          <cell r="N471">
            <v>53377.599999999999</v>
          </cell>
          <cell r="O471" t="str">
            <v>应付53377.6</v>
          </cell>
        </row>
        <row r="472">
          <cell r="A472" t="str">
            <v>S442006</v>
          </cell>
          <cell r="C472" t="str">
            <v>宜昌捷晟汽车销售服务有限公司</v>
          </cell>
          <cell r="E472" t="str">
            <v>CNY</v>
          </cell>
          <cell r="G472">
            <v>360</v>
          </cell>
          <cell r="H472">
            <v>360</v>
          </cell>
          <cell r="J472">
            <v>720</v>
          </cell>
          <cell r="L472">
            <v>0</v>
          </cell>
          <cell r="M472" t="str">
            <v>应付</v>
          </cell>
          <cell r="N472">
            <v>0</v>
          </cell>
          <cell r="O472" t="str">
            <v>应付0</v>
          </cell>
        </row>
        <row r="473">
          <cell r="A473" t="str">
            <v>S443001</v>
          </cell>
          <cell r="C473" t="str">
            <v>衡阳县标准件厂株洲销售处</v>
          </cell>
          <cell r="E473" t="str">
            <v>CNY</v>
          </cell>
          <cell r="G473">
            <v>-6328</v>
          </cell>
          <cell r="H473">
            <v>0</v>
          </cell>
          <cell r="J473">
            <v>0</v>
          </cell>
          <cell r="L473">
            <v>-6328</v>
          </cell>
          <cell r="M473" t="str">
            <v>应付</v>
          </cell>
          <cell r="N473">
            <v>6328</v>
          </cell>
          <cell r="O473" t="str">
            <v>应付6328</v>
          </cell>
        </row>
        <row r="474">
          <cell r="A474" t="str">
            <v>S443002</v>
          </cell>
          <cell r="C474" t="str">
            <v>株洲市凡美斯汽车配件有限公司</v>
          </cell>
          <cell r="E474" t="str">
            <v>CNY</v>
          </cell>
          <cell r="G474">
            <v>-2727.36</v>
          </cell>
          <cell r="H474">
            <v>0</v>
          </cell>
          <cell r="J474">
            <v>0</v>
          </cell>
          <cell r="L474">
            <v>-2727.36</v>
          </cell>
          <cell r="M474" t="str">
            <v>应付</v>
          </cell>
          <cell r="N474">
            <v>2727.36</v>
          </cell>
          <cell r="O474" t="str">
            <v>应付2727.36</v>
          </cell>
        </row>
        <row r="475">
          <cell r="A475" t="str">
            <v>S443004</v>
          </cell>
          <cell r="C475" t="str">
            <v>湘乡简美汽车部件有限公司</v>
          </cell>
          <cell r="E475" t="str">
            <v>CNY</v>
          </cell>
          <cell r="G475">
            <v>-3767280.28</v>
          </cell>
          <cell r="H475">
            <v>201000</v>
          </cell>
          <cell r="J475">
            <v>1000</v>
          </cell>
          <cell r="L475">
            <v>-3567280.28</v>
          </cell>
          <cell r="M475" t="str">
            <v>应付</v>
          </cell>
          <cell r="N475">
            <v>3567280.28</v>
          </cell>
          <cell r="O475" t="str">
            <v>应付3567280.28</v>
          </cell>
        </row>
        <row r="476">
          <cell r="A476" t="str">
            <v>S444002</v>
          </cell>
          <cell r="C476" t="str">
            <v>广东盟力纺织科技有限公司</v>
          </cell>
          <cell r="E476" t="str">
            <v>CNY</v>
          </cell>
          <cell r="G476">
            <v>-19331.830000000002</v>
          </cell>
          <cell r="H476">
            <v>0</v>
          </cell>
          <cell r="J476">
            <v>0</v>
          </cell>
          <cell r="L476">
            <v>-19331.830000000002</v>
          </cell>
          <cell r="M476" t="str">
            <v>应付</v>
          </cell>
          <cell r="N476">
            <v>19331.830000000002</v>
          </cell>
          <cell r="O476" t="str">
            <v>应付19331.83</v>
          </cell>
        </row>
        <row r="477">
          <cell r="A477" t="str">
            <v>S444003</v>
          </cell>
          <cell r="C477" t="str">
            <v>广州熙锐自动化设备有限公司</v>
          </cell>
          <cell r="E477" t="str">
            <v>CNY</v>
          </cell>
          <cell r="G477">
            <v>0</v>
          </cell>
          <cell r="H477">
            <v>0</v>
          </cell>
          <cell r="J477">
            <v>0</v>
          </cell>
          <cell r="L477">
            <v>0</v>
          </cell>
          <cell r="M477" t="str">
            <v>应付</v>
          </cell>
          <cell r="N477">
            <v>0</v>
          </cell>
          <cell r="O477" t="str">
            <v>应付0</v>
          </cell>
        </row>
        <row r="478">
          <cell r="A478" t="str">
            <v>S444004</v>
          </cell>
          <cell r="C478" t="str">
            <v>佛山市顺德区聚达汽车部件有限公司</v>
          </cell>
          <cell r="E478" t="str">
            <v>CNY</v>
          </cell>
          <cell r="G478">
            <v>-132000</v>
          </cell>
          <cell r="H478">
            <v>0</v>
          </cell>
          <cell r="J478">
            <v>0</v>
          </cell>
          <cell r="L478">
            <v>-132000</v>
          </cell>
          <cell r="M478" t="str">
            <v>应付</v>
          </cell>
          <cell r="N478">
            <v>132000</v>
          </cell>
          <cell r="O478" t="str">
            <v>应付132000</v>
          </cell>
        </row>
        <row r="479">
          <cell r="A479" t="str">
            <v>S444005</v>
          </cell>
          <cell r="C479" t="str">
            <v>佛山市立久光电科技有限公司</v>
          </cell>
          <cell r="E479" t="str">
            <v>CNY</v>
          </cell>
          <cell r="G479">
            <v>-0.79999999993015103</v>
          </cell>
          <cell r="H479">
            <v>0</v>
          </cell>
          <cell r="J479">
            <v>0</v>
          </cell>
          <cell r="L479">
            <v>-0.79999999993015103</v>
          </cell>
          <cell r="M479" t="str">
            <v>应付</v>
          </cell>
          <cell r="N479">
            <v>0.79999999993015103</v>
          </cell>
          <cell r="O479" t="str">
            <v>应付0.799999999930151</v>
          </cell>
        </row>
        <row r="480">
          <cell r="A480" t="str">
            <v>S444006</v>
          </cell>
          <cell r="C480" t="str">
            <v>东莞市双和机车拉索有限公司</v>
          </cell>
          <cell r="E480" t="str">
            <v>CNY</v>
          </cell>
          <cell r="G480">
            <v>-1615.32</v>
          </cell>
          <cell r="H480">
            <v>0</v>
          </cell>
          <cell r="J480">
            <v>0</v>
          </cell>
          <cell r="L480">
            <v>-1615.32</v>
          </cell>
          <cell r="M480" t="str">
            <v>应付</v>
          </cell>
          <cell r="N480">
            <v>1615.32</v>
          </cell>
          <cell r="O480" t="str">
            <v>应付1615.32</v>
          </cell>
        </row>
        <row r="481">
          <cell r="A481" t="str">
            <v>S444007</v>
          </cell>
          <cell r="C481" t="str">
            <v>广东新金山环保材料股份有限公司</v>
          </cell>
          <cell r="E481" t="str">
            <v>CNY</v>
          </cell>
          <cell r="G481">
            <v>0</v>
          </cell>
          <cell r="H481">
            <v>0</v>
          </cell>
          <cell r="J481">
            <v>0</v>
          </cell>
          <cell r="L481">
            <v>0</v>
          </cell>
          <cell r="M481" t="str">
            <v>应付</v>
          </cell>
          <cell r="N481">
            <v>0</v>
          </cell>
          <cell r="O481" t="str">
            <v>应付0</v>
          </cell>
        </row>
        <row r="482">
          <cell r="A482" t="str">
            <v>S444008</v>
          </cell>
          <cell r="C482" t="str">
            <v>中山市华胜汽车部件有限公司</v>
          </cell>
          <cell r="E482" t="str">
            <v>CNY</v>
          </cell>
          <cell r="G482">
            <v>-228967.67999999999</v>
          </cell>
          <cell r="H482">
            <v>32843.32</v>
          </cell>
          <cell r="J482">
            <v>0</v>
          </cell>
          <cell r="L482">
            <v>-196124.36</v>
          </cell>
          <cell r="M482" t="str">
            <v>应付</v>
          </cell>
          <cell r="N482">
            <v>196124.36</v>
          </cell>
          <cell r="O482" t="str">
            <v>应付196124.36</v>
          </cell>
        </row>
        <row r="483">
          <cell r="A483" t="str">
            <v>S444009</v>
          </cell>
          <cell r="C483" t="str">
            <v>广东尚研电子科技股份有限公司</v>
          </cell>
          <cell r="E483" t="str">
            <v>CNY</v>
          </cell>
          <cell r="G483">
            <v>40500</v>
          </cell>
          <cell r="H483">
            <v>0</v>
          </cell>
          <cell r="J483">
            <v>0</v>
          </cell>
          <cell r="L483">
            <v>40500</v>
          </cell>
          <cell r="M483" t="str">
            <v>预付</v>
          </cell>
          <cell r="N483">
            <v>-40500</v>
          </cell>
          <cell r="O483" t="str">
            <v>预付-40500</v>
          </cell>
        </row>
        <row r="484">
          <cell r="A484" t="str">
            <v>S444012</v>
          </cell>
          <cell r="C484" t="str">
            <v>东莞皓永汽车配件有限公司</v>
          </cell>
          <cell r="E484" t="str">
            <v>CNY</v>
          </cell>
          <cell r="G484">
            <v>-122592</v>
          </cell>
          <cell r="H484">
            <v>0</v>
          </cell>
          <cell r="J484">
            <v>0</v>
          </cell>
          <cell r="L484">
            <v>-122592</v>
          </cell>
          <cell r="M484" t="str">
            <v>应付</v>
          </cell>
          <cell r="N484">
            <v>122592</v>
          </cell>
          <cell r="O484" t="str">
            <v>应付122592</v>
          </cell>
        </row>
        <row r="485">
          <cell r="A485" t="str">
            <v>S444013</v>
          </cell>
          <cell r="C485" t="str">
            <v>东莞市鑫宝塑胶原料有限公司</v>
          </cell>
          <cell r="E485" t="str">
            <v>CNY</v>
          </cell>
          <cell r="G485">
            <v>54400</v>
          </cell>
          <cell r="H485">
            <v>0</v>
          </cell>
          <cell r="J485">
            <v>0</v>
          </cell>
          <cell r="L485">
            <v>54400</v>
          </cell>
          <cell r="M485" t="str">
            <v>预付</v>
          </cell>
          <cell r="N485">
            <v>-54400</v>
          </cell>
          <cell r="O485" t="str">
            <v>预付-54400</v>
          </cell>
        </row>
        <row r="486">
          <cell r="A486" t="str">
            <v>S444014</v>
          </cell>
          <cell r="C486" t="str">
            <v>深圳市毅荣川电子科技有限公司</v>
          </cell>
          <cell r="E486" t="str">
            <v>CNY</v>
          </cell>
          <cell r="G486">
            <v>-101605.35</v>
          </cell>
          <cell r="H486">
            <v>0</v>
          </cell>
          <cell r="J486">
            <v>0</v>
          </cell>
          <cell r="L486">
            <v>-101605.35</v>
          </cell>
          <cell r="M486" t="str">
            <v>应付</v>
          </cell>
          <cell r="N486">
            <v>101605.35</v>
          </cell>
          <cell r="O486" t="str">
            <v>应付101605.35</v>
          </cell>
        </row>
        <row r="487">
          <cell r="A487" t="str">
            <v>S444015</v>
          </cell>
          <cell r="C487" t="str">
            <v>欣瑞联电子（肇庆）有限公司</v>
          </cell>
          <cell r="E487" t="str">
            <v>CNY</v>
          </cell>
          <cell r="G487">
            <v>0</v>
          </cell>
          <cell r="H487">
            <v>0</v>
          </cell>
          <cell r="J487">
            <v>0</v>
          </cell>
          <cell r="L487">
            <v>0</v>
          </cell>
          <cell r="M487" t="str">
            <v>应付</v>
          </cell>
          <cell r="N487">
            <v>0</v>
          </cell>
          <cell r="O487" t="str">
            <v>应付0</v>
          </cell>
        </row>
        <row r="488">
          <cell r="A488" t="str">
            <v>S444016</v>
          </cell>
          <cell r="C488" t="str">
            <v>东莞市元将五金有限公司</v>
          </cell>
          <cell r="E488" t="str">
            <v>CNY</v>
          </cell>
          <cell r="G488">
            <v>-338661</v>
          </cell>
          <cell r="H488">
            <v>0</v>
          </cell>
          <cell r="J488">
            <v>0</v>
          </cell>
          <cell r="L488">
            <v>-338661</v>
          </cell>
          <cell r="M488" t="str">
            <v>应付</v>
          </cell>
          <cell r="N488">
            <v>338661</v>
          </cell>
          <cell r="O488" t="str">
            <v>应付338661</v>
          </cell>
        </row>
        <row r="489">
          <cell r="A489" t="str">
            <v>S444018</v>
          </cell>
          <cell r="C489" t="str">
            <v>佛山市顺德区赛朗斯汽车部件实业有限公司</v>
          </cell>
          <cell r="E489" t="str">
            <v>CNY</v>
          </cell>
          <cell r="G489">
            <v>-1546888.3</v>
          </cell>
          <cell r="H489">
            <v>0</v>
          </cell>
          <cell r="J489">
            <v>36675.129999999997</v>
          </cell>
          <cell r="L489">
            <v>-1583563.43</v>
          </cell>
          <cell r="M489" t="str">
            <v>应付</v>
          </cell>
          <cell r="N489">
            <v>1583563.43</v>
          </cell>
          <cell r="O489" t="str">
            <v>应付1583563.43</v>
          </cell>
        </row>
        <row r="490">
          <cell r="A490" t="str">
            <v>S444019</v>
          </cell>
          <cell r="C490" t="str">
            <v>汕头市永捷机电科技有限公司</v>
          </cell>
          <cell r="E490" t="str">
            <v>CNY</v>
          </cell>
          <cell r="G490">
            <v>0</v>
          </cell>
          <cell r="H490">
            <v>0</v>
          </cell>
          <cell r="J490">
            <v>0</v>
          </cell>
          <cell r="L490">
            <v>0</v>
          </cell>
          <cell r="M490" t="str">
            <v>应付</v>
          </cell>
          <cell r="N490">
            <v>0</v>
          </cell>
          <cell r="O490" t="str">
            <v>应付0</v>
          </cell>
        </row>
        <row r="491">
          <cell r="A491" t="str">
            <v>S444020</v>
          </cell>
          <cell r="C491" t="str">
            <v>惠州华阳通用电子有限公司</v>
          </cell>
          <cell r="E491" t="str">
            <v>CNY</v>
          </cell>
          <cell r="G491">
            <v>-4666219.74</v>
          </cell>
          <cell r="H491">
            <v>0</v>
          </cell>
          <cell r="J491">
            <v>0</v>
          </cell>
          <cell r="L491">
            <v>-4666219.74</v>
          </cell>
          <cell r="M491" t="str">
            <v>应付</v>
          </cell>
          <cell r="N491">
            <v>4666219.74</v>
          </cell>
          <cell r="O491" t="str">
            <v>应付4666219.74</v>
          </cell>
        </row>
        <row r="492">
          <cell r="A492" t="str">
            <v>S444023</v>
          </cell>
          <cell r="C492" t="str">
            <v>深圳市永利源和科技有限公司</v>
          </cell>
          <cell r="E492" t="str">
            <v>CNY</v>
          </cell>
          <cell r="G492">
            <v>0</v>
          </cell>
          <cell r="H492">
            <v>0</v>
          </cell>
          <cell r="J492">
            <v>0</v>
          </cell>
          <cell r="L492">
            <v>0</v>
          </cell>
          <cell r="M492" t="str">
            <v>应付</v>
          </cell>
          <cell r="N492">
            <v>0</v>
          </cell>
          <cell r="O492" t="str">
            <v>应付0</v>
          </cell>
        </row>
        <row r="493">
          <cell r="A493" t="str">
            <v>S444024</v>
          </cell>
          <cell r="C493" t="str">
            <v>东莞市大雨智能科技有限公司</v>
          </cell>
          <cell r="E493" t="str">
            <v>CNY</v>
          </cell>
          <cell r="G493">
            <v>0</v>
          </cell>
          <cell r="H493">
            <v>0</v>
          </cell>
          <cell r="J493">
            <v>0</v>
          </cell>
          <cell r="L493">
            <v>0</v>
          </cell>
          <cell r="M493" t="str">
            <v>应付</v>
          </cell>
          <cell r="N493">
            <v>0</v>
          </cell>
          <cell r="O493" t="str">
            <v>应付0</v>
          </cell>
        </row>
        <row r="494">
          <cell r="A494" t="str">
            <v>S444029</v>
          </cell>
          <cell r="C494" t="str">
            <v>广东指南车科技有限公司</v>
          </cell>
          <cell r="E494" t="str">
            <v>CNY</v>
          </cell>
          <cell r="G494">
            <v>-4011.87</v>
          </cell>
          <cell r="H494">
            <v>0</v>
          </cell>
          <cell r="J494">
            <v>0</v>
          </cell>
          <cell r="L494">
            <v>-4011.87</v>
          </cell>
          <cell r="M494" t="str">
            <v>应付</v>
          </cell>
          <cell r="N494">
            <v>4011.87</v>
          </cell>
          <cell r="O494" t="str">
            <v>应付4011.87</v>
          </cell>
        </row>
        <row r="495">
          <cell r="A495" t="str">
            <v>S450001</v>
          </cell>
          <cell r="C495" t="str">
            <v>重庆光大产业有限公司</v>
          </cell>
          <cell r="E495" t="str">
            <v>CNY</v>
          </cell>
          <cell r="G495">
            <v>-112045.48</v>
          </cell>
          <cell r="H495">
            <v>13000</v>
          </cell>
          <cell r="J495">
            <v>15842.15</v>
          </cell>
          <cell r="L495">
            <v>-114887.63</v>
          </cell>
          <cell r="M495" t="str">
            <v>应付</v>
          </cell>
          <cell r="N495">
            <v>114887.63</v>
          </cell>
          <cell r="O495" t="str">
            <v>应付114887.63</v>
          </cell>
        </row>
        <row r="496">
          <cell r="A496" t="str">
            <v>S461001</v>
          </cell>
          <cell r="C496" t="str">
            <v>西安海容塑料制品有限责任公司</v>
          </cell>
          <cell r="E496" t="str">
            <v>CNY</v>
          </cell>
          <cell r="G496">
            <v>-3.9999999993597199E-2</v>
          </cell>
          <cell r="H496">
            <v>0</v>
          </cell>
          <cell r="J496">
            <v>0</v>
          </cell>
          <cell r="L496">
            <v>-3.9999999993597199E-2</v>
          </cell>
          <cell r="M496" t="str">
            <v>应付</v>
          </cell>
          <cell r="N496">
            <v>3.9999999993597199E-2</v>
          </cell>
          <cell r="O496" t="str">
            <v>应付0.0399999999935972</v>
          </cell>
        </row>
        <row r="497">
          <cell r="A497" t="str">
            <v>S461002</v>
          </cell>
          <cell r="C497" t="str">
            <v>陕西诚众泰泽电子科技有限公司</v>
          </cell>
          <cell r="E497" t="str">
            <v>CNY</v>
          </cell>
          <cell r="G497">
            <v>0</v>
          </cell>
          <cell r="H497">
            <v>0</v>
          </cell>
          <cell r="J497">
            <v>0</v>
          </cell>
          <cell r="L497">
            <v>0</v>
          </cell>
          <cell r="M497" t="str">
            <v>应付</v>
          </cell>
          <cell r="N497">
            <v>0</v>
          </cell>
          <cell r="O497" t="str">
            <v>应付0</v>
          </cell>
        </row>
        <row r="498">
          <cell r="A498" t="str">
            <v>S5000</v>
          </cell>
          <cell r="C498" t="str">
            <v>长春光华荣昌汽车部件有限公司</v>
          </cell>
          <cell r="E498" t="str">
            <v>CNY</v>
          </cell>
          <cell r="G498">
            <v>-7.2759576141834308E-12</v>
          </cell>
          <cell r="H498">
            <v>0</v>
          </cell>
          <cell r="J498">
            <v>0</v>
          </cell>
          <cell r="L498">
            <v>-7.2759576141834308E-12</v>
          </cell>
          <cell r="M498" t="str">
            <v>应付</v>
          </cell>
          <cell r="N498">
            <v>7.2759576141834308E-12</v>
          </cell>
          <cell r="O498" t="str">
            <v>应付7.27595761418343E-12</v>
          </cell>
        </row>
        <row r="499">
          <cell r="A499" t="str">
            <v>S511004</v>
          </cell>
          <cell r="C499" t="str">
            <v>北鸿科（天津） 科技有限公司</v>
          </cell>
          <cell r="E499" t="str">
            <v>CNY</v>
          </cell>
          <cell r="G499">
            <v>0</v>
          </cell>
          <cell r="H499">
            <v>44250</v>
          </cell>
          <cell r="J499">
            <v>44250</v>
          </cell>
          <cell r="L499">
            <v>0</v>
          </cell>
          <cell r="M499" t="str">
            <v>应付</v>
          </cell>
          <cell r="N499">
            <v>0</v>
          </cell>
          <cell r="O499" t="str">
            <v>应付0</v>
          </cell>
        </row>
        <row r="500">
          <cell r="A500" t="str">
            <v>S511005</v>
          </cell>
          <cell r="C500" t="str">
            <v>北京迪阳自动化设备有限公司</v>
          </cell>
          <cell r="E500" t="str">
            <v>CNY</v>
          </cell>
          <cell r="G500">
            <v>-1950</v>
          </cell>
          <cell r="H500">
            <v>0</v>
          </cell>
          <cell r="J500">
            <v>0</v>
          </cell>
          <cell r="L500">
            <v>-1950</v>
          </cell>
          <cell r="M500" t="str">
            <v>应付</v>
          </cell>
          <cell r="N500">
            <v>1950</v>
          </cell>
          <cell r="O500" t="str">
            <v>应付1950</v>
          </cell>
        </row>
        <row r="501">
          <cell r="A501" t="str">
            <v>S511007</v>
          </cell>
          <cell r="C501" t="str">
            <v>北京逸伦众程自动化控制设备有限公司</v>
          </cell>
          <cell r="E501" t="str">
            <v>CNY</v>
          </cell>
          <cell r="G501">
            <v>0</v>
          </cell>
          <cell r="H501">
            <v>0</v>
          </cell>
          <cell r="J501">
            <v>0</v>
          </cell>
          <cell r="L501">
            <v>0</v>
          </cell>
          <cell r="M501" t="str">
            <v>应付</v>
          </cell>
          <cell r="N501">
            <v>0</v>
          </cell>
          <cell r="O501" t="str">
            <v>应付0</v>
          </cell>
        </row>
        <row r="502">
          <cell r="A502" t="str">
            <v>S511008</v>
          </cell>
          <cell r="C502" t="str">
            <v>北京美狮龙禾普喷涂设备有限公司</v>
          </cell>
          <cell r="E502" t="str">
            <v>CNY</v>
          </cell>
          <cell r="G502">
            <v>-1497.75</v>
          </cell>
          <cell r="H502">
            <v>0</v>
          </cell>
          <cell r="J502">
            <v>0</v>
          </cell>
          <cell r="L502">
            <v>-1497.75</v>
          </cell>
          <cell r="M502" t="str">
            <v>应付</v>
          </cell>
          <cell r="N502">
            <v>1497.75</v>
          </cell>
          <cell r="O502" t="str">
            <v>应付1497.75</v>
          </cell>
        </row>
        <row r="503">
          <cell r="A503" t="str">
            <v>S511010</v>
          </cell>
          <cell r="C503" t="str">
            <v>北京志同信达科技发展有限公司</v>
          </cell>
          <cell r="E503" t="str">
            <v>CNY</v>
          </cell>
          <cell r="G503">
            <v>0</v>
          </cell>
          <cell r="H503">
            <v>30600</v>
          </cell>
          <cell r="J503">
            <v>30600</v>
          </cell>
          <cell r="L503">
            <v>0</v>
          </cell>
          <cell r="M503" t="str">
            <v>应付</v>
          </cell>
          <cell r="N503">
            <v>0</v>
          </cell>
          <cell r="O503" t="str">
            <v>应付0</v>
          </cell>
        </row>
        <row r="504">
          <cell r="A504" t="str">
            <v>S511011</v>
          </cell>
          <cell r="C504" t="str">
            <v>北京新天兴业科技有限公司</v>
          </cell>
          <cell r="E504" t="str">
            <v>CNY</v>
          </cell>
          <cell r="G504">
            <v>0</v>
          </cell>
          <cell r="H504">
            <v>0</v>
          </cell>
          <cell r="J504">
            <v>0</v>
          </cell>
          <cell r="L504">
            <v>0</v>
          </cell>
          <cell r="M504" t="str">
            <v>应付</v>
          </cell>
          <cell r="N504">
            <v>0</v>
          </cell>
          <cell r="O504" t="str">
            <v>应付0</v>
          </cell>
        </row>
        <row r="505">
          <cell r="A505" t="str">
            <v>S511012</v>
          </cell>
          <cell r="C505" t="str">
            <v>北京京东世纪信息技术有限公司</v>
          </cell>
          <cell r="E505" t="str">
            <v>CNY</v>
          </cell>
          <cell r="G505">
            <v>-7905.88</v>
          </cell>
          <cell r="H505">
            <v>37751.96</v>
          </cell>
          <cell r="J505">
            <v>0</v>
          </cell>
          <cell r="L505">
            <v>29846.080000000002</v>
          </cell>
          <cell r="M505" t="str">
            <v>预付</v>
          </cell>
          <cell r="N505">
            <v>-29846.080000000002</v>
          </cell>
          <cell r="O505" t="str">
            <v>预付-29846.08</v>
          </cell>
        </row>
        <row r="506">
          <cell r="A506" t="str">
            <v>S511013</v>
          </cell>
          <cell r="C506" t="str">
            <v>北京场景智能科技有限公司</v>
          </cell>
          <cell r="E506" t="str">
            <v>CNY</v>
          </cell>
          <cell r="G506">
            <v>4880</v>
          </cell>
          <cell r="H506">
            <v>0</v>
          </cell>
          <cell r="J506">
            <v>4880</v>
          </cell>
          <cell r="L506">
            <v>0</v>
          </cell>
          <cell r="M506" t="str">
            <v>应付</v>
          </cell>
          <cell r="N506">
            <v>0</v>
          </cell>
          <cell r="O506" t="str">
            <v>应付0</v>
          </cell>
        </row>
        <row r="507">
          <cell r="A507" t="str">
            <v>S511014</v>
          </cell>
          <cell r="C507" t="str">
            <v>北京银达信融资担保有限责任公司</v>
          </cell>
          <cell r="E507" t="str">
            <v>CNY</v>
          </cell>
          <cell r="G507">
            <v>0</v>
          </cell>
          <cell r="H507">
            <v>0</v>
          </cell>
          <cell r="J507">
            <v>0</v>
          </cell>
          <cell r="L507">
            <v>0</v>
          </cell>
          <cell r="M507" t="str">
            <v>应付</v>
          </cell>
          <cell r="N507">
            <v>0</v>
          </cell>
          <cell r="O507" t="str">
            <v>应付0</v>
          </cell>
        </row>
        <row r="508">
          <cell r="A508" t="str">
            <v>S511015</v>
          </cell>
          <cell r="C508" t="str">
            <v>北京广汇国际仓储服务有限公司</v>
          </cell>
          <cell r="E508" t="str">
            <v>CNY</v>
          </cell>
          <cell r="G508">
            <v>-36044.979999999901</v>
          </cell>
          <cell r="H508">
            <v>0</v>
          </cell>
          <cell r="J508">
            <v>0</v>
          </cell>
          <cell r="L508">
            <v>-36044.979999999901</v>
          </cell>
          <cell r="M508" t="str">
            <v>应付</v>
          </cell>
          <cell r="N508">
            <v>36044.979999999901</v>
          </cell>
          <cell r="O508" t="str">
            <v>应付36044.9799999999</v>
          </cell>
        </row>
        <row r="509">
          <cell r="A509" t="str">
            <v>S511016</v>
          </cell>
          <cell r="C509" t="str">
            <v>建研盈科（北京）科技有限公司</v>
          </cell>
          <cell r="E509" t="str">
            <v>CNY</v>
          </cell>
          <cell r="G509">
            <v>-5184</v>
          </cell>
          <cell r="H509">
            <v>0</v>
          </cell>
          <cell r="J509">
            <v>0</v>
          </cell>
          <cell r="L509">
            <v>-5184</v>
          </cell>
          <cell r="M509" t="str">
            <v>应付</v>
          </cell>
          <cell r="N509">
            <v>5184</v>
          </cell>
          <cell r="O509" t="str">
            <v>应付5184</v>
          </cell>
        </row>
        <row r="510">
          <cell r="A510" t="str">
            <v>S511018</v>
          </cell>
          <cell r="C510" t="str">
            <v>中国质量认证中心</v>
          </cell>
          <cell r="E510" t="str">
            <v>CNY</v>
          </cell>
          <cell r="G510">
            <v>0</v>
          </cell>
          <cell r="H510">
            <v>0</v>
          </cell>
          <cell r="J510">
            <v>0</v>
          </cell>
          <cell r="L510">
            <v>0</v>
          </cell>
          <cell r="M510" t="str">
            <v>应付</v>
          </cell>
          <cell r="N510">
            <v>0</v>
          </cell>
          <cell r="O510" t="str">
            <v>应付0</v>
          </cell>
        </row>
        <row r="511">
          <cell r="A511" t="str">
            <v>S511019</v>
          </cell>
          <cell r="C511" t="str">
            <v>中企永联数据交换技术(北京)有限公司</v>
          </cell>
          <cell r="E511" t="str">
            <v>CNY</v>
          </cell>
          <cell r="G511">
            <v>0</v>
          </cell>
          <cell r="H511">
            <v>0</v>
          </cell>
          <cell r="J511">
            <v>0</v>
          </cell>
          <cell r="L511">
            <v>0</v>
          </cell>
          <cell r="M511" t="str">
            <v>应付</v>
          </cell>
          <cell r="N511">
            <v>0</v>
          </cell>
          <cell r="O511" t="str">
            <v>应付0</v>
          </cell>
        </row>
        <row r="512">
          <cell r="A512" t="str">
            <v>S511021</v>
          </cell>
          <cell r="C512" t="str">
            <v>平安养老保险股份有限公司北京分公司</v>
          </cell>
          <cell r="E512" t="str">
            <v>CNY</v>
          </cell>
          <cell r="G512">
            <v>0</v>
          </cell>
          <cell r="H512">
            <v>0</v>
          </cell>
          <cell r="J512">
            <v>0</v>
          </cell>
          <cell r="L512">
            <v>0</v>
          </cell>
          <cell r="M512" t="str">
            <v>应付</v>
          </cell>
          <cell r="N512">
            <v>0</v>
          </cell>
          <cell r="O512" t="str">
            <v>应付0</v>
          </cell>
        </row>
        <row r="513">
          <cell r="A513" t="str">
            <v>S511022</v>
          </cell>
          <cell r="C513" t="str">
            <v>北京华德世纪科技发展有限公司</v>
          </cell>
          <cell r="E513" t="str">
            <v>CNY</v>
          </cell>
          <cell r="G513">
            <v>0</v>
          </cell>
          <cell r="H513">
            <v>0</v>
          </cell>
          <cell r="J513">
            <v>0</v>
          </cell>
          <cell r="L513">
            <v>0</v>
          </cell>
          <cell r="M513" t="str">
            <v>应付</v>
          </cell>
          <cell r="N513">
            <v>0</v>
          </cell>
          <cell r="O513" t="str">
            <v>应付0</v>
          </cell>
        </row>
        <row r="514">
          <cell r="A514" t="str">
            <v>S511023</v>
          </cell>
          <cell r="C514" t="str">
            <v>北京迅捷通物流有限公司</v>
          </cell>
          <cell r="E514" t="str">
            <v>CNY</v>
          </cell>
          <cell r="G514">
            <v>0</v>
          </cell>
          <cell r="H514">
            <v>0</v>
          </cell>
          <cell r="J514">
            <v>0</v>
          </cell>
          <cell r="L514">
            <v>0</v>
          </cell>
          <cell r="M514" t="str">
            <v>应付</v>
          </cell>
          <cell r="N514">
            <v>0</v>
          </cell>
          <cell r="O514" t="str">
            <v>应付0</v>
          </cell>
        </row>
        <row r="515">
          <cell r="A515" t="str">
            <v>S511024</v>
          </cell>
          <cell r="C515" t="str">
            <v>北京市长安律师事务所</v>
          </cell>
          <cell r="E515" t="str">
            <v>CNY</v>
          </cell>
          <cell r="G515">
            <v>0</v>
          </cell>
          <cell r="H515">
            <v>0</v>
          </cell>
          <cell r="J515">
            <v>0</v>
          </cell>
          <cell r="L515">
            <v>0</v>
          </cell>
          <cell r="M515" t="str">
            <v>应付</v>
          </cell>
          <cell r="N515">
            <v>0</v>
          </cell>
          <cell r="O515" t="str">
            <v>应付0</v>
          </cell>
        </row>
        <row r="516">
          <cell r="A516" t="str">
            <v>S511025</v>
          </cell>
          <cell r="C516" t="str">
            <v>北京泰纳特斯汽车零部件有限公司</v>
          </cell>
          <cell r="E516" t="str">
            <v>CNY</v>
          </cell>
          <cell r="G516">
            <v>0</v>
          </cell>
          <cell r="H516">
            <v>0</v>
          </cell>
          <cell r="J516">
            <v>0</v>
          </cell>
          <cell r="L516">
            <v>0</v>
          </cell>
          <cell r="M516" t="str">
            <v>应付</v>
          </cell>
          <cell r="N516">
            <v>0</v>
          </cell>
          <cell r="O516" t="str">
            <v>应付0</v>
          </cell>
        </row>
        <row r="517">
          <cell r="A517" t="str">
            <v>S511026</v>
          </cell>
          <cell r="C517" t="str">
            <v>北京合享智泉科技有限公司</v>
          </cell>
          <cell r="E517" t="str">
            <v>CNY</v>
          </cell>
          <cell r="G517">
            <v>0</v>
          </cell>
          <cell r="H517">
            <v>28180</v>
          </cell>
          <cell r="J517">
            <v>28180</v>
          </cell>
          <cell r="L517">
            <v>0</v>
          </cell>
          <cell r="M517" t="str">
            <v>应付</v>
          </cell>
          <cell r="N517">
            <v>0</v>
          </cell>
          <cell r="O517" t="str">
            <v>应付0</v>
          </cell>
        </row>
        <row r="518">
          <cell r="A518" t="str">
            <v>S511027</v>
          </cell>
          <cell r="C518" t="str">
            <v>北京中恒海润金铭科技设备有限公司</v>
          </cell>
          <cell r="E518" t="str">
            <v>CNY</v>
          </cell>
          <cell r="G518">
            <v>0</v>
          </cell>
          <cell r="H518">
            <v>0</v>
          </cell>
          <cell r="J518">
            <v>0</v>
          </cell>
          <cell r="L518">
            <v>0</v>
          </cell>
          <cell r="M518" t="str">
            <v>应付</v>
          </cell>
          <cell r="N518">
            <v>0</v>
          </cell>
          <cell r="O518" t="str">
            <v>应付0</v>
          </cell>
        </row>
        <row r="519">
          <cell r="A519" t="str">
            <v>S511030</v>
          </cell>
          <cell r="C519" t="str">
            <v>中汽认证中心有限公司</v>
          </cell>
          <cell r="E519" t="str">
            <v>CNY</v>
          </cell>
          <cell r="G519">
            <v>94660</v>
          </cell>
          <cell r="H519">
            <v>0</v>
          </cell>
          <cell r="J519">
            <v>0</v>
          </cell>
          <cell r="L519">
            <v>94660</v>
          </cell>
          <cell r="M519" t="str">
            <v>预付</v>
          </cell>
          <cell r="N519">
            <v>-94660</v>
          </cell>
          <cell r="O519" t="str">
            <v>预付-94660</v>
          </cell>
        </row>
        <row r="520">
          <cell r="A520" t="str">
            <v>S511031</v>
          </cell>
          <cell r="C520" t="str">
            <v>华赛天成管理技术（北京）有限公司</v>
          </cell>
          <cell r="E520" t="str">
            <v>CNY</v>
          </cell>
          <cell r="G520">
            <v>0</v>
          </cell>
          <cell r="H520">
            <v>0</v>
          </cell>
          <cell r="J520">
            <v>0</v>
          </cell>
          <cell r="L520">
            <v>0</v>
          </cell>
          <cell r="M520" t="str">
            <v>应付</v>
          </cell>
          <cell r="N520">
            <v>0</v>
          </cell>
          <cell r="O520" t="str">
            <v>应付0</v>
          </cell>
        </row>
        <row r="521">
          <cell r="A521" t="str">
            <v>S511032</v>
          </cell>
          <cell r="C521" t="str">
            <v>中机科（北京）车辆检测工程研究院有限公司</v>
          </cell>
          <cell r="E521" t="str">
            <v>CNY</v>
          </cell>
          <cell r="G521">
            <v>-300000</v>
          </cell>
          <cell r="H521">
            <v>1687.5</v>
          </cell>
          <cell r="J521">
            <v>1687.5</v>
          </cell>
          <cell r="L521">
            <v>-300000</v>
          </cell>
          <cell r="M521" t="str">
            <v>应付</v>
          </cell>
          <cell r="N521">
            <v>300000</v>
          </cell>
          <cell r="O521" t="str">
            <v>应付300000</v>
          </cell>
        </row>
        <row r="522">
          <cell r="A522" t="str">
            <v>S511034</v>
          </cell>
          <cell r="C522" t="str">
            <v>北京兰亭建功商贸有限公司</v>
          </cell>
          <cell r="E522" t="str">
            <v>CNY</v>
          </cell>
          <cell r="G522">
            <v>0</v>
          </cell>
          <cell r="H522">
            <v>0</v>
          </cell>
          <cell r="J522">
            <v>0</v>
          </cell>
          <cell r="L522">
            <v>0</v>
          </cell>
          <cell r="M522" t="str">
            <v>应付</v>
          </cell>
          <cell r="N522">
            <v>0</v>
          </cell>
          <cell r="O522" t="str">
            <v>应付0</v>
          </cell>
        </row>
        <row r="523">
          <cell r="A523" t="str">
            <v>S511035</v>
          </cell>
          <cell r="C523" t="str">
            <v>北京格兰力士机电技术有限责任公司</v>
          </cell>
          <cell r="E523" t="str">
            <v>CNY</v>
          </cell>
          <cell r="G523">
            <v>0</v>
          </cell>
          <cell r="H523">
            <v>0</v>
          </cell>
          <cell r="J523">
            <v>0</v>
          </cell>
          <cell r="L523">
            <v>0</v>
          </cell>
          <cell r="M523" t="str">
            <v>应付</v>
          </cell>
          <cell r="N523">
            <v>0</v>
          </cell>
          <cell r="O523" t="str">
            <v>应付0</v>
          </cell>
        </row>
        <row r="524">
          <cell r="A524" t="str">
            <v>S511036</v>
          </cell>
          <cell r="C524" t="str">
            <v>北京恒世通物流有限公司</v>
          </cell>
          <cell r="E524" t="str">
            <v>CNY</v>
          </cell>
          <cell r="G524">
            <v>-1481620.4</v>
          </cell>
          <cell r="H524">
            <v>0</v>
          </cell>
          <cell r="J524">
            <v>0</v>
          </cell>
          <cell r="L524">
            <v>-1481620.4</v>
          </cell>
          <cell r="M524" t="str">
            <v>应付</v>
          </cell>
          <cell r="N524">
            <v>1481620.4</v>
          </cell>
          <cell r="O524" t="str">
            <v>应付1481620.4</v>
          </cell>
        </row>
        <row r="525">
          <cell r="A525" t="str">
            <v>S511037</v>
          </cell>
          <cell r="C525" t="str">
            <v>北京友联物流有限公司</v>
          </cell>
          <cell r="E525" t="str">
            <v>CNY</v>
          </cell>
          <cell r="G525">
            <v>-537732.13</v>
          </cell>
          <cell r="H525">
            <v>0</v>
          </cell>
          <cell r="J525">
            <v>0</v>
          </cell>
          <cell r="L525">
            <v>-537732.13</v>
          </cell>
          <cell r="M525" t="str">
            <v>应付</v>
          </cell>
          <cell r="N525">
            <v>537732.13</v>
          </cell>
          <cell r="O525" t="str">
            <v>应付537732.13</v>
          </cell>
        </row>
        <row r="526">
          <cell r="A526" t="str">
            <v>S511038</v>
          </cell>
          <cell r="C526" t="str">
            <v>中联认证中心（北京）有限公司</v>
          </cell>
          <cell r="E526" t="str">
            <v>CNY</v>
          </cell>
          <cell r="G526">
            <v>0</v>
          </cell>
          <cell r="H526">
            <v>0</v>
          </cell>
          <cell r="J526">
            <v>0</v>
          </cell>
          <cell r="L526">
            <v>0</v>
          </cell>
          <cell r="M526" t="str">
            <v>应付</v>
          </cell>
          <cell r="N526">
            <v>0</v>
          </cell>
          <cell r="O526" t="str">
            <v>应付0</v>
          </cell>
        </row>
        <row r="527">
          <cell r="A527" t="str">
            <v>S511048</v>
          </cell>
          <cell r="C527" t="str">
            <v>东审鼎立国际会计师事务所有限责任公司</v>
          </cell>
          <cell r="E527" t="str">
            <v>CNY</v>
          </cell>
          <cell r="G527">
            <v>0</v>
          </cell>
          <cell r="H527">
            <v>0</v>
          </cell>
          <cell r="J527">
            <v>0</v>
          </cell>
          <cell r="L527">
            <v>0</v>
          </cell>
          <cell r="M527" t="str">
            <v>应付</v>
          </cell>
          <cell r="N527">
            <v>0</v>
          </cell>
          <cell r="O527" t="str">
            <v>应付0</v>
          </cell>
        </row>
        <row r="528">
          <cell r="A528" t="str">
            <v>S511049</v>
          </cell>
          <cell r="C528" t="str">
            <v>北京金瑞华通科技有限公司</v>
          </cell>
          <cell r="E528" t="str">
            <v>CNY</v>
          </cell>
          <cell r="G528">
            <v>0</v>
          </cell>
          <cell r="H528">
            <v>0</v>
          </cell>
          <cell r="J528">
            <v>0</v>
          </cell>
          <cell r="L528">
            <v>0</v>
          </cell>
          <cell r="M528" t="str">
            <v>应付</v>
          </cell>
          <cell r="N528">
            <v>0</v>
          </cell>
          <cell r="O528" t="str">
            <v>应付0</v>
          </cell>
        </row>
        <row r="529">
          <cell r="A529" t="str">
            <v>S512001</v>
          </cell>
          <cell r="C529" t="str">
            <v>天津冠崴精密机械有限公司</v>
          </cell>
          <cell r="E529" t="str">
            <v>CNY</v>
          </cell>
          <cell r="G529">
            <v>0</v>
          </cell>
          <cell r="H529">
            <v>0</v>
          </cell>
          <cell r="J529">
            <v>0</v>
          </cell>
          <cell r="L529">
            <v>0</v>
          </cell>
          <cell r="M529" t="str">
            <v>应付</v>
          </cell>
          <cell r="N529">
            <v>0</v>
          </cell>
          <cell r="O529" t="str">
            <v>应付0</v>
          </cell>
        </row>
        <row r="530">
          <cell r="A530" t="str">
            <v>S512002</v>
          </cell>
          <cell r="C530" t="str">
            <v>天津市盛荣欣益科技有限公司</v>
          </cell>
          <cell r="E530" t="str">
            <v>CNY</v>
          </cell>
          <cell r="G530">
            <v>0</v>
          </cell>
          <cell r="H530">
            <v>0</v>
          </cell>
          <cell r="J530">
            <v>0</v>
          </cell>
          <cell r="L530">
            <v>0</v>
          </cell>
          <cell r="M530" t="str">
            <v>应付</v>
          </cell>
          <cell r="N530">
            <v>0</v>
          </cell>
          <cell r="O530" t="str">
            <v>应付0</v>
          </cell>
        </row>
        <row r="531">
          <cell r="A531" t="str">
            <v>S512004</v>
          </cell>
          <cell r="C531" t="str">
            <v>天津优普达特科技有限公司</v>
          </cell>
          <cell r="E531" t="str">
            <v>CNY</v>
          </cell>
          <cell r="G531">
            <v>-233149.1</v>
          </cell>
          <cell r="H531">
            <v>0</v>
          </cell>
          <cell r="J531">
            <v>0</v>
          </cell>
          <cell r="L531">
            <v>-233149.1</v>
          </cell>
          <cell r="M531" t="str">
            <v>应付</v>
          </cell>
          <cell r="N531">
            <v>233149.1</v>
          </cell>
          <cell r="O531" t="str">
            <v>应付233149.1</v>
          </cell>
        </row>
        <row r="532">
          <cell r="A532" t="str">
            <v>S512005</v>
          </cell>
          <cell r="C532" t="str">
            <v>天津市奥特威德焊接技术有限公司</v>
          </cell>
          <cell r="E532" t="str">
            <v>CNY</v>
          </cell>
          <cell r="G532">
            <v>-26000</v>
          </cell>
          <cell r="H532">
            <v>0</v>
          </cell>
          <cell r="J532">
            <v>0</v>
          </cell>
          <cell r="L532">
            <v>-26000</v>
          </cell>
          <cell r="M532" t="str">
            <v>应付</v>
          </cell>
          <cell r="N532">
            <v>26000</v>
          </cell>
          <cell r="O532" t="str">
            <v>应付26000</v>
          </cell>
        </row>
        <row r="533">
          <cell r="A533" t="str">
            <v>S512006</v>
          </cell>
          <cell r="C533" t="str">
            <v>天津尼嘉斯机械设备销售有限公司</v>
          </cell>
          <cell r="E533" t="str">
            <v>CNY</v>
          </cell>
          <cell r="G533">
            <v>-14336</v>
          </cell>
          <cell r="H533">
            <v>0</v>
          </cell>
          <cell r="J533">
            <v>0</v>
          </cell>
          <cell r="L533">
            <v>-14336</v>
          </cell>
          <cell r="M533" t="str">
            <v>应付</v>
          </cell>
          <cell r="N533">
            <v>14336</v>
          </cell>
          <cell r="O533" t="str">
            <v>应付14336</v>
          </cell>
        </row>
        <row r="534">
          <cell r="A534" t="str">
            <v>S512007</v>
          </cell>
          <cell r="C534" t="str">
            <v>天津宏达翔科技有限公司</v>
          </cell>
          <cell r="E534" t="str">
            <v>CNY</v>
          </cell>
          <cell r="G534">
            <v>-4.65661287307739E-10</v>
          </cell>
          <cell r="H534">
            <v>0</v>
          </cell>
          <cell r="J534">
            <v>0</v>
          </cell>
          <cell r="L534">
            <v>-4.65661287307739E-10</v>
          </cell>
          <cell r="M534" t="str">
            <v>应付</v>
          </cell>
          <cell r="N534">
            <v>4.65661287307739E-10</v>
          </cell>
          <cell r="O534" t="str">
            <v>应付4.65661287307739E-10</v>
          </cell>
        </row>
        <row r="535">
          <cell r="A535" t="str">
            <v>S512009</v>
          </cell>
          <cell r="C535" t="str">
            <v>天津克威迩机械设备有限公司</v>
          </cell>
          <cell r="E535" t="str">
            <v>CNY</v>
          </cell>
          <cell r="G535">
            <v>0</v>
          </cell>
          <cell r="H535">
            <v>0</v>
          </cell>
          <cell r="J535">
            <v>0</v>
          </cell>
          <cell r="L535">
            <v>0</v>
          </cell>
          <cell r="M535" t="str">
            <v>应付</v>
          </cell>
          <cell r="N535">
            <v>0</v>
          </cell>
          <cell r="O535" t="str">
            <v>应付0</v>
          </cell>
        </row>
        <row r="536">
          <cell r="A536" t="str">
            <v>S512010</v>
          </cell>
          <cell r="C536" t="str">
            <v>天津市恒卓科技有限公司</v>
          </cell>
          <cell r="E536" t="str">
            <v>CNY</v>
          </cell>
          <cell r="G536">
            <v>0</v>
          </cell>
          <cell r="H536">
            <v>0</v>
          </cell>
          <cell r="J536">
            <v>0</v>
          </cell>
          <cell r="L536">
            <v>0</v>
          </cell>
          <cell r="M536" t="str">
            <v>应付</v>
          </cell>
          <cell r="N536">
            <v>0</v>
          </cell>
          <cell r="O536" t="str">
            <v>应付0</v>
          </cell>
        </row>
        <row r="537">
          <cell r="A537" t="str">
            <v>S512011</v>
          </cell>
          <cell r="C537" t="str">
            <v>天津市启光科技有限公司</v>
          </cell>
          <cell r="E537" t="str">
            <v>CNY</v>
          </cell>
          <cell r="G537">
            <v>50370</v>
          </cell>
          <cell r="H537">
            <v>0</v>
          </cell>
          <cell r="J537">
            <v>0</v>
          </cell>
          <cell r="L537">
            <v>50370</v>
          </cell>
          <cell r="M537" t="str">
            <v>预付</v>
          </cell>
          <cell r="N537">
            <v>-50370</v>
          </cell>
          <cell r="O537" t="str">
            <v>预付-50370</v>
          </cell>
        </row>
        <row r="538">
          <cell r="A538" t="str">
            <v>S512012</v>
          </cell>
          <cell r="C538" t="str">
            <v>天津市科特迪科技发展有限公司</v>
          </cell>
          <cell r="E538" t="str">
            <v>CNY</v>
          </cell>
          <cell r="G538">
            <v>0</v>
          </cell>
          <cell r="H538">
            <v>0</v>
          </cell>
          <cell r="J538">
            <v>0</v>
          </cell>
          <cell r="L538">
            <v>0</v>
          </cell>
          <cell r="M538" t="str">
            <v>应付</v>
          </cell>
          <cell r="N538">
            <v>0</v>
          </cell>
          <cell r="O538" t="str">
            <v>应付0</v>
          </cell>
        </row>
        <row r="539">
          <cell r="A539" t="str">
            <v>S512013</v>
          </cell>
          <cell r="C539" t="str">
            <v>兴泽智能装备（天津）有限公司</v>
          </cell>
          <cell r="E539" t="str">
            <v>CNY</v>
          </cell>
          <cell r="G539">
            <v>-5100</v>
          </cell>
          <cell r="H539">
            <v>0</v>
          </cell>
          <cell r="J539">
            <v>0</v>
          </cell>
          <cell r="L539">
            <v>-5100</v>
          </cell>
          <cell r="M539" t="str">
            <v>应付</v>
          </cell>
          <cell r="N539">
            <v>5100</v>
          </cell>
          <cell r="O539" t="str">
            <v>应付5100</v>
          </cell>
        </row>
        <row r="540">
          <cell r="A540" t="str">
            <v>S512014</v>
          </cell>
          <cell r="C540" t="str">
            <v>天津市勃辉模具有限公司</v>
          </cell>
          <cell r="E540" t="str">
            <v>CNY</v>
          </cell>
          <cell r="G540">
            <v>-59297.22</v>
          </cell>
          <cell r="H540">
            <v>0</v>
          </cell>
          <cell r="J540">
            <v>0</v>
          </cell>
          <cell r="L540">
            <v>-59297.22</v>
          </cell>
          <cell r="M540" t="str">
            <v>应付</v>
          </cell>
          <cell r="N540">
            <v>59297.22</v>
          </cell>
          <cell r="O540" t="str">
            <v>应付59297.22</v>
          </cell>
        </row>
        <row r="541">
          <cell r="A541" t="str">
            <v>S512015</v>
          </cell>
          <cell r="C541" t="str">
            <v>天津市启迪汽车维修有限公司</v>
          </cell>
          <cell r="E541" t="str">
            <v>CNY</v>
          </cell>
          <cell r="G541">
            <v>0</v>
          </cell>
          <cell r="H541">
            <v>0</v>
          </cell>
          <cell r="J541">
            <v>0</v>
          </cell>
          <cell r="L541">
            <v>0</v>
          </cell>
          <cell r="M541" t="str">
            <v>应付</v>
          </cell>
          <cell r="N541">
            <v>0</v>
          </cell>
          <cell r="O541" t="str">
            <v>应付0</v>
          </cell>
        </row>
        <row r="542">
          <cell r="A542" t="str">
            <v>S512016</v>
          </cell>
          <cell r="C542" t="str">
            <v>同道精英（天津）信息技术有限公司</v>
          </cell>
          <cell r="E542" t="str">
            <v>CNY</v>
          </cell>
          <cell r="G542">
            <v>0</v>
          </cell>
          <cell r="H542">
            <v>0</v>
          </cell>
          <cell r="J542">
            <v>0</v>
          </cell>
          <cell r="L542">
            <v>0</v>
          </cell>
          <cell r="M542" t="str">
            <v>应付</v>
          </cell>
          <cell r="N542">
            <v>0</v>
          </cell>
          <cell r="O542" t="str">
            <v>应付0</v>
          </cell>
        </row>
        <row r="543">
          <cell r="A543" t="str">
            <v>S512017</v>
          </cell>
          <cell r="C543" t="str">
            <v>天津开山金属模具科技有限公司</v>
          </cell>
          <cell r="E543" t="str">
            <v>CNY</v>
          </cell>
          <cell r="G543">
            <v>-60993.2</v>
          </cell>
          <cell r="H543">
            <v>0</v>
          </cell>
          <cell r="J543">
            <v>0</v>
          </cell>
          <cell r="L543">
            <v>-60993.2</v>
          </cell>
          <cell r="M543" t="str">
            <v>应付</v>
          </cell>
          <cell r="N543">
            <v>60993.2</v>
          </cell>
          <cell r="O543" t="str">
            <v>应付60993.2</v>
          </cell>
        </row>
        <row r="544">
          <cell r="A544" t="str">
            <v>S512018</v>
          </cell>
          <cell r="C544" t="str">
            <v>兴宏盛汽车配件（天津）有限公司</v>
          </cell>
          <cell r="E544" t="str">
            <v>CNY</v>
          </cell>
          <cell r="G544">
            <v>0</v>
          </cell>
          <cell r="H544">
            <v>0</v>
          </cell>
          <cell r="J544">
            <v>0</v>
          </cell>
          <cell r="L544">
            <v>0</v>
          </cell>
          <cell r="M544" t="str">
            <v>应付</v>
          </cell>
          <cell r="N544">
            <v>0</v>
          </cell>
          <cell r="O544" t="str">
            <v>应付0</v>
          </cell>
        </row>
        <row r="545">
          <cell r="A545" t="str">
            <v>S512019</v>
          </cell>
          <cell r="C545" t="str">
            <v>中汽研汽车检验中心（天津）有限公司</v>
          </cell>
          <cell r="E545" t="str">
            <v>CNY</v>
          </cell>
          <cell r="G545">
            <v>0</v>
          </cell>
          <cell r="H545">
            <v>0</v>
          </cell>
          <cell r="J545">
            <v>0</v>
          </cell>
          <cell r="L545">
            <v>0</v>
          </cell>
          <cell r="M545" t="str">
            <v>应付</v>
          </cell>
          <cell r="N545">
            <v>0</v>
          </cell>
          <cell r="O545" t="str">
            <v>应付0</v>
          </cell>
        </row>
        <row r="546">
          <cell r="A546" t="str">
            <v>S512020</v>
          </cell>
          <cell r="C546" t="str">
            <v>天津中骏机械技术有限公司</v>
          </cell>
          <cell r="E546" t="str">
            <v>CNY</v>
          </cell>
          <cell r="G546">
            <v>0</v>
          </cell>
          <cell r="H546">
            <v>0</v>
          </cell>
          <cell r="J546">
            <v>0</v>
          </cell>
          <cell r="L546">
            <v>0</v>
          </cell>
          <cell r="M546" t="str">
            <v>应付</v>
          </cell>
          <cell r="N546">
            <v>0</v>
          </cell>
          <cell r="O546" t="str">
            <v>应付0</v>
          </cell>
        </row>
        <row r="547">
          <cell r="A547" t="str">
            <v>S512023</v>
          </cell>
          <cell r="C547" t="str">
            <v>天津铭晟商贸有限公司</v>
          </cell>
          <cell r="E547" t="str">
            <v>CNY</v>
          </cell>
          <cell r="G547">
            <v>0</v>
          </cell>
          <cell r="H547">
            <v>0</v>
          </cell>
          <cell r="J547">
            <v>0</v>
          </cell>
          <cell r="L547">
            <v>0</v>
          </cell>
          <cell r="M547" t="str">
            <v>应付</v>
          </cell>
          <cell r="N547">
            <v>0</v>
          </cell>
          <cell r="O547" t="str">
            <v>应付0</v>
          </cell>
        </row>
        <row r="548">
          <cell r="A548" t="str">
            <v>S512024</v>
          </cell>
          <cell r="C548" t="str">
            <v>布柯玛储能器（天津）有限公司</v>
          </cell>
          <cell r="E548" t="str">
            <v>CNY</v>
          </cell>
          <cell r="G548">
            <v>0</v>
          </cell>
          <cell r="H548">
            <v>0</v>
          </cell>
          <cell r="J548">
            <v>0</v>
          </cell>
          <cell r="L548">
            <v>0</v>
          </cell>
          <cell r="M548" t="str">
            <v>应付</v>
          </cell>
          <cell r="N548">
            <v>0</v>
          </cell>
          <cell r="O548" t="str">
            <v>应付0</v>
          </cell>
        </row>
        <row r="549">
          <cell r="A549" t="str">
            <v>S512025</v>
          </cell>
          <cell r="C549" t="str">
            <v>天津英特瑞机电设备贸易有限公司</v>
          </cell>
          <cell r="E549" t="str">
            <v>CNY</v>
          </cell>
          <cell r="G549">
            <v>0</v>
          </cell>
          <cell r="H549">
            <v>0</v>
          </cell>
          <cell r="J549">
            <v>0</v>
          </cell>
          <cell r="L549">
            <v>0</v>
          </cell>
          <cell r="M549" t="str">
            <v>应付</v>
          </cell>
          <cell r="N549">
            <v>0</v>
          </cell>
          <cell r="O549" t="str">
            <v>应付0</v>
          </cell>
        </row>
        <row r="550">
          <cell r="A550" t="str">
            <v>S512027</v>
          </cell>
          <cell r="C550" t="str">
            <v>天津芳雅机电科技有限公司</v>
          </cell>
          <cell r="E550" t="str">
            <v>CNY</v>
          </cell>
          <cell r="G550">
            <v>-32000</v>
          </cell>
          <cell r="H550">
            <v>0</v>
          </cell>
          <cell r="J550">
            <v>0</v>
          </cell>
          <cell r="L550">
            <v>-32000</v>
          </cell>
          <cell r="M550" t="str">
            <v>应付</v>
          </cell>
          <cell r="N550">
            <v>32000</v>
          </cell>
          <cell r="O550" t="str">
            <v>应付32000</v>
          </cell>
        </row>
        <row r="551">
          <cell r="A551" t="str">
            <v>S512028</v>
          </cell>
          <cell r="C551" t="str">
            <v>天津林宇机械制造有限公司</v>
          </cell>
          <cell r="E551" t="str">
            <v>CNY</v>
          </cell>
          <cell r="G551">
            <v>-1750</v>
          </cell>
          <cell r="H551">
            <v>0</v>
          </cell>
          <cell r="J551">
            <v>0</v>
          </cell>
          <cell r="L551">
            <v>-1750</v>
          </cell>
          <cell r="M551" t="str">
            <v>应付</v>
          </cell>
          <cell r="N551">
            <v>1750</v>
          </cell>
          <cell r="O551" t="str">
            <v>应付1750</v>
          </cell>
        </row>
        <row r="552">
          <cell r="A552" t="str">
            <v>S512030</v>
          </cell>
          <cell r="C552" t="str">
            <v>天津德润达金属材料销售有限公司</v>
          </cell>
          <cell r="E552" t="str">
            <v>CNY</v>
          </cell>
          <cell r="G552">
            <v>-737565.08</v>
          </cell>
          <cell r="H552">
            <v>0</v>
          </cell>
          <cell r="J552">
            <v>0</v>
          </cell>
          <cell r="L552">
            <v>-737565.08</v>
          </cell>
          <cell r="M552" t="str">
            <v>应付</v>
          </cell>
          <cell r="N552">
            <v>737565.08</v>
          </cell>
          <cell r="O552" t="str">
            <v>应付737565.08</v>
          </cell>
        </row>
        <row r="553">
          <cell r="A553" t="str">
            <v>S512031</v>
          </cell>
          <cell r="C553" t="str">
            <v>天津合心亿商贸有限公司</v>
          </cell>
          <cell r="E553" t="str">
            <v>CNY</v>
          </cell>
          <cell r="G553">
            <v>0</v>
          </cell>
          <cell r="H553">
            <v>0</v>
          </cell>
          <cell r="J553">
            <v>0</v>
          </cell>
          <cell r="L553">
            <v>0</v>
          </cell>
          <cell r="M553" t="str">
            <v>应付</v>
          </cell>
          <cell r="N553">
            <v>0</v>
          </cell>
          <cell r="O553" t="str">
            <v>应付0</v>
          </cell>
        </row>
        <row r="554">
          <cell r="A554" t="str">
            <v>S512032</v>
          </cell>
          <cell r="C554" t="str">
            <v>苏勃检测（天津）有限公司</v>
          </cell>
          <cell r="E554" t="str">
            <v>CNY</v>
          </cell>
          <cell r="G554">
            <v>0</v>
          </cell>
          <cell r="H554">
            <v>0</v>
          </cell>
          <cell r="J554">
            <v>0</v>
          </cell>
          <cell r="L554">
            <v>0</v>
          </cell>
          <cell r="M554" t="str">
            <v>应付</v>
          </cell>
          <cell r="N554">
            <v>0</v>
          </cell>
          <cell r="O554" t="str">
            <v>应付0</v>
          </cell>
        </row>
        <row r="555">
          <cell r="A555" t="str">
            <v>S512035</v>
          </cell>
          <cell r="C555" t="str">
            <v>联合众企塑料包装制品（天津）有限公司</v>
          </cell>
          <cell r="E555" t="str">
            <v>CNY</v>
          </cell>
          <cell r="G555">
            <v>-60308.1</v>
          </cell>
          <cell r="H555">
            <v>20000</v>
          </cell>
          <cell r="J555">
            <v>0</v>
          </cell>
          <cell r="L555">
            <v>-40308.1</v>
          </cell>
          <cell r="M555" t="str">
            <v>应付</v>
          </cell>
          <cell r="N555">
            <v>40308.1</v>
          </cell>
          <cell r="O555" t="str">
            <v>应付40308.1</v>
          </cell>
        </row>
        <row r="556">
          <cell r="A556" t="str">
            <v>S512036</v>
          </cell>
          <cell r="C556" t="str">
            <v>天津未来化学有限公司</v>
          </cell>
          <cell r="E556" t="str">
            <v>CNY</v>
          </cell>
          <cell r="G556">
            <v>-19500</v>
          </cell>
          <cell r="H556">
            <v>0</v>
          </cell>
          <cell r="J556">
            <v>0</v>
          </cell>
          <cell r="L556">
            <v>-19500</v>
          </cell>
          <cell r="M556" t="str">
            <v>应付</v>
          </cell>
          <cell r="N556">
            <v>19500</v>
          </cell>
          <cell r="O556" t="str">
            <v>应付19500</v>
          </cell>
        </row>
        <row r="557">
          <cell r="A557" t="str">
            <v>S512037</v>
          </cell>
          <cell r="C557" t="str">
            <v>通标标准技术服务（天津）有限公司</v>
          </cell>
          <cell r="E557" t="str">
            <v>CNY</v>
          </cell>
          <cell r="G557">
            <v>0</v>
          </cell>
          <cell r="H557">
            <v>0</v>
          </cell>
          <cell r="J557">
            <v>0</v>
          </cell>
          <cell r="L557">
            <v>0</v>
          </cell>
          <cell r="M557" t="str">
            <v>应付</v>
          </cell>
          <cell r="N557">
            <v>0</v>
          </cell>
          <cell r="O557" t="str">
            <v>应付0</v>
          </cell>
        </row>
        <row r="558">
          <cell r="A558" t="str">
            <v>S512038</v>
          </cell>
          <cell r="C558" t="str">
            <v>天津俊泰金属制品有限公司</v>
          </cell>
          <cell r="E558" t="str">
            <v>CNY</v>
          </cell>
          <cell r="G558">
            <v>0</v>
          </cell>
          <cell r="H558">
            <v>0</v>
          </cell>
          <cell r="J558">
            <v>0</v>
          </cell>
          <cell r="L558">
            <v>0</v>
          </cell>
          <cell r="M558" t="str">
            <v>应付</v>
          </cell>
          <cell r="N558">
            <v>0</v>
          </cell>
          <cell r="O558" t="str">
            <v>应付0</v>
          </cell>
        </row>
        <row r="559">
          <cell r="A559" t="str">
            <v>S513002</v>
          </cell>
          <cell r="C559" t="str">
            <v>河北光德精密机械股份有限公司</v>
          </cell>
          <cell r="E559" t="str">
            <v>CNY</v>
          </cell>
          <cell r="G559">
            <v>0</v>
          </cell>
          <cell r="H559">
            <v>0</v>
          </cell>
          <cell r="J559">
            <v>0</v>
          </cell>
          <cell r="L559">
            <v>0</v>
          </cell>
          <cell r="M559" t="str">
            <v>应付</v>
          </cell>
          <cell r="N559">
            <v>0</v>
          </cell>
          <cell r="O559" t="str">
            <v>应付0</v>
          </cell>
        </row>
        <row r="560">
          <cell r="A560" t="str">
            <v>S513003</v>
          </cell>
          <cell r="C560" t="str">
            <v>沧州市鑫发缝纫机有限公司</v>
          </cell>
          <cell r="E560" t="str">
            <v>CNY</v>
          </cell>
          <cell r="G560">
            <v>-23609</v>
          </cell>
          <cell r="H560">
            <v>0</v>
          </cell>
          <cell r="J560">
            <v>0</v>
          </cell>
          <cell r="L560">
            <v>-23609</v>
          </cell>
          <cell r="M560" t="str">
            <v>应付</v>
          </cell>
          <cell r="N560">
            <v>23609</v>
          </cell>
          <cell r="O560" t="str">
            <v>应付23609</v>
          </cell>
        </row>
        <row r="561">
          <cell r="A561" t="str">
            <v>S513004</v>
          </cell>
          <cell r="C561" t="str">
            <v>任丘市焊材厂</v>
          </cell>
          <cell r="E561" t="str">
            <v>CNY</v>
          </cell>
          <cell r="G561">
            <v>-58850</v>
          </cell>
          <cell r="H561">
            <v>0</v>
          </cell>
          <cell r="J561">
            <v>0</v>
          </cell>
          <cell r="L561">
            <v>-58850</v>
          </cell>
          <cell r="M561" t="str">
            <v>应付</v>
          </cell>
          <cell r="N561">
            <v>58850</v>
          </cell>
          <cell r="O561" t="str">
            <v>应付58850</v>
          </cell>
        </row>
        <row r="562">
          <cell r="A562" t="str">
            <v>S513005</v>
          </cell>
          <cell r="C562" t="str">
            <v>黄骅市通乐贸易有限公司</v>
          </cell>
          <cell r="E562" t="str">
            <v>CNY</v>
          </cell>
          <cell r="G562">
            <v>-190530.9</v>
          </cell>
          <cell r="H562">
            <v>0</v>
          </cell>
          <cell r="J562">
            <v>0</v>
          </cell>
          <cell r="L562">
            <v>-190530.9</v>
          </cell>
          <cell r="M562" t="str">
            <v>应付</v>
          </cell>
          <cell r="N562">
            <v>190530.9</v>
          </cell>
          <cell r="O562" t="str">
            <v>应付190530.9</v>
          </cell>
        </row>
        <row r="563">
          <cell r="A563" t="str">
            <v>S513006</v>
          </cell>
          <cell r="C563" t="str">
            <v>黄骅市双得金属制品销售有限公司</v>
          </cell>
          <cell r="E563" t="str">
            <v>CNY</v>
          </cell>
          <cell r="G563">
            <v>-89838.969999999899</v>
          </cell>
          <cell r="H563">
            <v>0</v>
          </cell>
          <cell r="J563">
            <v>376961.4</v>
          </cell>
          <cell r="L563">
            <v>-466800.37</v>
          </cell>
          <cell r="M563" t="str">
            <v>应付</v>
          </cell>
          <cell r="N563">
            <v>466800.37</v>
          </cell>
          <cell r="O563" t="str">
            <v>应付466800.37</v>
          </cell>
        </row>
        <row r="564">
          <cell r="A564" t="str">
            <v>S513007</v>
          </cell>
          <cell r="C564" t="str">
            <v>人民电器集团黄骅销售有限公司</v>
          </cell>
          <cell r="E564" t="str">
            <v>CNY</v>
          </cell>
          <cell r="G564">
            <v>-44064.5</v>
          </cell>
          <cell r="H564">
            <v>0</v>
          </cell>
          <cell r="J564">
            <v>0</v>
          </cell>
          <cell r="L564">
            <v>-44064.5</v>
          </cell>
          <cell r="M564" t="str">
            <v>应付</v>
          </cell>
          <cell r="N564">
            <v>44064.5</v>
          </cell>
          <cell r="O564" t="str">
            <v>应付44064.5</v>
          </cell>
        </row>
        <row r="565">
          <cell r="A565" t="str">
            <v>S513008</v>
          </cell>
          <cell r="C565" t="str">
            <v>黄骅市三江商贸有限公司</v>
          </cell>
          <cell r="E565" t="str">
            <v>CNY</v>
          </cell>
          <cell r="G565">
            <v>-16908.5</v>
          </cell>
          <cell r="H565">
            <v>0</v>
          </cell>
          <cell r="J565">
            <v>0</v>
          </cell>
          <cell r="L565">
            <v>-16908.5</v>
          </cell>
          <cell r="M565" t="str">
            <v>应付</v>
          </cell>
          <cell r="N565">
            <v>16908.5</v>
          </cell>
          <cell r="O565" t="str">
            <v>应付16908.5</v>
          </cell>
        </row>
        <row r="566">
          <cell r="A566" t="str">
            <v>S513009</v>
          </cell>
          <cell r="C566" t="str">
            <v>黄骅市科友汇商贸有限公司</v>
          </cell>
          <cell r="E566" t="str">
            <v>CNY</v>
          </cell>
          <cell r="G566">
            <v>0</v>
          </cell>
          <cell r="H566">
            <v>0</v>
          </cell>
          <cell r="J566">
            <v>0</v>
          </cell>
          <cell r="L566">
            <v>0</v>
          </cell>
          <cell r="M566" t="str">
            <v>应付</v>
          </cell>
          <cell r="N566">
            <v>0</v>
          </cell>
          <cell r="O566" t="str">
            <v>应付0</v>
          </cell>
        </row>
        <row r="567">
          <cell r="A567" t="str">
            <v>S513011</v>
          </cell>
          <cell r="C567" t="str">
            <v>黄骅市宏信五金机电经营部</v>
          </cell>
          <cell r="E567" t="str">
            <v>CNY</v>
          </cell>
          <cell r="G567">
            <v>-45759.95</v>
          </cell>
          <cell r="H567">
            <v>0</v>
          </cell>
          <cell r="J567">
            <v>0</v>
          </cell>
          <cell r="L567">
            <v>-45759.95</v>
          </cell>
          <cell r="M567" t="str">
            <v>应付</v>
          </cell>
          <cell r="N567">
            <v>45759.95</v>
          </cell>
          <cell r="O567" t="str">
            <v>应付45759.95</v>
          </cell>
        </row>
        <row r="568">
          <cell r="A568" t="str">
            <v>S513012</v>
          </cell>
          <cell r="C568" t="str">
            <v>黄骅市建华液压配件销售服务中心</v>
          </cell>
          <cell r="E568" t="str">
            <v>CNY</v>
          </cell>
          <cell r="G568">
            <v>0</v>
          </cell>
          <cell r="H568">
            <v>0</v>
          </cell>
          <cell r="J568">
            <v>0</v>
          </cell>
          <cell r="L568">
            <v>0</v>
          </cell>
          <cell r="M568" t="str">
            <v>应付</v>
          </cell>
          <cell r="N568">
            <v>0</v>
          </cell>
          <cell r="O568" t="str">
            <v>应付0</v>
          </cell>
        </row>
        <row r="569">
          <cell r="A569" t="str">
            <v>S513013</v>
          </cell>
          <cell r="C569" t="str">
            <v>黄骅市龙腾五金机电门市部</v>
          </cell>
          <cell r="E569" t="str">
            <v>CNY</v>
          </cell>
          <cell r="G569">
            <v>3.6379788070917101E-12</v>
          </cell>
          <cell r="H569">
            <v>0</v>
          </cell>
          <cell r="J569">
            <v>0</v>
          </cell>
          <cell r="L569">
            <v>3.6379788070917101E-12</v>
          </cell>
          <cell r="M569" t="str">
            <v>预付</v>
          </cell>
          <cell r="N569">
            <v>-3.6379788070917101E-12</v>
          </cell>
          <cell r="O569" t="str">
            <v>预付-3.63797880709171E-12</v>
          </cell>
        </row>
        <row r="570">
          <cell r="A570" t="str">
            <v>S513014</v>
          </cell>
          <cell r="C570" t="str">
            <v>邓景亮</v>
          </cell>
          <cell r="E570" t="str">
            <v>CNY</v>
          </cell>
          <cell r="G570">
            <v>-4395140.01</v>
          </cell>
          <cell r="H570">
            <v>0</v>
          </cell>
          <cell r="J570">
            <v>0</v>
          </cell>
          <cell r="L570">
            <v>-4395140.01</v>
          </cell>
          <cell r="M570" t="str">
            <v>应付</v>
          </cell>
          <cell r="N570">
            <v>4395140.01</v>
          </cell>
          <cell r="O570" t="str">
            <v>应付4395140.01</v>
          </cell>
        </row>
        <row r="571">
          <cell r="A571" t="str">
            <v>S513015</v>
          </cell>
          <cell r="C571" t="str">
            <v>马志云</v>
          </cell>
          <cell r="E571" t="str">
            <v>CNY</v>
          </cell>
          <cell r="G571">
            <v>-1163</v>
          </cell>
          <cell r="H571">
            <v>0</v>
          </cell>
          <cell r="J571">
            <v>0</v>
          </cell>
          <cell r="L571">
            <v>-1163</v>
          </cell>
          <cell r="M571" t="str">
            <v>应付</v>
          </cell>
          <cell r="N571">
            <v>1163</v>
          </cell>
          <cell r="O571" t="str">
            <v>应付1163</v>
          </cell>
        </row>
        <row r="572">
          <cell r="A572" t="str">
            <v>S513016</v>
          </cell>
          <cell r="C572" t="str">
            <v>黄骅市辉煌建筑队</v>
          </cell>
          <cell r="E572" t="str">
            <v>CNY</v>
          </cell>
          <cell r="G572">
            <v>-237057.3</v>
          </cell>
          <cell r="H572">
            <v>0</v>
          </cell>
          <cell r="J572">
            <v>4700</v>
          </cell>
          <cell r="L572">
            <v>-241757.3</v>
          </cell>
          <cell r="M572" t="str">
            <v>应付</v>
          </cell>
          <cell r="N572">
            <v>241757.3</v>
          </cell>
          <cell r="O572" t="str">
            <v>应付241757.3</v>
          </cell>
        </row>
        <row r="573">
          <cell r="A573" t="str">
            <v>S513017</v>
          </cell>
          <cell r="C573" t="str">
            <v>黄骅市三姐五金经销部</v>
          </cell>
          <cell r="E573" t="str">
            <v>CNY</v>
          </cell>
          <cell r="G573">
            <v>0</v>
          </cell>
          <cell r="H573">
            <v>0</v>
          </cell>
          <cell r="J573">
            <v>0</v>
          </cell>
          <cell r="L573">
            <v>0</v>
          </cell>
          <cell r="M573" t="str">
            <v>应付</v>
          </cell>
          <cell r="N573">
            <v>0</v>
          </cell>
          <cell r="O573" t="str">
            <v>应付0</v>
          </cell>
        </row>
        <row r="574">
          <cell r="A574" t="str">
            <v>S513018</v>
          </cell>
          <cell r="C574" t="str">
            <v>河北双力起重机械有限公司</v>
          </cell>
          <cell r="E574" t="str">
            <v>CNY</v>
          </cell>
          <cell r="G574">
            <v>-11050</v>
          </cell>
          <cell r="H574">
            <v>0</v>
          </cell>
          <cell r="J574">
            <v>0</v>
          </cell>
          <cell r="L574">
            <v>-11050</v>
          </cell>
          <cell r="M574" t="str">
            <v>应付</v>
          </cell>
          <cell r="N574">
            <v>11050</v>
          </cell>
          <cell r="O574" t="str">
            <v>应付11050</v>
          </cell>
        </row>
        <row r="575">
          <cell r="A575" t="str">
            <v>S513019</v>
          </cell>
          <cell r="C575" t="str">
            <v>沧州其源盛环保设备有限公司</v>
          </cell>
          <cell r="E575" t="str">
            <v>CNY</v>
          </cell>
          <cell r="G575">
            <v>2.91038304567337E-11</v>
          </cell>
          <cell r="H575">
            <v>0</v>
          </cell>
          <cell r="J575">
            <v>0</v>
          </cell>
          <cell r="L575">
            <v>2.91038304567337E-11</v>
          </cell>
          <cell r="M575" t="str">
            <v>预付</v>
          </cell>
          <cell r="N575">
            <v>-2.91038304567337E-11</v>
          </cell>
          <cell r="O575" t="str">
            <v>预付-2.91038304567337E-11</v>
          </cell>
        </row>
        <row r="576">
          <cell r="A576" t="str">
            <v>S513020</v>
          </cell>
          <cell r="C576" t="str">
            <v>黄骅市鸿基盛业地面工程有限公司</v>
          </cell>
          <cell r="E576" t="str">
            <v>CNY</v>
          </cell>
          <cell r="G576">
            <v>-9178.84</v>
          </cell>
          <cell r="H576">
            <v>0</v>
          </cell>
          <cell r="J576">
            <v>0</v>
          </cell>
          <cell r="L576">
            <v>-9178.84</v>
          </cell>
          <cell r="M576" t="str">
            <v>应付</v>
          </cell>
          <cell r="N576">
            <v>9178.84</v>
          </cell>
          <cell r="O576" t="str">
            <v>应付9178.84</v>
          </cell>
        </row>
        <row r="577">
          <cell r="A577" t="str">
            <v>S513021</v>
          </cell>
          <cell r="C577" t="str">
            <v>沧州众智鑫成人力资源服务有限公司</v>
          </cell>
          <cell r="E577" t="str">
            <v>CNY</v>
          </cell>
          <cell r="G577">
            <v>0</v>
          </cell>
          <cell r="H577">
            <v>0</v>
          </cell>
          <cell r="J577">
            <v>0</v>
          </cell>
          <cell r="L577">
            <v>0</v>
          </cell>
          <cell r="M577" t="str">
            <v>应付</v>
          </cell>
          <cell r="N577">
            <v>0</v>
          </cell>
          <cell r="O577" t="str">
            <v>应付0</v>
          </cell>
        </row>
        <row r="578">
          <cell r="A578" t="str">
            <v>S513023</v>
          </cell>
          <cell r="C578" t="str">
            <v>河北碧云建筑劳务分包有限公司</v>
          </cell>
          <cell r="E578" t="str">
            <v>CNY</v>
          </cell>
          <cell r="G578">
            <v>0</v>
          </cell>
          <cell r="H578">
            <v>0</v>
          </cell>
          <cell r="J578">
            <v>0</v>
          </cell>
          <cell r="L578">
            <v>0</v>
          </cell>
          <cell r="M578" t="str">
            <v>应付</v>
          </cell>
          <cell r="N578">
            <v>0</v>
          </cell>
          <cell r="O578" t="str">
            <v>应付0</v>
          </cell>
        </row>
        <row r="579">
          <cell r="A579" t="str">
            <v>S513024</v>
          </cell>
          <cell r="C579" t="str">
            <v>黄骅市玉才运输队</v>
          </cell>
          <cell r="E579" t="str">
            <v>CNY</v>
          </cell>
          <cell r="G579">
            <v>-3200</v>
          </cell>
          <cell r="H579">
            <v>0</v>
          </cell>
          <cell r="J579">
            <v>0</v>
          </cell>
          <cell r="L579">
            <v>-3200</v>
          </cell>
          <cell r="M579" t="str">
            <v>应付</v>
          </cell>
          <cell r="N579">
            <v>3200</v>
          </cell>
          <cell r="O579" t="str">
            <v>应付3200</v>
          </cell>
        </row>
        <row r="580">
          <cell r="A580" t="str">
            <v>S513025</v>
          </cell>
          <cell r="C580" t="str">
            <v>邓括</v>
          </cell>
          <cell r="E580" t="str">
            <v>CNY</v>
          </cell>
          <cell r="G580">
            <v>-426</v>
          </cell>
          <cell r="H580">
            <v>0</v>
          </cell>
          <cell r="J580">
            <v>0</v>
          </cell>
          <cell r="L580">
            <v>-426</v>
          </cell>
          <cell r="M580" t="str">
            <v>应付</v>
          </cell>
          <cell r="N580">
            <v>426</v>
          </cell>
          <cell r="O580" t="str">
            <v>应付426</v>
          </cell>
        </row>
        <row r="581">
          <cell r="A581" t="str">
            <v>S513026</v>
          </cell>
          <cell r="C581" t="str">
            <v>廊坊恒工环保科技有限责任公司</v>
          </cell>
          <cell r="E581" t="str">
            <v>CNY</v>
          </cell>
          <cell r="G581">
            <v>-2450</v>
          </cell>
          <cell r="H581">
            <v>0</v>
          </cell>
          <cell r="J581">
            <v>0</v>
          </cell>
          <cell r="L581">
            <v>-2450</v>
          </cell>
          <cell r="M581" t="str">
            <v>应付</v>
          </cell>
          <cell r="N581">
            <v>2450</v>
          </cell>
          <cell r="O581" t="str">
            <v>应付2450</v>
          </cell>
        </row>
        <row r="582">
          <cell r="A582" t="str">
            <v>S513027</v>
          </cell>
          <cell r="C582" t="str">
            <v>黄骅市洪昌运输队</v>
          </cell>
          <cell r="E582" t="str">
            <v>CNY</v>
          </cell>
          <cell r="G582">
            <v>0</v>
          </cell>
          <cell r="H582">
            <v>0</v>
          </cell>
          <cell r="J582">
            <v>0</v>
          </cell>
          <cell r="L582">
            <v>0</v>
          </cell>
          <cell r="M582" t="str">
            <v>应付</v>
          </cell>
          <cell r="N582">
            <v>0</v>
          </cell>
          <cell r="O582" t="str">
            <v>应付0</v>
          </cell>
        </row>
        <row r="583">
          <cell r="A583" t="str">
            <v>S513028</v>
          </cell>
          <cell r="C583" t="str">
            <v>河北帅先电子科技有限公司</v>
          </cell>
          <cell r="E583" t="str">
            <v>CNY</v>
          </cell>
          <cell r="G583">
            <v>-3000</v>
          </cell>
          <cell r="H583">
            <v>0</v>
          </cell>
          <cell r="J583">
            <v>0</v>
          </cell>
          <cell r="L583">
            <v>-3000</v>
          </cell>
          <cell r="M583" t="str">
            <v>应付</v>
          </cell>
          <cell r="N583">
            <v>3000</v>
          </cell>
          <cell r="O583" t="str">
            <v>应付3000</v>
          </cell>
        </row>
        <row r="584">
          <cell r="A584" t="str">
            <v>S513029</v>
          </cell>
          <cell r="C584" t="str">
            <v>黄骅信誉楼百货集团有限公司黄骅信誉楼商厦</v>
          </cell>
          <cell r="E584" t="str">
            <v>CNY</v>
          </cell>
          <cell r="G584">
            <v>0</v>
          </cell>
          <cell r="H584">
            <v>0</v>
          </cell>
          <cell r="J584">
            <v>0</v>
          </cell>
          <cell r="L584">
            <v>0</v>
          </cell>
          <cell r="M584" t="str">
            <v>应付</v>
          </cell>
          <cell r="N584">
            <v>0</v>
          </cell>
          <cell r="O584" t="str">
            <v>应付0</v>
          </cell>
        </row>
        <row r="585">
          <cell r="A585" t="str">
            <v>S513030</v>
          </cell>
          <cell r="C585" t="str">
            <v>中国石油化工股份有限公司河北沧州石油分公司</v>
          </cell>
          <cell r="E585" t="str">
            <v>CNY</v>
          </cell>
          <cell r="G585">
            <v>2.6800000000221198</v>
          </cell>
          <cell r="H585">
            <v>0</v>
          </cell>
          <cell r="J585">
            <v>0</v>
          </cell>
          <cell r="L585">
            <v>2.6800000000221198</v>
          </cell>
          <cell r="M585" t="str">
            <v>预付</v>
          </cell>
          <cell r="N585">
            <v>-2.6800000000221198</v>
          </cell>
          <cell r="O585" t="str">
            <v>预付-2.68000000002212</v>
          </cell>
        </row>
        <row r="586">
          <cell r="A586" t="str">
            <v>S513031</v>
          </cell>
          <cell r="C586" t="str">
            <v>沧州市徐锻机床销售有限公司</v>
          </cell>
          <cell r="E586" t="str">
            <v>CNY</v>
          </cell>
          <cell r="G586">
            <v>0</v>
          </cell>
          <cell r="H586">
            <v>0</v>
          </cell>
          <cell r="J586">
            <v>0</v>
          </cell>
          <cell r="L586">
            <v>0</v>
          </cell>
          <cell r="M586" t="str">
            <v>应付</v>
          </cell>
          <cell r="N586">
            <v>0</v>
          </cell>
          <cell r="O586" t="str">
            <v>应付0</v>
          </cell>
        </row>
        <row r="587">
          <cell r="A587" t="str">
            <v>S513032</v>
          </cell>
          <cell r="C587" t="str">
            <v>保定市齐稳精密机械设备制造有限公司</v>
          </cell>
          <cell r="E587" t="str">
            <v>CNY</v>
          </cell>
          <cell r="G587">
            <v>214900</v>
          </cell>
          <cell r="H587">
            <v>0</v>
          </cell>
          <cell r="J587">
            <v>0</v>
          </cell>
          <cell r="L587">
            <v>214900</v>
          </cell>
          <cell r="M587" t="str">
            <v>预付</v>
          </cell>
          <cell r="N587">
            <v>-214900</v>
          </cell>
          <cell r="O587" t="str">
            <v>预付-214900</v>
          </cell>
        </row>
        <row r="588">
          <cell r="A588" t="str">
            <v>S513034</v>
          </cell>
          <cell r="C588" t="str">
            <v>中国移动通信集团河北有限公司沧州分公司</v>
          </cell>
          <cell r="E588" t="str">
            <v>CNY</v>
          </cell>
          <cell r="G588">
            <v>7191</v>
          </cell>
          <cell r="H588">
            <v>2343</v>
          </cell>
          <cell r="J588">
            <v>4686</v>
          </cell>
          <cell r="L588">
            <v>4848</v>
          </cell>
          <cell r="M588" t="str">
            <v>预付</v>
          </cell>
          <cell r="N588">
            <v>-4848</v>
          </cell>
          <cell r="O588" t="str">
            <v>预付-4848</v>
          </cell>
        </row>
        <row r="589">
          <cell r="A589" t="str">
            <v>S513035</v>
          </cell>
          <cell r="C589" t="str">
            <v>沧州冀环威立雅环境服务有限公司</v>
          </cell>
          <cell r="E589" t="str">
            <v>CNY</v>
          </cell>
          <cell r="G589">
            <v>0</v>
          </cell>
          <cell r="H589">
            <v>0</v>
          </cell>
          <cell r="J589">
            <v>0</v>
          </cell>
          <cell r="L589">
            <v>0</v>
          </cell>
          <cell r="M589" t="str">
            <v>应付</v>
          </cell>
          <cell r="N589">
            <v>0</v>
          </cell>
          <cell r="O589" t="str">
            <v>应付0</v>
          </cell>
        </row>
        <row r="590">
          <cell r="A590" t="str">
            <v>S513036</v>
          </cell>
          <cell r="C590" t="str">
            <v>沧州昊大燃化工程有限公司</v>
          </cell>
          <cell r="E590" t="str">
            <v>CNY</v>
          </cell>
          <cell r="G590">
            <v>-20800</v>
          </cell>
          <cell r="H590">
            <v>0</v>
          </cell>
          <cell r="J590">
            <v>0</v>
          </cell>
          <cell r="L590">
            <v>-20800</v>
          </cell>
          <cell r="M590" t="str">
            <v>应付</v>
          </cell>
          <cell r="N590">
            <v>20800</v>
          </cell>
          <cell r="O590" t="str">
            <v>应付20800</v>
          </cell>
        </row>
        <row r="591">
          <cell r="A591" t="str">
            <v>S513037</v>
          </cell>
          <cell r="C591" t="str">
            <v>沧州金桥环保科技发展有限公司</v>
          </cell>
          <cell r="E591" t="str">
            <v>CNY</v>
          </cell>
          <cell r="G591">
            <v>0</v>
          </cell>
          <cell r="H591">
            <v>0</v>
          </cell>
          <cell r="J591">
            <v>0</v>
          </cell>
          <cell r="L591">
            <v>0</v>
          </cell>
          <cell r="M591" t="str">
            <v>应付</v>
          </cell>
          <cell r="N591">
            <v>0</v>
          </cell>
          <cell r="O591" t="str">
            <v>应付0</v>
          </cell>
        </row>
        <row r="592">
          <cell r="A592" t="str">
            <v>S513038</v>
          </cell>
          <cell r="C592" t="str">
            <v>中国联合网络通信有限公司沧州市分公司</v>
          </cell>
          <cell r="E592" t="str">
            <v>CNY</v>
          </cell>
          <cell r="G592">
            <v>0</v>
          </cell>
          <cell r="H592">
            <v>0</v>
          </cell>
          <cell r="J592">
            <v>0</v>
          </cell>
          <cell r="L592">
            <v>0</v>
          </cell>
          <cell r="M592" t="str">
            <v>应付</v>
          </cell>
          <cell r="N592">
            <v>0</v>
          </cell>
          <cell r="O592" t="str">
            <v>应付0</v>
          </cell>
        </row>
        <row r="593">
          <cell r="A593" t="str">
            <v>S513043</v>
          </cell>
          <cell r="C593" t="str">
            <v>河北清旭科技服务有限公司</v>
          </cell>
          <cell r="E593" t="str">
            <v>CNY</v>
          </cell>
          <cell r="G593">
            <v>0</v>
          </cell>
          <cell r="H593">
            <v>0</v>
          </cell>
          <cell r="J593">
            <v>0</v>
          </cell>
          <cell r="L593">
            <v>0</v>
          </cell>
          <cell r="M593" t="str">
            <v>应付</v>
          </cell>
          <cell r="N593">
            <v>0</v>
          </cell>
          <cell r="O593" t="str">
            <v>应付0</v>
          </cell>
        </row>
        <row r="594">
          <cell r="A594" t="str">
            <v>S513045</v>
          </cell>
          <cell r="C594" t="str">
            <v>河北渤海远达环境检测技术服务有限公司</v>
          </cell>
          <cell r="E594" t="str">
            <v>CNY</v>
          </cell>
          <cell r="G594">
            <v>0</v>
          </cell>
          <cell r="H594">
            <v>0</v>
          </cell>
          <cell r="J594">
            <v>0</v>
          </cell>
          <cell r="L594">
            <v>0</v>
          </cell>
          <cell r="M594" t="str">
            <v>应付</v>
          </cell>
          <cell r="N594">
            <v>0</v>
          </cell>
          <cell r="O594" t="str">
            <v>应付0</v>
          </cell>
        </row>
        <row r="595">
          <cell r="A595" t="str">
            <v>S513046</v>
          </cell>
          <cell r="C595" t="str">
            <v>黄骅市嘉轩安装工程有限公司</v>
          </cell>
          <cell r="E595" t="str">
            <v>CNY</v>
          </cell>
          <cell r="G595">
            <v>0</v>
          </cell>
          <cell r="H595">
            <v>0</v>
          </cell>
          <cell r="J595">
            <v>0</v>
          </cell>
          <cell r="L595">
            <v>0</v>
          </cell>
          <cell r="M595" t="str">
            <v>应付</v>
          </cell>
          <cell r="N595">
            <v>0</v>
          </cell>
          <cell r="O595" t="str">
            <v>应付0</v>
          </cell>
        </row>
        <row r="596">
          <cell r="A596" t="str">
            <v>S513047</v>
          </cell>
          <cell r="C596" t="str">
            <v>黄骅市宝丽洁家政有限公司</v>
          </cell>
          <cell r="E596" t="str">
            <v>CNY</v>
          </cell>
          <cell r="G596">
            <v>0</v>
          </cell>
          <cell r="H596">
            <v>0</v>
          </cell>
          <cell r="J596">
            <v>0</v>
          </cell>
          <cell r="L596">
            <v>0</v>
          </cell>
          <cell r="M596" t="str">
            <v>应付</v>
          </cell>
          <cell r="N596">
            <v>0</v>
          </cell>
          <cell r="O596" t="str">
            <v>应付0</v>
          </cell>
        </row>
        <row r="597">
          <cell r="A597" t="str">
            <v>S513049</v>
          </cell>
          <cell r="C597" t="str">
            <v>黄骅市悠然园林绿化工程有限公司</v>
          </cell>
          <cell r="E597" t="str">
            <v>CNY</v>
          </cell>
          <cell r="G597">
            <v>-10976</v>
          </cell>
          <cell r="H597">
            <v>0</v>
          </cell>
          <cell r="J597">
            <v>0</v>
          </cell>
          <cell r="L597">
            <v>-10976</v>
          </cell>
          <cell r="M597" t="str">
            <v>应付</v>
          </cell>
          <cell r="N597">
            <v>10976</v>
          </cell>
          <cell r="O597" t="str">
            <v>应付10976</v>
          </cell>
        </row>
        <row r="598">
          <cell r="A598" t="str">
            <v>S513050</v>
          </cell>
          <cell r="C598" t="str">
            <v>河北信一净美物业服务有限公司</v>
          </cell>
          <cell r="E598" t="str">
            <v>CNY</v>
          </cell>
          <cell r="G598">
            <v>-10500</v>
          </cell>
          <cell r="H598">
            <v>0</v>
          </cell>
          <cell r="J598">
            <v>10367</v>
          </cell>
          <cell r="L598">
            <v>-20867</v>
          </cell>
          <cell r="M598" t="str">
            <v>应付</v>
          </cell>
          <cell r="N598">
            <v>20867</v>
          </cell>
          <cell r="O598" t="str">
            <v>应付20867</v>
          </cell>
        </row>
        <row r="599">
          <cell r="A599" t="str">
            <v>S513051</v>
          </cell>
          <cell r="C599" t="str">
            <v>唐山璟胜自动化科技有限公司</v>
          </cell>
          <cell r="E599" t="str">
            <v>CNY</v>
          </cell>
          <cell r="G599">
            <v>0</v>
          </cell>
          <cell r="H599">
            <v>0</v>
          </cell>
          <cell r="J599">
            <v>0</v>
          </cell>
          <cell r="L599">
            <v>0</v>
          </cell>
          <cell r="M599" t="str">
            <v>应付</v>
          </cell>
          <cell r="N599">
            <v>0</v>
          </cell>
          <cell r="O599" t="str">
            <v>应付0</v>
          </cell>
        </row>
        <row r="600">
          <cell r="A600" t="str">
            <v>S513052</v>
          </cell>
          <cell r="C600" t="str">
            <v>黄骅新智环保技术有限公司</v>
          </cell>
          <cell r="E600" t="str">
            <v>CNY</v>
          </cell>
          <cell r="G600">
            <v>0</v>
          </cell>
          <cell r="H600">
            <v>0</v>
          </cell>
          <cell r="J600">
            <v>0</v>
          </cell>
          <cell r="L600">
            <v>0</v>
          </cell>
          <cell r="M600" t="str">
            <v>应付</v>
          </cell>
          <cell r="N600">
            <v>0</v>
          </cell>
          <cell r="O600" t="str">
            <v>应付0</v>
          </cell>
        </row>
        <row r="601">
          <cell r="A601" t="str">
            <v>S513054</v>
          </cell>
          <cell r="C601" t="str">
            <v>黄骅市金盾保安服务有限公司</v>
          </cell>
          <cell r="E601" t="str">
            <v>CNY</v>
          </cell>
          <cell r="G601">
            <v>-12500</v>
          </cell>
          <cell r="H601">
            <v>0</v>
          </cell>
          <cell r="J601">
            <v>12500</v>
          </cell>
          <cell r="L601">
            <v>-25000</v>
          </cell>
          <cell r="M601" t="str">
            <v>应付</v>
          </cell>
          <cell r="N601">
            <v>25000</v>
          </cell>
          <cell r="O601" t="str">
            <v>应付25000</v>
          </cell>
        </row>
        <row r="602">
          <cell r="A602" t="str">
            <v>S513057</v>
          </cell>
          <cell r="C602" t="str">
            <v>赵战一</v>
          </cell>
          <cell r="E602" t="str">
            <v>CNY</v>
          </cell>
          <cell r="G602">
            <v>0</v>
          </cell>
          <cell r="H602">
            <v>0</v>
          </cell>
          <cell r="J602">
            <v>0</v>
          </cell>
          <cell r="L602">
            <v>0</v>
          </cell>
          <cell r="M602" t="str">
            <v>应付</v>
          </cell>
          <cell r="N602">
            <v>0</v>
          </cell>
          <cell r="O602" t="str">
            <v>应付0</v>
          </cell>
        </row>
        <row r="603">
          <cell r="A603" t="str">
            <v>S513058</v>
          </cell>
          <cell r="C603" t="str">
            <v>徐复德</v>
          </cell>
          <cell r="E603" t="str">
            <v>CNY</v>
          </cell>
          <cell r="G603">
            <v>-580</v>
          </cell>
          <cell r="H603">
            <v>0</v>
          </cell>
          <cell r="J603">
            <v>0</v>
          </cell>
          <cell r="L603">
            <v>-580</v>
          </cell>
          <cell r="M603" t="str">
            <v>应付</v>
          </cell>
          <cell r="N603">
            <v>580</v>
          </cell>
          <cell r="O603" t="str">
            <v>应付580</v>
          </cell>
        </row>
        <row r="604">
          <cell r="A604" t="str">
            <v>S513059</v>
          </cell>
          <cell r="C604" t="str">
            <v>刘志旭</v>
          </cell>
          <cell r="E604" t="str">
            <v>CNY</v>
          </cell>
          <cell r="G604">
            <v>-2078.25</v>
          </cell>
          <cell r="H604">
            <v>0</v>
          </cell>
          <cell r="J604">
            <v>0</v>
          </cell>
          <cell r="L604">
            <v>-2078.25</v>
          </cell>
          <cell r="M604" t="str">
            <v>应付</v>
          </cell>
          <cell r="N604">
            <v>2078.25</v>
          </cell>
          <cell r="O604" t="str">
            <v>应付2078.25</v>
          </cell>
        </row>
        <row r="605">
          <cell r="A605" t="str">
            <v>S513060</v>
          </cell>
          <cell r="C605" t="str">
            <v>陈泽强</v>
          </cell>
          <cell r="E605" t="str">
            <v>CNY</v>
          </cell>
          <cell r="G605">
            <v>-13503</v>
          </cell>
          <cell r="H605">
            <v>0</v>
          </cell>
          <cell r="J605">
            <v>14354</v>
          </cell>
          <cell r="L605">
            <v>-27857</v>
          </cell>
          <cell r="M605" t="str">
            <v>应付</v>
          </cell>
          <cell r="N605">
            <v>27857</v>
          </cell>
          <cell r="O605" t="str">
            <v>应付27857</v>
          </cell>
        </row>
        <row r="606">
          <cell r="A606" t="str">
            <v>S513061</v>
          </cell>
          <cell r="C606" t="str">
            <v>中国人民财产保险股份有限公司沧州市分公司</v>
          </cell>
          <cell r="E606" t="str">
            <v>CNY</v>
          </cell>
          <cell r="G606">
            <v>0</v>
          </cell>
          <cell r="H606">
            <v>0</v>
          </cell>
          <cell r="J606">
            <v>0</v>
          </cell>
          <cell r="L606">
            <v>0</v>
          </cell>
          <cell r="M606" t="str">
            <v>应付</v>
          </cell>
          <cell r="N606">
            <v>0</v>
          </cell>
          <cell r="O606" t="str">
            <v>应付0</v>
          </cell>
        </row>
        <row r="607">
          <cell r="A607" t="str">
            <v>S513062</v>
          </cell>
          <cell r="C607" t="str">
            <v>献县很好人力资源服务有限公司</v>
          </cell>
          <cell r="E607" t="str">
            <v>CNY</v>
          </cell>
          <cell r="G607">
            <v>0</v>
          </cell>
          <cell r="H607">
            <v>0</v>
          </cell>
          <cell r="J607">
            <v>0</v>
          </cell>
          <cell r="L607">
            <v>0</v>
          </cell>
          <cell r="M607" t="str">
            <v>应付</v>
          </cell>
          <cell r="N607">
            <v>0</v>
          </cell>
          <cell r="O607" t="str">
            <v>应付0</v>
          </cell>
        </row>
        <row r="608">
          <cell r="A608" t="str">
            <v>S513063</v>
          </cell>
          <cell r="C608" t="str">
            <v>石家庄松樾机械设备销售有限公司</v>
          </cell>
          <cell r="E608" t="str">
            <v>CNY</v>
          </cell>
          <cell r="G608">
            <v>81200</v>
          </cell>
          <cell r="H608">
            <v>0</v>
          </cell>
          <cell r="J608">
            <v>0</v>
          </cell>
          <cell r="L608">
            <v>81200</v>
          </cell>
          <cell r="M608" t="str">
            <v>预付</v>
          </cell>
          <cell r="N608">
            <v>-81200</v>
          </cell>
          <cell r="O608" t="str">
            <v>预付-81200</v>
          </cell>
        </row>
        <row r="609">
          <cell r="A609" t="str">
            <v>S513064</v>
          </cell>
          <cell r="C609" t="str">
            <v>沧州强盛精密模具制造有限公司</v>
          </cell>
          <cell r="E609" t="str">
            <v>CNY</v>
          </cell>
          <cell r="G609">
            <v>4240</v>
          </cell>
          <cell r="H609">
            <v>0</v>
          </cell>
          <cell r="J609">
            <v>0</v>
          </cell>
          <cell r="L609">
            <v>4240</v>
          </cell>
          <cell r="M609" t="str">
            <v>预付</v>
          </cell>
          <cell r="N609">
            <v>-4240</v>
          </cell>
          <cell r="O609" t="str">
            <v>预付-4240</v>
          </cell>
        </row>
        <row r="610">
          <cell r="A610" t="str">
            <v>S513065</v>
          </cell>
          <cell r="C610" t="str">
            <v>长翔自动化设备(廊坊)有限责任公司</v>
          </cell>
          <cell r="E610" t="str">
            <v>CNY</v>
          </cell>
          <cell r="G610">
            <v>0</v>
          </cell>
          <cell r="H610">
            <v>0</v>
          </cell>
          <cell r="J610">
            <v>0</v>
          </cell>
          <cell r="L610">
            <v>0</v>
          </cell>
          <cell r="M610" t="str">
            <v>应付</v>
          </cell>
          <cell r="N610">
            <v>0</v>
          </cell>
          <cell r="O610" t="str">
            <v>应付0</v>
          </cell>
        </row>
        <row r="611">
          <cell r="A611" t="str">
            <v>S513066</v>
          </cell>
          <cell r="C611" t="str">
            <v>荣昌一次性供应商</v>
          </cell>
          <cell r="E611" t="str">
            <v>CNY</v>
          </cell>
          <cell r="G611">
            <v>-215008.44</v>
          </cell>
          <cell r="H611">
            <v>0</v>
          </cell>
          <cell r="J611">
            <v>0</v>
          </cell>
          <cell r="L611">
            <v>-215008.44</v>
          </cell>
          <cell r="M611" t="str">
            <v>应付</v>
          </cell>
          <cell r="N611">
            <v>215008.44</v>
          </cell>
          <cell r="O611" t="str">
            <v>应付215008.44</v>
          </cell>
        </row>
        <row r="612">
          <cell r="A612" t="str">
            <v>S513074</v>
          </cell>
          <cell r="C612" t="str">
            <v>高小川</v>
          </cell>
          <cell r="E612" t="str">
            <v>CNY</v>
          </cell>
          <cell r="G612">
            <v>-4573</v>
          </cell>
          <cell r="H612">
            <v>0</v>
          </cell>
          <cell r="J612">
            <v>6124</v>
          </cell>
          <cell r="L612">
            <v>-10697</v>
          </cell>
          <cell r="M612" t="str">
            <v>应付</v>
          </cell>
          <cell r="N612">
            <v>10697</v>
          </cell>
          <cell r="O612" t="str">
            <v>应付10697</v>
          </cell>
        </row>
        <row r="613">
          <cell r="A613" t="str">
            <v>S513075</v>
          </cell>
          <cell r="C613" t="str">
            <v>陈峰</v>
          </cell>
          <cell r="E613" t="str">
            <v>CNY</v>
          </cell>
          <cell r="G613">
            <v>-18625</v>
          </cell>
          <cell r="H613">
            <v>0</v>
          </cell>
          <cell r="J613">
            <v>22655</v>
          </cell>
          <cell r="L613">
            <v>-41280</v>
          </cell>
          <cell r="M613" t="str">
            <v>应付</v>
          </cell>
          <cell r="N613">
            <v>41280</v>
          </cell>
          <cell r="O613" t="str">
            <v>应付41280</v>
          </cell>
        </row>
        <row r="614">
          <cell r="A614" t="str">
            <v>S513076</v>
          </cell>
          <cell r="C614" t="str">
            <v>马玉涛</v>
          </cell>
          <cell r="E614" t="str">
            <v>CNY</v>
          </cell>
          <cell r="G614">
            <v>0</v>
          </cell>
          <cell r="H614">
            <v>0</v>
          </cell>
          <cell r="J614">
            <v>0</v>
          </cell>
          <cell r="L614">
            <v>0</v>
          </cell>
          <cell r="M614" t="str">
            <v>应付</v>
          </cell>
          <cell r="N614">
            <v>0</v>
          </cell>
          <cell r="O614" t="str">
            <v>应付0</v>
          </cell>
        </row>
        <row r="615">
          <cell r="A615" t="str">
            <v>S513077</v>
          </cell>
          <cell r="C615" t="str">
            <v>王志臣</v>
          </cell>
          <cell r="E615" t="str">
            <v>CNY</v>
          </cell>
          <cell r="G615">
            <v>-6220</v>
          </cell>
          <cell r="H615">
            <v>0</v>
          </cell>
          <cell r="J615">
            <v>7212</v>
          </cell>
          <cell r="L615">
            <v>-13432</v>
          </cell>
          <cell r="M615" t="str">
            <v>应付</v>
          </cell>
          <cell r="N615">
            <v>13432</v>
          </cell>
          <cell r="O615" t="str">
            <v>应付13432</v>
          </cell>
        </row>
        <row r="616">
          <cell r="A616" t="str">
            <v>S513078</v>
          </cell>
          <cell r="C616" t="str">
            <v>石家庄海运帆机电设备有限公司</v>
          </cell>
          <cell r="E616" t="str">
            <v>CNY</v>
          </cell>
          <cell r="G616">
            <v>0</v>
          </cell>
          <cell r="H616">
            <v>0</v>
          </cell>
          <cell r="J616">
            <v>0</v>
          </cell>
          <cell r="L616">
            <v>0</v>
          </cell>
          <cell r="M616" t="str">
            <v>应付</v>
          </cell>
          <cell r="N616">
            <v>0</v>
          </cell>
          <cell r="O616" t="str">
            <v>应付0</v>
          </cell>
        </row>
        <row r="617">
          <cell r="A617" t="str">
            <v>S513079</v>
          </cell>
          <cell r="C617" t="str">
            <v>泊头市兴东高温油泵制造有限责任公司</v>
          </cell>
          <cell r="E617" t="str">
            <v>CNY</v>
          </cell>
          <cell r="G617">
            <v>0</v>
          </cell>
          <cell r="H617">
            <v>0</v>
          </cell>
          <cell r="J617">
            <v>0</v>
          </cell>
          <cell r="L617">
            <v>0</v>
          </cell>
          <cell r="M617" t="str">
            <v>应付</v>
          </cell>
          <cell r="N617">
            <v>0</v>
          </cell>
          <cell r="O617" t="str">
            <v>应付0</v>
          </cell>
        </row>
        <row r="618">
          <cell r="A618" t="str">
            <v>S513080</v>
          </cell>
          <cell r="C618" t="str">
            <v>霸州市宏达五金塑料制品厂</v>
          </cell>
          <cell r="E618" t="str">
            <v>CNY</v>
          </cell>
          <cell r="G618">
            <v>0</v>
          </cell>
          <cell r="H618">
            <v>0</v>
          </cell>
          <cell r="J618">
            <v>0</v>
          </cell>
          <cell r="L618">
            <v>0</v>
          </cell>
          <cell r="M618" t="str">
            <v>应付</v>
          </cell>
          <cell r="N618">
            <v>0</v>
          </cell>
          <cell r="O618" t="str">
            <v>应付0</v>
          </cell>
        </row>
        <row r="619">
          <cell r="A619" t="str">
            <v>S513081</v>
          </cell>
          <cell r="C619" t="str">
            <v>石家庄跨越物流有限公司</v>
          </cell>
          <cell r="E619" t="str">
            <v>CNY</v>
          </cell>
          <cell r="G619">
            <v>40000</v>
          </cell>
          <cell r="H619">
            <v>0</v>
          </cell>
          <cell r="J619">
            <v>0</v>
          </cell>
          <cell r="L619">
            <v>40000</v>
          </cell>
          <cell r="M619" t="str">
            <v>预付</v>
          </cell>
          <cell r="N619">
            <v>-40000</v>
          </cell>
          <cell r="O619" t="str">
            <v>预付-40000</v>
          </cell>
        </row>
        <row r="620">
          <cell r="A620" t="str">
            <v>S513082</v>
          </cell>
          <cell r="C620" t="str">
            <v>中国人民健康保险股份有限公司沧州中心支公司</v>
          </cell>
          <cell r="E620" t="str">
            <v>CNY</v>
          </cell>
          <cell r="G620">
            <v>0</v>
          </cell>
          <cell r="H620">
            <v>4050</v>
          </cell>
          <cell r="J620">
            <v>0</v>
          </cell>
          <cell r="L620">
            <v>4050</v>
          </cell>
          <cell r="M620" t="str">
            <v>预付</v>
          </cell>
          <cell r="N620">
            <v>-4050</v>
          </cell>
          <cell r="O620" t="str">
            <v>预付-4050</v>
          </cell>
        </row>
        <row r="621">
          <cell r="A621" t="str">
            <v>S513083</v>
          </cell>
          <cell r="C621" t="str">
            <v>河北冀翔通电子科技有限公司</v>
          </cell>
          <cell r="E621" t="str">
            <v>CNY</v>
          </cell>
          <cell r="G621">
            <v>8449.0400000000009</v>
          </cell>
          <cell r="H621">
            <v>0</v>
          </cell>
          <cell r="J621">
            <v>0</v>
          </cell>
          <cell r="L621">
            <v>8449.0400000000009</v>
          </cell>
          <cell r="M621" t="str">
            <v>预付</v>
          </cell>
          <cell r="N621">
            <v>-8449.0400000000009</v>
          </cell>
          <cell r="O621" t="str">
            <v>预付-8449.04</v>
          </cell>
        </row>
        <row r="622">
          <cell r="A622" t="str">
            <v>S513084</v>
          </cell>
          <cell r="C622" t="str">
            <v>张家口新亚汽车维修服务有限公司</v>
          </cell>
          <cell r="E622" t="str">
            <v>CNY</v>
          </cell>
          <cell r="G622">
            <v>0</v>
          </cell>
          <cell r="H622">
            <v>0</v>
          </cell>
          <cell r="J622">
            <v>0</v>
          </cell>
          <cell r="L622">
            <v>0</v>
          </cell>
          <cell r="M622" t="str">
            <v>应付</v>
          </cell>
          <cell r="N622">
            <v>0</v>
          </cell>
          <cell r="O622" t="str">
            <v>应付0</v>
          </cell>
        </row>
        <row r="623">
          <cell r="A623" t="str">
            <v>S513087</v>
          </cell>
          <cell r="C623" t="str">
            <v>高邑俊杰汽车销售服务有限公司</v>
          </cell>
          <cell r="E623" t="str">
            <v>CNY</v>
          </cell>
          <cell r="G623">
            <v>0</v>
          </cell>
          <cell r="H623">
            <v>0</v>
          </cell>
          <cell r="J623">
            <v>0</v>
          </cell>
          <cell r="L623">
            <v>0</v>
          </cell>
          <cell r="M623" t="str">
            <v>应付</v>
          </cell>
          <cell r="N623">
            <v>0</v>
          </cell>
          <cell r="O623" t="str">
            <v>应付0</v>
          </cell>
        </row>
        <row r="624">
          <cell r="A624" t="str">
            <v>S513088</v>
          </cell>
          <cell r="C624" t="str">
            <v>邢台上联汽车销售有限公司</v>
          </cell>
          <cell r="E624" t="str">
            <v>CNY</v>
          </cell>
          <cell r="G624">
            <v>0</v>
          </cell>
          <cell r="H624">
            <v>0</v>
          </cell>
          <cell r="J624">
            <v>0</v>
          </cell>
          <cell r="L624">
            <v>0</v>
          </cell>
          <cell r="M624" t="str">
            <v>应付</v>
          </cell>
          <cell r="N624">
            <v>0</v>
          </cell>
          <cell r="O624" t="str">
            <v>应付0</v>
          </cell>
        </row>
        <row r="625">
          <cell r="A625" t="str">
            <v>S513091</v>
          </cell>
          <cell r="C625" t="str">
            <v>行唐县鑫辉汽车维修有限公司</v>
          </cell>
          <cell r="E625" t="str">
            <v>CNY</v>
          </cell>
          <cell r="G625">
            <v>0</v>
          </cell>
          <cell r="H625">
            <v>0</v>
          </cell>
          <cell r="J625">
            <v>0</v>
          </cell>
          <cell r="L625">
            <v>0</v>
          </cell>
          <cell r="M625" t="str">
            <v>应付</v>
          </cell>
          <cell r="N625">
            <v>0</v>
          </cell>
          <cell r="O625" t="str">
            <v>应付0</v>
          </cell>
        </row>
        <row r="626">
          <cell r="A626" t="str">
            <v>S513092</v>
          </cell>
          <cell r="C626" t="str">
            <v>张家口圣屹汽车销售服务有限公司</v>
          </cell>
          <cell r="E626" t="str">
            <v>CNY</v>
          </cell>
          <cell r="G626">
            <v>0</v>
          </cell>
          <cell r="H626">
            <v>0</v>
          </cell>
          <cell r="J626">
            <v>0</v>
          </cell>
          <cell r="L626">
            <v>0</v>
          </cell>
          <cell r="M626" t="str">
            <v>应付</v>
          </cell>
          <cell r="N626">
            <v>0</v>
          </cell>
          <cell r="O626" t="str">
            <v>应付0</v>
          </cell>
        </row>
        <row r="627">
          <cell r="A627" t="str">
            <v>S513094</v>
          </cell>
          <cell r="C627" t="str">
            <v>临城县富强汽车维修服务有限公司</v>
          </cell>
          <cell r="E627" t="str">
            <v>CNY</v>
          </cell>
          <cell r="G627">
            <v>0</v>
          </cell>
          <cell r="H627">
            <v>0</v>
          </cell>
          <cell r="J627">
            <v>0</v>
          </cell>
          <cell r="L627">
            <v>0</v>
          </cell>
          <cell r="M627" t="str">
            <v>应付</v>
          </cell>
          <cell r="N627">
            <v>0</v>
          </cell>
          <cell r="O627" t="str">
            <v>应付0</v>
          </cell>
        </row>
        <row r="628">
          <cell r="A628" t="str">
            <v>S513096</v>
          </cell>
          <cell r="C628" t="str">
            <v>遵化市双益汽车修理厂</v>
          </cell>
          <cell r="E628" t="str">
            <v>CNY</v>
          </cell>
          <cell r="G628">
            <v>0</v>
          </cell>
          <cell r="H628">
            <v>0</v>
          </cell>
          <cell r="J628">
            <v>0</v>
          </cell>
          <cell r="L628">
            <v>0</v>
          </cell>
          <cell r="M628" t="str">
            <v>应付</v>
          </cell>
          <cell r="N628">
            <v>0</v>
          </cell>
          <cell r="O628" t="str">
            <v>应付0</v>
          </cell>
        </row>
        <row r="629">
          <cell r="A629" t="str">
            <v>S513097</v>
          </cell>
          <cell r="C629" t="str">
            <v>乐亭县剑锋汽车维修服务有限公司</v>
          </cell>
          <cell r="E629" t="str">
            <v>CNY</v>
          </cell>
          <cell r="G629">
            <v>0</v>
          </cell>
          <cell r="H629">
            <v>0</v>
          </cell>
          <cell r="J629">
            <v>0</v>
          </cell>
          <cell r="L629">
            <v>0</v>
          </cell>
          <cell r="M629" t="str">
            <v>应付</v>
          </cell>
          <cell r="N629">
            <v>0</v>
          </cell>
          <cell r="O629" t="str">
            <v>应付0</v>
          </cell>
        </row>
        <row r="630">
          <cell r="A630" t="str">
            <v>S513099</v>
          </cell>
          <cell r="C630" t="str">
            <v>涉县昌鑫汽车销售服务有限公司</v>
          </cell>
          <cell r="E630" t="str">
            <v>CNY</v>
          </cell>
          <cell r="G630">
            <v>0</v>
          </cell>
          <cell r="H630">
            <v>0</v>
          </cell>
          <cell r="J630">
            <v>0</v>
          </cell>
          <cell r="L630">
            <v>0</v>
          </cell>
          <cell r="M630" t="str">
            <v>应付</v>
          </cell>
          <cell r="N630">
            <v>0</v>
          </cell>
          <cell r="O630" t="str">
            <v>应付0</v>
          </cell>
        </row>
        <row r="631">
          <cell r="A631" t="str">
            <v>S513100</v>
          </cell>
          <cell r="C631" t="str">
            <v>保定中汇汽车贸易有限公司</v>
          </cell>
          <cell r="E631" t="str">
            <v>CNY</v>
          </cell>
          <cell r="G631">
            <v>0</v>
          </cell>
          <cell r="H631">
            <v>0</v>
          </cell>
          <cell r="J631">
            <v>0</v>
          </cell>
          <cell r="L631">
            <v>0</v>
          </cell>
          <cell r="M631" t="str">
            <v>应付</v>
          </cell>
          <cell r="N631">
            <v>0</v>
          </cell>
          <cell r="O631" t="str">
            <v>应付0</v>
          </cell>
        </row>
        <row r="632">
          <cell r="A632" t="str">
            <v>S513101</v>
          </cell>
          <cell r="C632" t="str">
            <v>河北创伟物贸有限公司</v>
          </cell>
          <cell r="E632" t="str">
            <v>CNY</v>
          </cell>
          <cell r="G632">
            <v>0</v>
          </cell>
          <cell r="H632">
            <v>0</v>
          </cell>
          <cell r="J632">
            <v>0</v>
          </cell>
          <cell r="L632">
            <v>0</v>
          </cell>
          <cell r="M632" t="str">
            <v>应付</v>
          </cell>
          <cell r="N632">
            <v>0</v>
          </cell>
          <cell r="O632" t="str">
            <v>应付0</v>
          </cell>
        </row>
        <row r="633">
          <cell r="A633" t="str">
            <v>S513102</v>
          </cell>
          <cell r="C633" t="str">
            <v>秦皇岛安聚信汽车维修有限公司</v>
          </cell>
          <cell r="E633" t="str">
            <v>CNY</v>
          </cell>
          <cell r="G633">
            <v>0</v>
          </cell>
          <cell r="H633">
            <v>0</v>
          </cell>
          <cell r="J633">
            <v>0</v>
          </cell>
          <cell r="L633">
            <v>0</v>
          </cell>
          <cell r="M633" t="str">
            <v>应付</v>
          </cell>
          <cell r="N633">
            <v>0</v>
          </cell>
          <cell r="O633" t="str">
            <v>应付0</v>
          </cell>
        </row>
        <row r="634">
          <cell r="A634" t="str">
            <v>S513103</v>
          </cell>
          <cell r="C634" t="str">
            <v>邢台市鼎力恒汽车销售有限公司</v>
          </cell>
          <cell r="E634" t="str">
            <v>CNY</v>
          </cell>
          <cell r="G634">
            <v>0</v>
          </cell>
          <cell r="H634">
            <v>0</v>
          </cell>
          <cell r="J634">
            <v>0</v>
          </cell>
          <cell r="L634">
            <v>0</v>
          </cell>
          <cell r="M634" t="str">
            <v>应付</v>
          </cell>
          <cell r="N634">
            <v>0</v>
          </cell>
          <cell r="O634" t="str">
            <v>应付0</v>
          </cell>
        </row>
        <row r="635">
          <cell r="A635" t="str">
            <v>S513105</v>
          </cell>
          <cell r="C635" t="str">
            <v>昌黎县驰丰汽车销售有限公司</v>
          </cell>
          <cell r="E635" t="str">
            <v>CNY</v>
          </cell>
          <cell r="G635">
            <v>0</v>
          </cell>
          <cell r="H635">
            <v>0</v>
          </cell>
          <cell r="J635">
            <v>0</v>
          </cell>
          <cell r="L635">
            <v>0</v>
          </cell>
          <cell r="M635" t="str">
            <v>应付</v>
          </cell>
          <cell r="N635">
            <v>0</v>
          </cell>
          <cell r="O635" t="str">
            <v>应付0</v>
          </cell>
        </row>
        <row r="636">
          <cell r="A636" t="str">
            <v>S513106</v>
          </cell>
          <cell r="C636" t="str">
            <v>玉田县利华汽车修理厂</v>
          </cell>
          <cell r="E636" t="str">
            <v>CNY</v>
          </cell>
          <cell r="G636">
            <v>0</v>
          </cell>
          <cell r="H636">
            <v>0</v>
          </cell>
          <cell r="J636">
            <v>0</v>
          </cell>
          <cell r="L636">
            <v>0</v>
          </cell>
          <cell r="M636" t="str">
            <v>应付</v>
          </cell>
          <cell r="N636">
            <v>0</v>
          </cell>
          <cell r="O636" t="str">
            <v>应付0</v>
          </cell>
        </row>
        <row r="637">
          <cell r="A637" t="str">
            <v>S513107</v>
          </cell>
          <cell r="C637" t="str">
            <v>秦皇岛市重汽汽车配件有限公司汽车维护厂</v>
          </cell>
          <cell r="E637" t="str">
            <v>CNY</v>
          </cell>
          <cell r="G637">
            <v>0</v>
          </cell>
          <cell r="H637">
            <v>0</v>
          </cell>
          <cell r="J637">
            <v>0</v>
          </cell>
          <cell r="L637">
            <v>0</v>
          </cell>
          <cell r="M637" t="str">
            <v>应付</v>
          </cell>
          <cell r="N637">
            <v>0</v>
          </cell>
          <cell r="O637" t="str">
            <v>应付0</v>
          </cell>
        </row>
        <row r="638">
          <cell r="A638" t="str">
            <v>S513108</v>
          </cell>
          <cell r="C638" t="str">
            <v>河北德邦物流有限公司</v>
          </cell>
          <cell r="E638" t="str">
            <v>CNY</v>
          </cell>
          <cell r="G638">
            <v>-4450</v>
          </cell>
          <cell r="H638">
            <v>8613</v>
          </cell>
          <cell r="J638">
            <v>4163</v>
          </cell>
          <cell r="L638">
            <v>0</v>
          </cell>
          <cell r="M638" t="str">
            <v>应付</v>
          </cell>
          <cell r="N638">
            <v>0</v>
          </cell>
          <cell r="O638" t="str">
            <v>应付0</v>
          </cell>
        </row>
        <row r="639">
          <cell r="A639" t="str">
            <v>S513109</v>
          </cell>
          <cell r="C639" t="str">
            <v>沙河市博泰汽车销售有限公司</v>
          </cell>
          <cell r="E639" t="str">
            <v>CNY</v>
          </cell>
          <cell r="G639">
            <v>0</v>
          </cell>
          <cell r="H639">
            <v>0</v>
          </cell>
          <cell r="J639">
            <v>0</v>
          </cell>
          <cell r="L639">
            <v>0</v>
          </cell>
          <cell r="M639" t="str">
            <v>应付</v>
          </cell>
          <cell r="N639">
            <v>0</v>
          </cell>
          <cell r="O639" t="str">
            <v>应付0</v>
          </cell>
        </row>
        <row r="640">
          <cell r="A640" t="str">
            <v>S513110</v>
          </cell>
          <cell r="C640" t="str">
            <v>曲阳县润杨汽车贸易有限公司</v>
          </cell>
          <cell r="E640" t="str">
            <v>CNY</v>
          </cell>
          <cell r="G640">
            <v>0</v>
          </cell>
          <cell r="H640">
            <v>0</v>
          </cell>
          <cell r="J640">
            <v>0</v>
          </cell>
          <cell r="L640">
            <v>0</v>
          </cell>
          <cell r="M640" t="str">
            <v>应付</v>
          </cell>
          <cell r="N640">
            <v>0</v>
          </cell>
          <cell r="O640" t="str">
            <v>应付0</v>
          </cell>
        </row>
        <row r="641">
          <cell r="A641" t="str">
            <v>S513111</v>
          </cell>
          <cell r="C641" t="str">
            <v>黄骅市博涵商贸有限公司</v>
          </cell>
          <cell r="E641" t="str">
            <v>CNY</v>
          </cell>
          <cell r="G641">
            <v>0</v>
          </cell>
          <cell r="H641">
            <v>0</v>
          </cell>
          <cell r="J641">
            <v>0</v>
          </cell>
          <cell r="L641">
            <v>0</v>
          </cell>
          <cell r="M641" t="str">
            <v>应付</v>
          </cell>
          <cell r="N641">
            <v>0</v>
          </cell>
          <cell r="O641" t="str">
            <v>应付0</v>
          </cell>
        </row>
        <row r="642">
          <cell r="A642" t="str">
            <v>S513112</v>
          </cell>
          <cell r="C642" t="str">
            <v>唐山市丰南区昱安汽车销售服务有限公司</v>
          </cell>
          <cell r="E642" t="str">
            <v>CNY</v>
          </cell>
          <cell r="G642">
            <v>0</v>
          </cell>
          <cell r="H642">
            <v>0</v>
          </cell>
          <cell r="J642">
            <v>0</v>
          </cell>
          <cell r="L642">
            <v>0</v>
          </cell>
          <cell r="M642" t="str">
            <v>应付</v>
          </cell>
          <cell r="N642">
            <v>0</v>
          </cell>
          <cell r="O642" t="str">
            <v>应付0</v>
          </cell>
        </row>
        <row r="643">
          <cell r="A643" t="str">
            <v>S513113</v>
          </cell>
          <cell r="C643" t="str">
            <v>沧州智联人力资源服务有限公司</v>
          </cell>
          <cell r="E643" t="str">
            <v>CNY</v>
          </cell>
          <cell r="G643">
            <v>0</v>
          </cell>
          <cell r="H643">
            <v>0</v>
          </cell>
          <cell r="J643">
            <v>0</v>
          </cell>
          <cell r="L643">
            <v>0</v>
          </cell>
          <cell r="M643" t="str">
            <v>应付</v>
          </cell>
          <cell r="N643">
            <v>0</v>
          </cell>
          <cell r="O643" t="str">
            <v>应付0</v>
          </cell>
        </row>
        <row r="644">
          <cell r="A644" t="str">
            <v>S513114</v>
          </cell>
          <cell r="C644" t="str">
            <v>黄骅市未来信息技术有限公司</v>
          </cell>
          <cell r="E644" t="str">
            <v>CNY</v>
          </cell>
          <cell r="G644">
            <v>0</v>
          </cell>
          <cell r="H644">
            <v>0</v>
          </cell>
          <cell r="J644">
            <v>0</v>
          </cell>
          <cell r="L644">
            <v>0</v>
          </cell>
          <cell r="M644" t="str">
            <v>应付</v>
          </cell>
          <cell r="N644">
            <v>0</v>
          </cell>
          <cell r="O644" t="str">
            <v>应付0</v>
          </cell>
        </row>
        <row r="645">
          <cell r="A645" t="str">
            <v>S513115</v>
          </cell>
          <cell r="C645" t="str">
            <v>黄骅市博元农业科技有限公司</v>
          </cell>
          <cell r="E645" t="str">
            <v>CNY</v>
          </cell>
          <cell r="G645">
            <v>0</v>
          </cell>
          <cell r="H645">
            <v>0</v>
          </cell>
          <cell r="J645">
            <v>0</v>
          </cell>
          <cell r="L645">
            <v>0</v>
          </cell>
          <cell r="M645" t="str">
            <v>应付</v>
          </cell>
          <cell r="N645">
            <v>0</v>
          </cell>
          <cell r="O645" t="str">
            <v>应付0</v>
          </cell>
        </row>
        <row r="646">
          <cell r="A646" t="str">
            <v>S513116</v>
          </cell>
          <cell r="C646" t="str">
            <v>黄骅市渤海路理想照像服务部</v>
          </cell>
          <cell r="E646" t="str">
            <v>CNY</v>
          </cell>
          <cell r="G646">
            <v>0</v>
          </cell>
          <cell r="H646">
            <v>0</v>
          </cell>
          <cell r="J646">
            <v>0</v>
          </cell>
          <cell r="L646">
            <v>0</v>
          </cell>
          <cell r="M646" t="str">
            <v>应付</v>
          </cell>
          <cell r="N646">
            <v>0</v>
          </cell>
          <cell r="O646" t="str">
            <v>应付0</v>
          </cell>
        </row>
        <row r="647">
          <cell r="A647" t="str">
            <v>S513117</v>
          </cell>
          <cell r="C647" t="str">
            <v>黄骅市永立家具店</v>
          </cell>
          <cell r="E647" t="str">
            <v>CNY</v>
          </cell>
          <cell r="G647">
            <v>0</v>
          </cell>
          <cell r="H647">
            <v>0</v>
          </cell>
          <cell r="J647">
            <v>0</v>
          </cell>
          <cell r="L647">
            <v>0</v>
          </cell>
          <cell r="M647" t="str">
            <v>应付</v>
          </cell>
          <cell r="N647">
            <v>0</v>
          </cell>
          <cell r="O647" t="str">
            <v>应付0</v>
          </cell>
        </row>
        <row r="648">
          <cell r="A648" t="str">
            <v>S513118</v>
          </cell>
          <cell r="C648" t="str">
            <v>衡水鑫磊劳务派遣有限公司</v>
          </cell>
          <cell r="E648" t="str">
            <v>CNY</v>
          </cell>
          <cell r="G648">
            <v>0</v>
          </cell>
          <cell r="H648">
            <v>0</v>
          </cell>
          <cell r="J648">
            <v>0</v>
          </cell>
          <cell r="L648">
            <v>0</v>
          </cell>
          <cell r="M648" t="str">
            <v>应付</v>
          </cell>
          <cell r="N648">
            <v>0</v>
          </cell>
          <cell r="O648" t="str">
            <v>应付0</v>
          </cell>
        </row>
        <row r="649">
          <cell r="A649" t="str">
            <v>S513119</v>
          </cell>
          <cell r="C649" t="str">
            <v>黄骅市英强装卸搬运队</v>
          </cell>
          <cell r="E649" t="str">
            <v>CNY</v>
          </cell>
          <cell r="G649">
            <v>0</v>
          </cell>
          <cell r="H649">
            <v>0</v>
          </cell>
          <cell r="J649">
            <v>0</v>
          </cell>
          <cell r="L649">
            <v>0</v>
          </cell>
          <cell r="M649" t="str">
            <v>应付</v>
          </cell>
          <cell r="N649">
            <v>0</v>
          </cell>
          <cell r="O649" t="str">
            <v>应付0</v>
          </cell>
        </row>
        <row r="650">
          <cell r="A650" t="str">
            <v>S513120</v>
          </cell>
          <cell r="C650" t="str">
            <v>黄骅市大强商贸有限公司</v>
          </cell>
          <cell r="E650" t="str">
            <v>CNY</v>
          </cell>
          <cell r="G650">
            <v>0</v>
          </cell>
          <cell r="H650">
            <v>0</v>
          </cell>
          <cell r="J650">
            <v>0</v>
          </cell>
          <cell r="L650">
            <v>0</v>
          </cell>
          <cell r="M650" t="str">
            <v>应付</v>
          </cell>
          <cell r="N650">
            <v>0</v>
          </cell>
          <cell r="O650" t="str">
            <v>应付0</v>
          </cell>
        </row>
        <row r="651">
          <cell r="A651" t="str">
            <v>S513121</v>
          </cell>
          <cell r="C651" t="str">
            <v>黄骅市宏顺模具厂</v>
          </cell>
          <cell r="E651" t="str">
            <v>CNY</v>
          </cell>
          <cell r="G651">
            <v>-1420</v>
          </cell>
          <cell r="H651">
            <v>0</v>
          </cell>
          <cell r="J651">
            <v>0</v>
          </cell>
          <cell r="L651">
            <v>-1420</v>
          </cell>
          <cell r="M651" t="str">
            <v>应付</v>
          </cell>
          <cell r="N651">
            <v>1420</v>
          </cell>
          <cell r="O651" t="str">
            <v>应付1420</v>
          </cell>
        </row>
        <row r="652">
          <cell r="A652" t="str">
            <v>S513122</v>
          </cell>
          <cell r="C652" t="str">
            <v>河北顺丰速运有限公司沧州分公司</v>
          </cell>
          <cell r="E652" t="str">
            <v>CNY</v>
          </cell>
          <cell r="G652">
            <v>0</v>
          </cell>
          <cell r="H652">
            <v>1512.24</v>
          </cell>
          <cell r="J652">
            <v>1512.24</v>
          </cell>
          <cell r="L652">
            <v>0</v>
          </cell>
          <cell r="M652" t="str">
            <v>应付</v>
          </cell>
          <cell r="N652">
            <v>0</v>
          </cell>
          <cell r="O652" t="str">
            <v>应付0</v>
          </cell>
        </row>
        <row r="653">
          <cell r="A653" t="str">
            <v>S513123</v>
          </cell>
          <cell r="C653" t="str">
            <v>黄骅市奇润运输队</v>
          </cell>
          <cell r="E653" t="str">
            <v>CNY</v>
          </cell>
          <cell r="G653">
            <v>0</v>
          </cell>
          <cell r="H653">
            <v>4540</v>
          </cell>
          <cell r="J653">
            <v>4540</v>
          </cell>
          <cell r="L653">
            <v>0</v>
          </cell>
          <cell r="M653" t="str">
            <v>应付</v>
          </cell>
          <cell r="N653">
            <v>0</v>
          </cell>
          <cell r="O653" t="str">
            <v>应付0</v>
          </cell>
        </row>
        <row r="654">
          <cell r="A654" t="str">
            <v>S513124</v>
          </cell>
          <cell r="C654" t="str">
            <v>河北凯昌祥汽车销售服务有限公司</v>
          </cell>
          <cell r="E654" t="str">
            <v>CNY</v>
          </cell>
          <cell r="G654">
            <v>0</v>
          </cell>
          <cell r="H654">
            <v>0</v>
          </cell>
          <cell r="J654">
            <v>0</v>
          </cell>
          <cell r="L654">
            <v>0</v>
          </cell>
          <cell r="M654" t="str">
            <v>应付</v>
          </cell>
          <cell r="N654">
            <v>0</v>
          </cell>
          <cell r="O654" t="str">
            <v>应付0</v>
          </cell>
        </row>
        <row r="655">
          <cell r="A655" t="str">
            <v>S513125</v>
          </cell>
          <cell r="C655" t="str">
            <v>黄骅市壹本文化传媒有限公司</v>
          </cell>
          <cell r="E655" t="str">
            <v>CNY</v>
          </cell>
          <cell r="G655">
            <v>0</v>
          </cell>
          <cell r="H655">
            <v>0</v>
          </cell>
          <cell r="J655">
            <v>0</v>
          </cell>
          <cell r="L655">
            <v>0</v>
          </cell>
          <cell r="M655" t="str">
            <v>应付</v>
          </cell>
          <cell r="N655">
            <v>0</v>
          </cell>
          <cell r="O655" t="str">
            <v>应付0</v>
          </cell>
        </row>
        <row r="656">
          <cell r="A656" t="str">
            <v>S513126</v>
          </cell>
          <cell r="C656" t="str">
            <v>河北荣华吉运汽车销售服务有限公司</v>
          </cell>
          <cell r="E656" t="str">
            <v>CNY</v>
          </cell>
          <cell r="G656">
            <v>0</v>
          </cell>
          <cell r="H656">
            <v>0</v>
          </cell>
          <cell r="J656">
            <v>0</v>
          </cell>
          <cell r="L656">
            <v>0</v>
          </cell>
          <cell r="M656" t="str">
            <v>应付</v>
          </cell>
          <cell r="N656">
            <v>0</v>
          </cell>
          <cell r="O656" t="str">
            <v>应付0</v>
          </cell>
        </row>
        <row r="657">
          <cell r="A657" t="str">
            <v>S513127</v>
          </cell>
          <cell r="C657" t="str">
            <v>馆陶县广丰汽车贸易有限公司</v>
          </cell>
          <cell r="E657" t="str">
            <v>CNY</v>
          </cell>
          <cell r="G657">
            <v>0</v>
          </cell>
          <cell r="H657">
            <v>0</v>
          </cell>
          <cell r="J657">
            <v>0</v>
          </cell>
          <cell r="L657">
            <v>0</v>
          </cell>
          <cell r="M657" t="str">
            <v>应付</v>
          </cell>
          <cell r="N657">
            <v>0</v>
          </cell>
          <cell r="O657" t="str">
            <v>应付0</v>
          </cell>
        </row>
        <row r="658">
          <cell r="A658" t="str">
            <v>S513128</v>
          </cell>
          <cell r="C658" t="str">
            <v>黄骅市兴骏汽车维修门市部</v>
          </cell>
          <cell r="E658" t="str">
            <v>CNY</v>
          </cell>
          <cell r="G658">
            <v>0</v>
          </cell>
          <cell r="H658">
            <v>0</v>
          </cell>
          <cell r="J658">
            <v>0</v>
          </cell>
          <cell r="L658">
            <v>0</v>
          </cell>
          <cell r="M658" t="str">
            <v>应付</v>
          </cell>
          <cell r="N658">
            <v>0</v>
          </cell>
          <cell r="O658" t="str">
            <v>应付0</v>
          </cell>
        </row>
        <row r="659">
          <cell r="A659" t="str">
            <v>S513129</v>
          </cell>
          <cell r="C659" t="str">
            <v>唐山纳硕汽车销售有限公司</v>
          </cell>
          <cell r="E659" t="str">
            <v>CNY</v>
          </cell>
          <cell r="G659">
            <v>0</v>
          </cell>
          <cell r="H659">
            <v>0</v>
          </cell>
          <cell r="J659">
            <v>0</v>
          </cell>
          <cell r="L659">
            <v>0</v>
          </cell>
          <cell r="M659" t="str">
            <v>应付</v>
          </cell>
          <cell r="N659">
            <v>0</v>
          </cell>
          <cell r="O659" t="str">
            <v>应付0</v>
          </cell>
        </row>
        <row r="660">
          <cell r="A660" t="str">
            <v>S513130</v>
          </cell>
          <cell r="C660" t="str">
            <v>邢台锦通达机动车维修有限公司</v>
          </cell>
          <cell r="E660" t="str">
            <v>CNY</v>
          </cell>
          <cell r="G660">
            <v>0</v>
          </cell>
          <cell r="H660">
            <v>0</v>
          </cell>
          <cell r="J660">
            <v>0</v>
          </cell>
          <cell r="L660">
            <v>0</v>
          </cell>
          <cell r="M660" t="str">
            <v>应付</v>
          </cell>
          <cell r="N660">
            <v>0</v>
          </cell>
          <cell r="O660" t="str">
            <v>应付0</v>
          </cell>
        </row>
        <row r="661">
          <cell r="A661" t="str">
            <v>S513131</v>
          </cell>
          <cell r="C661" t="str">
            <v>邯郸市博曼凯旋汽车维修服务有限公司</v>
          </cell>
          <cell r="E661" t="str">
            <v>CNY</v>
          </cell>
          <cell r="G661">
            <v>0</v>
          </cell>
          <cell r="H661">
            <v>0</v>
          </cell>
          <cell r="J661">
            <v>0</v>
          </cell>
          <cell r="L661">
            <v>0</v>
          </cell>
          <cell r="M661" t="str">
            <v>应付</v>
          </cell>
          <cell r="N661">
            <v>0</v>
          </cell>
          <cell r="O661" t="str">
            <v>应付0</v>
          </cell>
        </row>
        <row r="662">
          <cell r="A662" t="str">
            <v>S513132</v>
          </cell>
          <cell r="C662" t="str">
            <v>临城县志云汽车维修服务有限公司</v>
          </cell>
          <cell r="E662" t="str">
            <v>CNY</v>
          </cell>
          <cell r="G662">
            <v>0</v>
          </cell>
          <cell r="H662">
            <v>0</v>
          </cell>
          <cell r="J662">
            <v>0</v>
          </cell>
          <cell r="L662">
            <v>0</v>
          </cell>
          <cell r="M662" t="str">
            <v>应付</v>
          </cell>
          <cell r="N662">
            <v>0</v>
          </cell>
          <cell r="O662" t="str">
            <v>应付0</v>
          </cell>
        </row>
        <row r="663">
          <cell r="A663" t="str">
            <v>S513133</v>
          </cell>
          <cell r="C663" t="str">
            <v>邯郸市永年区现方汽车修理厂</v>
          </cell>
          <cell r="E663" t="str">
            <v>CNY</v>
          </cell>
          <cell r="G663">
            <v>0</v>
          </cell>
          <cell r="H663">
            <v>0</v>
          </cell>
          <cell r="J663">
            <v>0</v>
          </cell>
          <cell r="L663">
            <v>0</v>
          </cell>
          <cell r="M663" t="str">
            <v>应付</v>
          </cell>
          <cell r="N663">
            <v>0</v>
          </cell>
          <cell r="O663" t="str">
            <v>应付0</v>
          </cell>
        </row>
        <row r="664">
          <cell r="A664" t="str">
            <v>S513134</v>
          </cell>
          <cell r="C664" t="str">
            <v>黄骅市东风仪器仪表经销处</v>
          </cell>
          <cell r="E664" t="str">
            <v>CNY</v>
          </cell>
          <cell r="G664">
            <v>0</v>
          </cell>
          <cell r="H664">
            <v>0</v>
          </cell>
          <cell r="J664">
            <v>0</v>
          </cell>
          <cell r="L664">
            <v>0</v>
          </cell>
          <cell r="M664" t="str">
            <v>应付</v>
          </cell>
          <cell r="N664">
            <v>0</v>
          </cell>
          <cell r="O664" t="str">
            <v>应付0</v>
          </cell>
        </row>
        <row r="665">
          <cell r="A665" t="str">
            <v>S513135</v>
          </cell>
          <cell r="C665" t="str">
            <v>黄骅市骅隆面业有限公司</v>
          </cell>
          <cell r="E665" t="str">
            <v>CNY</v>
          </cell>
          <cell r="G665">
            <v>0</v>
          </cell>
          <cell r="H665">
            <v>0</v>
          </cell>
          <cell r="J665">
            <v>0</v>
          </cell>
          <cell r="L665">
            <v>0</v>
          </cell>
          <cell r="M665" t="str">
            <v>应付</v>
          </cell>
          <cell r="N665">
            <v>0</v>
          </cell>
          <cell r="O665" t="str">
            <v>应付0</v>
          </cell>
        </row>
        <row r="666">
          <cell r="A666" t="str">
            <v>S513136</v>
          </cell>
          <cell r="C666" t="str">
            <v>河北新林坡孵化器股份有限公司</v>
          </cell>
          <cell r="E666" t="str">
            <v>CNY</v>
          </cell>
          <cell r="G666">
            <v>0</v>
          </cell>
          <cell r="H666">
            <v>0</v>
          </cell>
          <cell r="J666">
            <v>0</v>
          </cell>
          <cell r="L666">
            <v>0</v>
          </cell>
          <cell r="M666" t="str">
            <v>应付</v>
          </cell>
          <cell r="N666">
            <v>0</v>
          </cell>
          <cell r="O666" t="str">
            <v>应付0</v>
          </cell>
        </row>
        <row r="667">
          <cell r="A667" t="str">
            <v>S513137</v>
          </cell>
          <cell r="C667" t="str">
            <v>黄骅市盛隆消防器材经销部</v>
          </cell>
          <cell r="E667" t="str">
            <v>CNY</v>
          </cell>
          <cell r="G667">
            <v>0</v>
          </cell>
          <cell r="H667">
            <v>0</v>
          </cell>
          <cell r="J667">
            <v>0</v>
          </cell>
          <cell r="L667">
            <v>0</v>
          </cell>
          <cell r="M667" t="str">
            <v>应付</v>
          </cell>
          <cell r="N667">
            <v>0</v>
          </cell>
          <cell r="O667" t="str">
            <v>应付0</v>
          </cell>
        </row>
        <row r="668">
          <cell r="A668" t="str">
            <v>S513138</v>
          </cell>
          <cell r="C668" t="str">
            <v>河北众淳环境检测技术有限公司</v>
          </cell>
          <cell r="E668" t="str">
            <v>CNY</v>
          </cell>
          <cell r="G668">
            <v>0</v>
          </cell>
          <cell r="H668">
            <v>0</v>
          </cell>
          <cell r="J668">
            <v>0</v>
          </cell>
          <cell r="L668">
            <v>0</v>
          </cell>
          <cell r="M668" t="str">
            <v>应付</v>
          </cell>
          <cell r="N668">
            <v>0</v>
          </cell>
          <cell r="O668" t="str">
            <v>应付0</v>
          </cell>
        </row>
        <row r="669">
          <cell r="A669" t="str">
            <v>S513139</v>
          </cell>
          <cell r="C669" t="str">
            <v>河北美杭电梯安装有限公司</v>
          </cell>
          <cell r="E669" t="str">
            <v>CNY</v>
          </cell>
          <cell r="G669">
            <v>0</v>
          </cell>
          <cell r="H669">
            <v>0</v>
          </cell>
          <cell r="J669">
            <v>0</v>
          </cell>
          <cell r="L669">
            <v>0</v>
          </cell>
          <cell r="M669" t="str">
            <v>应付</v>
          </cell>
          <cell r="N669">
            <v>0</v>
          </cell>
          <cell r="O669" t="str">
            <v>应付0</v>
          </cell>
        </row>
        <row r="670">
          <cell r="A670" t="str">
            <v>S513140</v>
          </cell>
          <cell r="C670" t="str">
            <v>黄骅市祥海废品回收有限公司</v>
          </cell>
          <cell r="E670" t="str">
            <v>CNY</v>
          </cell>
          <cell r="G670">
            <v>0</v>
          </cell>
          <cell r="H670">
            <v>0</v>
          </cell>
          <cell r="J670">
            <v>0</v>
          </cell>
          <cell r="L670">
            <v>0</v>
          </cell>
          <cell r="M670" t="str">
            <v>应付</v>
          </cell>
          <cell r="N670">
            <v>0</v>
          </cell>
          <cell r="O670" t="str">
            <v>应付0</v>
          </cell>
        </row>
        <row r="671">
          <cell r="A671" t="str">
            <v>S513141</v>
          </cell>
          <cell r="C671" t="str">
            <v>黄骅市众泰模具厂</v>
          </cell>
          <cell r="E671" t="str">
            <v>CNY</v>
          </cell>
          <cell r="G671">
            <v>0</v>
          </cell>
          <cell r="H671">
            <v>0</v>
          </cell>
          <cell r="J671">
            <v>0</v>
          </cell>
          <cell r="L671">
            <v>0</v>
          </cell>
          <cell r="M671" t="str">
            <v>应付</v>
          </cell>
          <cell r="N671">
            <v>0</v>
          </cell>
          <cell r="O671" t="str">
            <v>应付0</v>
          </cell>
        </row>
        <row r="672">
          <cell r="A672" t="str">
            <v>S513142</v>
          </cell>
          <cell r="C672" t="str">
            <v>黄骅市双骏模具有限公司</v>
          </cell>
          <cell r="E672" t="str">
            <v>CNY</v>
          </cell>
          <cell r="G672">
            <v>0</v>
          </cell>
          <cell r="H672">
            <v>0</v>
          </cell>
          <cell r="J672">
            <v>0</v>
          </cell>
          <cell r="L672">
            <v>0</v>
          </cell>
          <cell r="M672" t="str">
            <v>应付</v>
          </cell>
          <cell r="N672">
            <v>0</v>
          </cell>
          <cell r="O672" t="str">
            <v>应付0</v>
          </cell>
        </row>
        <row r="673">
          <cell r="A673" t="str">
            <v>S513143</v>
          </cell>
          <cell r="C673" t="str">
            <v>河北合新力检测技术有限公司</v>
          </cell>
          <cell r="E673" t="str">
            <v>CNY</v>
          </cell>
          <cell r="G673">
            <v>0</v>
          </cell>
          <cell r="H673">
            <v>0</v>
          </cell>
          <cell r="J673">
            <v>0</v>
          </cell>
          <cell r="L673">
            <v>0</v>
          </cell>
          <cell r="M673" t="str">
            <v>应付</v>
          </cell>
          <cell r="N673">
            <v>0</v>
          </cell>
          <cell r="O673" t="str">
            <v>应付0</v>
          </cell>
        </row>
        <row r="674">
          <cell r="A674" t="str">
            <v>S513144</v>
          </cell>
          <cell r="C674" t="str">
            <v>黄骅市质量技术监督检验所</v>
          </cell>
          <cell r="E674" t="str">
            <v>CNY</v>
          </cell>
          <cell r="G674">
            <v>8950</v>
          </cell>
          <cell r="H674">
            <v>8950</v>
          </cell>
          <cell r="J674">
            <v>17900</v>
          </cell>
          <cell r="L674">
            <v>0</v>
          </cell>
          <cell r="M674" t="str">
            <v>应付</v>
          </cell>
          <cell r="N674">
            <v>0</v>
          </cell>
          <cell r="O674" t="str">
            <v>应付0</v>
          </cell>
        </row>
        <row r="675">
          <cell r="A675" t="str">
            <v>S513145</v>
          </cell>
          <cell r="C675" t="str">
            <v>黄骅市宏东电脑经销部</v>
          </cell>
          <cell r="E675" t="str">
            <v>CNY</v>
          </cell>
          <cell r="G675">
            <v>-1700</v>
          </cell>
          <cell r="H675">
            <v>0</v>
          </cell>
          <cell r="J675">
            <v>0</v>
          </cell>
          <cell r="L675">
            <v>-1700</v>
          </cell>
          <cell r="M675" t="str">
            <v>应付</v>
          </cell>
          <cell r="N675">
            <v>1700</v>
          </cell>
          <cell r="O675" t="str">
            <v>应付1700</v>
          </cell>
        </row>
        <row r="676">
          <cell r="A676" t="str">
            <v>S513146</v>
          </cell>
          <cell r="C676" t="str">
            <v>黄骅市腾双五金门市部</v>
          </cell>
          <cell r="E676" t="str">
            <v>CNY</v>
          </cell>
          <cell r="G676">
            <v>-8891.8799999999501</v>
          </cell>
          <cell r="H676">
            <v>25989.25</v>
          </cell>
          <cell r="J676">
            <v>25989.25</v>
          </cell>
          <cell r="L676">
            <v>-8891.8799999999501</v>
          </cell>
          <cell r="M676" t="str">
            <v>应付</v>
          </cell>
          <cell r="N676">
            <v>8891.8799999999501</v>
          </cell>
          <cell r="O676" t="str">
            <v>应付8891.87999999995</v>
          </cell>
        </row>
        <row r="677">
          <cell r="A677" t="str">
            <v>S513147</v>
          </cell>
          <cell r="C677" t="str">
            <v>东光县金辰机械设备有限公司</v>
          </cell>
          <cell r="E677" t="str">
            <v>CNY</v>
          </cell>
          <cell r="G677">
            <v>0</v>
          </cell>
          <cell r="H677">
            <v>0</v>
          </cell>
          <cell r="J677">
            <v>0</v>
          </cell>
          <cell r="L677">
            <v>0</v>
          </cell>
          <cell r="M677" t="str">
            <v>应付</v>
          </cell>
          <cell r="N677">
            <v>0</v>
          </cell>
          <cell r="O677" t="str">
            <v>应付0</v>
          </cell>
        </row>
        <row r="678">
          <cell r="A678" t="str">
            <v>S513148</v>
          </cell>
          <cell r="C678" t="str">
            <v>泊头市新峰模具有限公司</v>
          </cell>
          <cell r="E678" t="str">
            <v>CNY</v>
          </cell>
          <cell r="G678">
            <v>-97692</v>
          </cell>
          <cell r="H678">
            <v>0</v>
          </cell>
          <cell r="J678">
            <v>0</v>
          </cell>
          <cell r="L678">
            <v>-97692</v>
          </cell>
          <cell r="M678" t="str">
            <v>应付</v>
          </cell>
          <cell r="N678">
            <v>97692</v>
          </cell>
          <cell r="O678" t="str">
            <v>应付97692</v>
          </cell>
        </row>
        <row r="679">
          <cell r="A679" t="str">
            <v>S513149</v>
          </cell>
          <cell r="C679" t="str">
            <v>黄骅市旭鑫模具制造有限公司</v>
          </cell>
          <cell r="E679" t="str">
            <v>CNY</v>
          </cell>
          <cell r="G679">
            <v>-82560</v>
          </cell>
          <cell r="H679">
            <v>0</v>
          </cell>
          <cell r="J679">
            <v>0</v>
          </cell>
          <cell r="L679">
            <v>-82560</v>
          </cell>
          <cell r="M679" t="str">
            <v>应付</v>
          </cell>
          <cell r="N679">
            <v>82560</v>
          </cell>
          <cell r="O679" t="str">
            <v>应付82560</v>
          </cell>
        </row>
        <row r="680">
          <cell r="A680" t="str">
            <v>S513150</v>
          </cell>
          <cell r="C680" t="str">
            <v>沧州森德奥机械制造有限公司</v>
          </cell>
          <cell r="E680" t="str">
            <v>CNY</v>
          </cell>
          <cell r="G680">
            <v>-13740</v>
          </cell>
          <cell r="H680">
            <v>0</v>
          </cell>
          <cell r="J680">
            <v>0</v>
          </cell>
          <cell r="L680">
            <v>-13740</v>
          </cell>
          <cell r="M680" t="str">
            <v>应付</v>
          </cell>
          <cell r="N680">
            <v>13740</v>
          </cell>
          <cell r="O680" t="str">
            <v>应付13740</v>
          </cell>
        </row>
        <row r="681">
          <cell r="A681" t="str">
            <v>S513151</v>
          </cell>
          <cell r="C681" t="str">
            <v>沧州啸宇模具科技有限公司</v>
          </cell>
          <cell r="E681" t="str">
            <v>CNY</v>
          </cell>
          <cell r="G681">
            <v>-129900</v>
          </cell>
          <cell r="H681">
            <v>0</v>
          </cell>
          <cell r="J681">
            <v>14400</v>
          </cell>
          <cell r="L681">
            <v>-144300</v>
          </cell>
          <cell r="M681" t="str">
            <v>应付</v>
          </cell>
          <cell r="N681">
            <v>144300</v>
          </cell>
          <cell r="O681" t="str">
            <v>应付144300</v>
          </cell>
        </row>
        <row r="682">
          <cell r="A682" t="str">
            <v>S513152</v>
          </cell>
          <cell r="C682" t="str">
            <v>黄骅市源宏模具厂</v>
          </cell>
          <cell r="E682" t="str">
            <v>CNY</v>
          </cell>
          <cell r="G682">
            <v>31672</v>
          </cell>
          <cell r="H682">
            <v>0</v>
          </cell>
          <cell r="J682">
            <v>0</v>
          </cell>
          <cell r="L682">
            <v>31672</v>
          </cell>
          <cell r="M682" t="str">
            <v>预付</v>
          </cell>
          <cell r="N682">
            <v>-31672</v>
          </cell>
          <cell r="O682" t="str">
            <v>预付-31672</v>
          </cell>
        </row>
        <row r="683">
          <cell r="A683" t="str">
            <v>S513153</v>
          </cell>
          <cell r="C683" t="str">
            <v>黄骅市大海广告用品门市部</v>
          </cell>
          <cell r="E683" t="str">
            <v>CNY</v>
          </cell>
          <cell r="G683">
            <v>0</v>
          </cell>
          <cell r="H683">
            <v>0</v>
          </cell>
          <cell r="J683">
            <v>0</v>
          </cell>
          <cell r="L683">
            <v>0</v>
          </cell>
          <cell r="M683" t="str">
            <v>应付</v>
          </cell>
          <cell r="N683">
            <v>0</v>
          </cell>
          <cell r="O683" t="str">
            <v>应付0</v>
          </cell>
        </row>
        <row r="684">
          <cell r="A684" t="str">
            <v>S513154</v>
          </cell>
          <cell r="C684" t="str">
            <v>黄骅市贝海广告部</v>
          </cell>
          <cell r="E684" t="str">
            <v>CNY</v>
          </cell>
          <cell r="G684">
            <v>0</v>
          </cell>
          <cell r="H684">
            <v>0</v>
          </cell>
          <cell r="J684">
            <v>0</v>
          </cell>
          <cell r="L684">
            <v>0</v>
          </cell>
          <cell r="M684" t="str">
            <v>应付</v>
          </cell>
          <cell r="N684">
            <v>0</v>
          </cell>
          <cell r="O684" t="str">
            <v>应付0</v>
          </cell>
        </row>
        <row r="685">
          <cell r="A685" t="str">
            <v>S513155</v>
          </cell>
          <cell r="C685" t="str">
            <v>黄骅市兴华石油有限责任公司宏坤加油站</v>
          </cell>
          <cell r="E685" t="str">
            <v>CNY</v>
          </cell>
          <cell r="G685">
            <v>0</v>
          </cell>
          <cell r="H685">
            <v>16000</v>
          </cell>
          <cell r="J685">
            <v>16000</v>
          </cell>
          <cell r="L685">
            <v>0</v>
          </cell>
          <cell r="M685" t="str">
            <v>应付</v>
          </cell>
          <cell r="N685">
            <v>0</v>
          </cell>
          <cell r="O685" t="str">
            <v>应付0</v>
          </cell>
        </row>
        <row r="686">
          <cell r="A686" t="str">
            <v>S513157</v>
          </cell>
          <cell r="C686" t="str">
            <v>黄骅市鹏茂钢材贸易有限公司</v>
          </cell>
          <cell r="E686" t="str">
            <v>CNY</v>
          </cell>
          <cell r="G686">
            <v>0</v>
          </cell>
          <cell r="H686">
            <v>0</v>
          </cell>
          <cell r="J686">
            <v>0</v>
          </cell>
          <cell r="L686">
            <v>0</v>
          </cell>
          <cell r="M686" t="str">
            <v>应付</v>
          </cell>
          <cell r="N686">
            <v>0</v>
          </cell>
          <cell r="O686" t="str">
            <v>应付0</v>
          </cell>
        </row>
        <row r="687">
          <cell r="A687" t="str">
            <v>S513158</v>
          </cell>
          <cell r="C687" t="str">
            <v>任丘市聚实商贸有限公司</v>
          </cell>
          <cell r="E687" t="str">
            <v>CNY</v>
          </cell>
          <cell r="G687">
            <v>0</v>
          </cell>
          <cell r="H687">
            <v>0</v>
          </cell>
          <cell r="J687">
            <v>0</v>
          </cell>
          <cell r="L687">
            <v>0</v>
          </cell>
          <cell r="M687" t="str">
            <v>应付</v>
          </cell>
          <cell r="N687">
            <v>0</v>
          </cell>
          <cell r="O687" t="str">
            <v>应付0</v>
          </cell>
        </row>
        <row r="688">
          <cell r="A688" t="str">
            <v>S513160</v>
          </cell>
          <cell r="C688" t="str">
            <v>黄骅市宏宸汽车配件有限公司</v>
          </cell>
          <cell r="E688" t="str">
            <v>CNY</v>
          </cell>
          <cell r="G688">
            <v>-9591.6799999999894</v>
          </cell>
          <cell r="H688">
            <v>0</v>
          </cell>
          <cell r="J688">
            <v>0</v>
          </cell>
          <cell r="L688">
            <v>-9591.6799999999894</v>
          </cell>
          <cell r="M688" t="str">
            <v>应付</v>
          </cell>
          <cell r="N688">
            <v>9591.6799999999894</v>
          </cell>
          <cell r="O688" t="str">
            <v>应付9591.67999999999</v>
          </cell>
        </row>
        <row r="689">
          <cell r="A689" t="str">
            <v>S513161</v>
          </cell>
          <cell r="C689" t="str">
            <v>黄骅市优农麦品商贸有限公司</v>
          </cell>
          <cell r="E689" t="str">
            <v>CNY</v>
          </cell>
          <cell r="G689">
            <v>0</v>
          </cell>
          <cell r="H689">
            <v>0</v>
          </cell>
          <cell r="J689">
            <v>0</v>
          </cell>
          <cell r="L689">
            <v>0</v>
          </cell>
          <cell r="M689" t="str">
            <v>应付</v>
          </cell>
          <cell r="N689">
            <v>0</v>
          </cell>
          <cell r="O689" t="str">
            <v>应付0</v>
          </cell>
        </row>
        <row r="690">
          <cell r="A690" t="str">
            <v>S513162</v>
          </cell>
          <cell r="C690" t="str">
            <v>盐山县捷发包装材料经销处</v>
          </cell>
          <cell r="E690" t="str">
            <v>CNY</v>
          </cell>
          <cell r="G690">
            <v>0</v>
          </cell>
          <cell r="H690">
            <v>0</v>
          </cell>
          <cell r="J690">
            <v>0</v>
          </cell>
          <cell r="L690">
            <v>0</v>
          </cell>
          <cell r="M690" t="str">
            <v>应付</v>
          </cell>
          <cell r="N690">
            <v>0</v>
          </cell>
          <cell r="O690" t="str">
            <v>应付0</v>
          </cell>
        </row>
        <row r="691">
          <cell r="A691" t="str">
            <v>S513163</v>
          </cell>
          <cell r="C691" t="str">
            <v>沧州方迈机电设备有限公司</v>
          </cell>
          <cell r="E691" t="str">
            <v>CNY</v>
          </cell>
          <cell r="G691">
            <v>0</v>
          </cell>
          <cell r="H691">
            <v>0</v>
          </cell>
          <cell r="J691">
            <v>0</v>
          </cell>
          <cell r="L691">
            <v>0</v>
          </cell>
          <cell r="M691" t="str">
            <v>应付</v>
          </cell>
          <cell r="N691">
            <v>0</v>
          </cell>
          <cell r="O691" t="str">
            <v>应付0</v>
          </cell>
        </row>
        <row r="692">
          <cell r="A692" t="str">
            <v>S513164</v>
          </cell>
          <cell r="C692" t="str">
            <v>沧州圣玺装饰装修工程有限公司</v>
          </cell>
          <cell r="E692" t="str">
            <v>CNY</v>
          </cell>
          <cell r="G692">
            <v>-1663.7</v>
          </cell>
          <cell r="H692">
            <v>0</v>
          </cell>
          <cell r="J692">
            <v>0</v>
          </cell>
          <cell r="L692">
            <v>-1663.7</v>
          </cell>
          <cell r="M692" t="str">
            <v>应付</v>
          </cell>
          <cell r="N692">
            <v>1663.7</v>
          </cell>
          <cell r="O692" t="str">
            <v>应付1663.7</v>
          </cell>
        </row>
        <row r="693">
          <cell r="A693" t="str">
            <v>S513166</v>
          </cell>
          <cell r="C693" t="str">
            <v>黄骅市宝麟装饰装修设计中心</v>
          </cell>
          <cell r="E693" t="str">
            <v>CNY</v>
          </cell>
          <cell r="G693">
            <v>0</v>
          </cell>
          <cell r="H693">
            <v>0</v>
          </cell>
          <cell r="J693">
            <v>0</v>
          </cell>
          <cell r="L693">
            <v>0</v>
          </cell>
          <cell r="M693" t="str">
            <v>应付</v>
          </cell>
          <cell r="N693">
            <v>0</v>
          </cell>
          <cell r="O693" t="str">
            <v>应付0</v>
          </cell>
        </row>
        <row r="694">
          <cell r="A694" t="str">
            <v>S513167</v>
          </cell>
          <cell r="C694" t="str">
            <v>黄骅市祥盛电机修理部</v>
          </cell>
          <cell r="E694" t="str">
            <v>CNY</v>
          </cell>
          <cell r="G694">
            <v>0</v>
          </cell>
          <cell r="H694">
            <v>0</v>
          </cell>
          <cell r="J694">
            <v>0</v>
          </cell>
          <cell r="L694">
            <v>0</v>
          </cell>
          <cell r="M694" t="str">
            <v>应付</v>
          </cell>
          <cell r="N694">
            <v>0</v>
          </cell>
          <cell r="O694" t="str">
            <v>应付0</v>
          </cell>
        </row>
        <row r="695">
          <cell r="A695" t="str">
            <v>S513168</v>
          </cell>
          <cell r="C695" t="str">
            <v>河北嘉雄建筑安装工程有限公司</v>
          </cell>
          <cell r="E695" t="str">
            <v>CNY</v>
          </cell>
          <cell r="G695">
            <v>0</v>
          </cell>
          <cell r="H695">
            <v>0</v>
          </cell>
          <cell r="J695">
            <v>0</v>
          </cell>
          <cell r="L695">
            <v>0</v>
          </cell>
          <cell r="M695" t="str">
            <v>应付</v>
          </cell>
          <cell r="N695">
            <v>0</v>
          </cell>
          <cell r="O695" t="str">
            <v>应付0</v>
          </cell>
        </row>
        <row r="696">
          <cell r="A696" t="str">
            <v>S513169</v>
          </cell>
          <cell r="C696" t="str">
            <v>沧州市新华区茂丰电脑耗材销售中心</v>
          </cell>
          <cell r="E696" t="str">
            <v>CNY</v>
          </cell>
          <cell r="G696">
            <v>0</v>
          </cell>
          <cell r="H696">
            <v>0</v>
          </cell>
          <cell r="J696">
            <v>0</v>
          </cell>
          <cell r="L696">
            <v>0</v>
          </cell>
          <cell r="M696" t="str">
            <v>应付</v>
          </cell>
          <cell r="N696">
            <v>0</v>
          </cell>
          <cell r="O696" t="str">
            <v>应付0</v>
          </cell>
        </row>
        <row r="697">
          <cell r="A697" t="str">
            <v>S513171</v>
          </cell>
          <cell r="C697" t="str">
            <v>沧州新源健康咨询有限公司</v>
          </cell>
          <cell r="E697" t="str">
            <v>CNY</v>
          </cell>
          <cell r="G697">
            <v>0</v>
          </cell>
          <cell r="H697">
            <v>0</v>
          </cell>
          <cell r="J697">
            <v>0</v>
          </cell>
          <cell r="L697">
            <v>0</v>
          </cell>
          <cell r="M697" t="str">
            <v>应付</v>
          </cell>
          <cell r="N697">
            <v>0</v>
          </cell>
          <cell r="O697" t="str">
            <v>应付0</v>
          </cell>
        </row>
        <row r="698">
          <cell r="A698" t="str">
            <v>S513173</v>
          </cell>
          <cell r="C698" t="str">
            <v>黄骅市奇芸建筑安装工程有限公司</v>
          </cell>
          <cell r="E698" t="str">
            <v>CNY</v>
          </cell>
          <cell r="G698">
            <v>0</v>
          </cell>
          <cell r="H698">
            <v>0</v>
          </cell>
          <cell r="J698">
            <v>0</v>
          </cell>
          <cell r="L698">
            <v>0</v>
          </cell>
          <cell r="M698" t="str">
            <v>应付</v>
          </cell>
          <cell r="N698">
            <v>0</v>
          </cell>
          <cell r="O698" t="str">
            <v>应付0</v>
          </cell>
        </row>
        <row r="699">
          <cell r="A699" t="str">
            <v>S513174</v>
          </cell>
          <cell r="C699" t="str">
            <v>黄骅市杭合叉车配件经营部</v>
          </cell>
          <cell r="E699" t="str">
            <v>CNY</v>
          </cell>
          <cell r="G699">
            <v>-35240</v>
          </cell>
          <cell r="H699">
            <v>0</v>
          </cell>
          <cell r="J699">
            <v>0</v>
          </cell>
          <cell r="L699">
            <v>-35240</v>
          </cell>
          <cell r="M699" t="str">
            <v>应付</v>
          </cell>
          <cell r="N699">
            <v>35240</v>
          </cell>
          <cell r="O699" t="str">
            <v>应付35240</v>
          </cell>
        </row>
        <row r="700">
          <cell r="A700" t="str">
            <v>S513175</v>
          </cell>
          <cell r="C700" t="str">
            <v>黄骅市峰屹工程机械租赁公司</v>
          </cell>
          <cell r="E700" t="str">
            <v>CNY</v>
          </cell>
          <cell r="G700">
            <v>0</v>
          </cell>
          <cell r="H700">
            <v>400</v>
          </cell>
          <cell r="J700">
            <v>400</v>
          </cell>
          <cell r="L700">
            <v>0</v>
          </cell>
          <cell r="M700" t="str">
            <v>应付</v>
          </cell>
          <cell r="N700">
            <v>0</v>
          </cell>
          <cell r="O700" t="str">
            <v>应付0</v>
          </cell>
        </row>
        <row r="701">
          <cell r="A701" t="str">
            <v>S513178</v>
          </cell>
          <cell r="C701" t="str">
            <v>张文芹</v>
          </cell>
          <cell r="E701" t="str">
            <v>CNY</v>
          </cell>
          <cell r="G701">
            <v>-1116</v>
          </cell>
          <cell r="H701">
            <v>0</v>
          </cell>
          <cell r="J701">
            <v>1575</v>
          </cell>
          <cell r="L701">
            <v>-2691</v>
          </cell>
          <cell r="M701" t="str">
            <v>应付</v>
          </cell>
          <cell r="N701">
            <v>2691</v>
          </cell>
          <cell r="O701" t="str">
            <v>应付2691</v>
          </cell>
        </row>
        <row r="702">
          <cell r="A702" t="str">
            <v>S513179</v>
          </cell>
          <cell r="C702" t="str">
            <v>陈永春</v>
          </cell>
          <cell r="E702" t="str">
            <v>CNY</v>
          </cell>
          <cell r="G702">
            <v>0</v>
          </cell>
          <cell r="H702">
            <v>0</v>
          </cell>
          <cell r="J702">
            <v>0</v>
          </cell>
          <cell r="L702">
            <v>0</v>
          </cell>
          <cell r="M702" t="str">
            <v>应付</v>
          </cell>
          <cell r="N702">
            <v>0</v>
          </cell>
          <cell r="O702" t="str">
            <v>应付0</v>
          </cell>
        </row>
        <row r="703">
          <cell r="A703" t="str">
            <v>S513181</v>
          </cell>
          <cell r="C703" t="str">
            <v>黄骅市晨翔电力工程有限公司</v>
          </cell>
          <cell r="E703" t="str">
            <v>CNY</v>
          </cell>
          <cell r="G703">
            <v>0</v>
          </cell>
          <cell r="H703">
            <v>0</v>
          </cell>
          <cell r="J703">
            <v>0</v>
          </cell>
          <cell r="L703">
            <v>0</v>
          </cell>
          <cell r="M703" t="str">
            <v>应付</v>
          </cell>
          <cell r="N703">
            <v>0</v>
          </cell>
          <cell r="O703" t="str">
            <v>应付0</v>
          </cell>
        </row>
        <row r="704">
          <cell r="A704" t="str">
            <v>S513182</v>
          </cell>
          <cell r="C704" t="str">
            <v>沧州渤海新区南大港升宏建筑工程队</v>
          </cell>
          <cell r="E704" t="str">
            <v>CNY</v>
          </cell>
          <cell r="G704">
            <v>0</v>
          </cell>
          <cell r="H704">
            <v>0</v>
          </cell>
          <cell r="J704">
            <v>0</v>
          </cell>
          <cell r="L704">
            <v>0</v>
          </cell>
          <cell r="M704" t="str">
            <v>应付</v>
          </cell>
          <cell r="N704">
            <v>0</v>
          </cell>
          <cell r="O704" t="str">
            <v>应付0</v>
          </cell>
        </row>
        <row r="705">
          <cell r="A705" t="str">
            <v>S513184</v>
          </cell>
          <cell r="C705" t="str">
            <v>黄骅市源特市政工程有限公司</v>
          </cell>
          <cell r="E705" t="str">
            <v>CNY</v>
          </cell>
          <cell r="G705">
            <v>0</v>
          </cell>
          <cell r="H705">
            <v>0</v>
          </cell>
          <cell r="J705">
            <v>0</v>
          </cell>
          <cell r="L705">
            <v>0</v>
          </cell>
          <cell r="M705" t="str">
            <v>应付</v>
          </cell>
          <cell r="N705">
            <v>0</v>
          </cell>
          <cell r="O705" t="str">
            <v>应付0</v>
          </cell>
        </row>
        <row r="706">
          <cell r="A706" t="str">
            <v>S513185</v>
          </cell>
          <cell r="C706" t="str">
            <v>河北顺和职业卫生技术服务有限公司</v>
          </cell>
          <cell r="E706" t="str">
            <v>CNY</v>
          </cell>
          <cell r="G706">
            <v>-5000</v>
          </cell>
          <cell r="H706">
            <v>0</v>
          </cell>
          <cell r="J706">
            <v>0</v>
          </cell>
          <cell r="L706">
            <v>-5000</v>
          </cell>
          <cell r="M706" t="str">
            <v>应付</v>
          </cell>
          <cell r="N706">
            <v>5000</v>
          </cell>
          <cell r="O706" t="str">
            <v>应付5000</v>
          </cell>
        </row>
        <row r="707">
          <cell r="A707" t="str">
            <v>S513186</v>
          </cell>
          <cell r="C707" t="str">
            <v>河北航天信息技术有限公司沧州分公司</v>
          </cell>
          <cell r="E707" t="str">
            <v>CNY</v>
          </cell>
          <cell r="G707">
            <v>0</v>
          </cell>
          <cell r="H707">
            <v>0</v>
          </cell>
          <cell r="J707">
            <v>0</v>
          </cell>
          <cell r="L707">
            <v>0</v>
          </cell>
          <cell r="M707" t="str">
            <v>应付</v>
          </cell>
          <cell r="N707">
            <v>0</v>
          </cell>
          <cell r="O707" t="str">
            <v>应付0</v>
          </cell>
        </row>
        <row r="708">
          <cell r="A708" t="str">
            <v>S513187</v>
          </cell>
          <cell r="C708" t="str">
            <v>黄骅市石港路耀斌机械加工厂</v>
          </cell>
          <cell r="E708" t="str">
            <v>CNY</v>
          </cell>
          <cell r="G708">
            <v>0</v>
          </cell>
          <cell r="H708">
            <v>0</v>
          </cell>
          <cell r="J708">
            <v>0</v>
          </cell>
          <cell r="L708">
            <v>0</v>
          </cell>
          <cell r="M708" t="str">
            <v>应付</v>
          </cell>
          <cell r="N708">
            <v>0</v>
          </cell>
          <cell r="O708" t="str">
            <v>应付0</v>
          </cell>
        </row>
        <row r="709">
          <cell r="A709" t="str">
            <v>S513188</v>
          </cell>
          <cell r="C709" t="str">
            <v>黄骅市鸿祥物业管理有限公司</v>
          </cell>
          <cell r="E709" t="str">
            <v>CNY</v>
          </cell>
          <cell r="G709">
            <v>0</v>
          </cell>
          <cell r="H709">
            <v>0</v>
          </cell>
          <cell r="J709">
            <v>0</v>
          </cell>
          <cell r="L709">
            <v>0</v>
          </cell>
          <cell r="M709" t="str">
            <v>应付</v>
          </cell>
          <cell r="N709">
            <v>0</v>
          </cell>
          <cell r="O709" t="str">
            <v>应付0</v>
          </cell>
        </row>
        <row r="710">
          <cell r="A710" t="str">
            <v>S513189</v>
          </cell>
          <cell r="C710" t="str">
            <v>黄骅市嘉哲电脑经营部</v>
          </cell>
          <cell r="E710" t="str">
            <v>CNY</v>
          </cell>
          <cell r="G710">
            <v>0</v>
          </cell>
          <cell r="H710">
            <v>0</v>
          </cell>
          <cell r="J710">
            <v>0</v>
          </cell>
          <cell r="L710">
            <v>0</v>
          </cell>
          <cell r="M710" t="str">
            <v>应付</v>
          </cell>
          <cell r="N710">
            <v>0</v>
          </cell>
          <cell r="O710" t="str">
            <v>应付0</v>
          </cell>
        </row>
        <row r="711">
          <cell r="A711" t="str">
            <v>S513190</v>
          </cell>
          <cell r="C711" t="str">
            <v>沧州直聘通信息技术有限公司</v>
          </cell>
          <cell r="E711" t="str">
            <v>CNY</v>
          </cell>
          <cell r="G711">
            <v>0</v>
          </cell>
          <cell r="H711">
            <v>0</v>
          </cell>
          <cell r="J711">
            <v>0</v>
          </cell>
          <cell r="L711">
            <v>0</v>
          </cell>
          <cell r="M711" t="str">
            <v>应付</v>
          </cell>
          <cell r="N711">
            <v>0</v>
          </cell>
          <cell r="O711" t="str">
            <v>应付0</v>
          </cell>
        </row>
        <row r="712">
          <cell r="A712" t="str">
            <v>S513191</v>
          </cell>
          <cell r="C712" t="str">
            <v>黄骅市每搜网络技术有限公司</v>
          </cell>
          <cell r="E712" t="str">
            <v>CNY</v>
          </cell>
          <cell r="G712">
            <v>0</v>
          </cell>
          <cell r="H712">
            <v>0</v>
          </cell>
          <cell r="J712">
            <v>0</v>
          </cell>
          <cell r="L712">
            <v>0</v>
          </cell>
          <cell r="M712" t="str">
            <v>应付</v>
          </cell>
          <cell r="N712">
            <v>0</v>
          </cell>
          <cell r="O712" t="str">
            <v>应付0</v>
          </cell>
        </row>
        <row r="713">
          <cell r="A713" t="str">
            <v>S513192</v>
          </cell>
          <cell r="C713" t="str">
            <v>沧州竹禾建筑工程有限公司</v>
          </cell>
          <cell r="E713" t="str">
            <v>CNY</v>
          </cell>
          <cell r="G713">
            <v>0</v>
          </cell>
          <cell r="H713">
            <v>0</v>
          </cell>
          <cell r="J713">
            <v>0</v>
          </cell>
          <cell r="L713">
            <v>0</v>
          </cell>
          <cell r="M713" t="str">
            <v>应付</v>
          </cell>
          <cell r="N713">
            <v>0</v>
          </cell>
          <cell r="O713" t="str">
            <v>应付0</v>
          </cell>
        </row>
        <row r="714">
          <cell r="A714" t="str">
            <v>S513193</v>
          </cell>
          <cell r="C714" t="str">
            <v>河北奥乐环保机械制造有限公司</v>
          </cell>
          <cell r="E714" t="str">
            <v>CNY</v>
          </cell>
          <cell r="G714">
            <v>0</v>
          </cell>
          <cell r="H714">
            <v>0</v>
          </cell>
          <cell r="J714">
            <v>0</v>
          </cell>
          <cell r="L714">
            <v>0</v>
          </cell>
          <cell r="M714" t="str">
            <v>应付</v>
          </cell>
          <cell r="N714">
            <v>0</v>
          </cell>
          <cell r="O714" t="str">
            <v>应付0</v>
          </cell>
        </row>
        <row r="715">
          <cell r="A715" t="str">
            <v>S513194</v>
          </cell>
          <cell r="C715" t="str">
            <v>黄骅市兴阳机床设备经销处</v>
          </cell>
          <cell r="E715" t="str">
            <v>CNY</v>
          </cell>
          <cell r="G715">
            <v>0</v>
          </cell>
          <cell r="H715">
            <v>0</v>
          </cell>
          <cell r="J715">
            <v>0</v>
          </cell>
          <cell r="L715">
            <v>0</v>
          </cell>
          <cell r="M715" t="str">
            <v>应付</v>
          </cell>
          <cell r="N715">
            <v>0</v>
          </cell>
          <cell r="O715" t="str">
            <v>应付0</v>
          </cell>
        </row>
        <row r="716">
          <cell r="A716" t="str">
            <v>S513195</v>
          </cell>
          <cell r="C716" t="str">
            <v>南皮县恩杰五金制造有限公司</v>
          </cell>
          <cell r="E716" t="str">
            <v>CNY</v>
          </cell>
          <cell r="G716">
            <v>50000</v>
          </cell>
          <cell r="H716">
            <v>0</v>
          </cell>
          <cell r="J716">
            <v>0</v>
          </cell>
          <cell r="L716">
            <v>50000</v>
          </cell>
          <cell r="M716" t="str">
            <v>预付</v>
          </cell>
          <cell r="N716">
            <v>-50000</v>
          </cell>
          <cell r="O716" t="str">
            <v>预付-50000</v>
          </cell>
        </row>
        <row r="717">
          <cell r="A717" t="str">
            <v>S513196</v>
          </cell>
          <cell r="C717" t="str">
            <v>河北宁昌律师事务所</v>
          </cell>
          <cell r="E717" t="str">
            <v>CNY</v>
          </cell>
          <cell r="G717">
            <v>0</v>
          </cell>
          <cell r="H717">
            <v>0</v>
          </cell>
          <cell r="J717">
            <v>0</v>
          </cell>
          <cell r="L717">
            <v>0</v>
          </cell>
          <cell r="M717" t="str">
            <v>应付</v>
          </cell>
          <cell r="N717">
            <v>0</v>
          </cell>
          <cell r="O717" t="str">
            <v>应付0</v>
          </cell>
        </row>
        <row r="718">
          <cell r="A718" t="str">
            <v>S513197</v>
          </cell>
          <cell r="C718" t="str">
            <v>沧州正熙人力资源服务有限公司</v>
          </cell>
          <cell r="E718" t="str">
            <v>CNY</v>
          </cell>
          <cell r="G718">
            <v>0</v>
          </cell>
          <cell r="H718">
            <v>0</v>
          </cell>
          <cell r="J718">
            <v>0</v>
          </cell>
          <cell r="L718">
            <v>0</v>
          </cell>
          <cell r="M718" t="str">
            <v>应付</v>
          </cell>
          <cell r="N718">
            <v>0</v>
          </cell>
          <cell r="O718" t="str">
            <v>应付0</v>
          </cell>
        </row>
        <row r="719">
          <cell r="A719" t="str">
            <v>S513198</v>
          </cell>
          <cell r="C719" t="str">
            <v>河北宇通特种胶管有限公司</v>
          </cell>
          <cell r="E719" t="str">
            <v>CNY</v>
          </cell>
          <cell r="G719">
            <v>0</v>
          </cell>
          <cell r="H719">
            <v>0</v>
          </cell>
          <cell r="J719">
            <v>0</v>
          </cell>
          <cell r="L719">
            <v>0</v>
          </cell>
          <cell r="M719" t="str">
            <v>应付</v>
          </cell>
          <cell r="N719">
            <v>0</v>
          </cell>
          <cell r="O719" t="str">
            <v>应付0</v>
          </cell>
        </row>
        <row r="720">
          <cell r="A720" t="str">
            <v>S513199</v>
          </cell>
          <cell r="C720" t="str">
            <v>黄骅市翼华工程机械租赁有限公司</v>
          </cell>
          <cell r="E720" t="str">
            <v>CNY</v>
          </cell>
          <cell r="G720">
            <v>0</v>
          </cell>
          <cell r="H720">
            <v>0</v>
          </cell>
          <cell r="J720">
            <v>0</v>
          </cell>
          <cell r="L720">
            <v>0</v>
          </cell>
          <cell r="M720" t="str">
            <v>应付</v>
          </cell>
          <cell r="N720">
            <v>0</v>
          </cell>
          <cell r="O720" t="str">
            <v>应付0</v>
          </cell>
        </row>
        <row r="721">
          <cell r="A721" t="str">
            <v>S513200</v>
          </cell>
          <cell r="C721" t="str">
            <v>沧州烽源人力资源服务有限公司</v>
          </cell>
          <cell r="E721" t="str">
            <v>CNY</v>
          </cell>
          <cell r="G721">
            <v>0</v>
          </cell>
          <cell r="H721">
            <v>0</v>
          </cell>
          <cell r="J721">
            <v>0</v>
          </cell>
          <cell r="L721">
            <v>0</v>
          </cell>
          <cell r="M721" t="str">
            <v>应付</v>
          </cell>
          <cell r="N721">
            <v>0</v>
          </cell>
          <cell r="O721" t="str">
            <v>应付0</v>
          </cell>
        </row>
        <row r="722">
          <cell r="A722" t="str">
            <v>S513202</v>
          </cell>
          <cell r="C722" t="str">
            <v>中节能（黄骅）环保能源有限公司</v>
          </cell>
          <cell r="E722" t="str">
            <v>CNY</v>
          </cell>
          <cell r="G722">
            <v>0</v>
          </cell>
          <cell r="H722">
            <v>0</v>
          </cell>
          <cell r="J722">
            <v>0</v>
          </cell>
          <cell r="L722">
            <v>0</v>
          </cell>
          <cell r="M722" t="str">
            <v>应付</v>
          </cell>
          <cell r="N722">
            <v>0</v>
          </cell>
          <cell r="O722" t="str">
            <v>应付0</v>
          </cell>
        </row>
        <row r="723">
          <cell r="A723" t="str">
            <v>S513203</v>
          </cell>
          <cell r="C723" t="str">
            <v>威县顺航汽车维修有限公司</v>
          </cell>
          <cell r="E723" t="str">
            <v>CNY</v>
          </cell>
          <cell r="G723">
            <v>0</v>
          </cell>
          <cell r="H723">
            <v>0</v>
          </cell>
          <cell r="J723">
            <v>0</v>
          </cell>
          <cell r="L723">
            <v>0</v>
          </cell>
          <cell r="M723" t="str">
            <v>应付</v>
          </cell>
          <cell r="N723">
            <v>0</v>
          </cell>
          <cell r="O723" t="str">
            <v>应付0</v>
          </cell>
        </row>
        <row r="724">
          <cell r="A724" t="str">
            <v>s513206</v>
          </cell>
          <cell r="C724" t="str">
            <v>中贵天建（北京）建设集团有限公司黄骅分公司</v>
          </cell>
          <cell r="E724" t="str">
            <v>CNY</v>
          </cell>
          <cell r="G724">
            <v>0</v>
          </cell>
          <cell r="H724">
            <v>0</v>
          </cell>
          <cell r="J724">
            <v>0</v>
          </cell>
          <cell r="L724">
            <v>0</v>
          </cell>
          <cell r="M724" t="str">
            <v>应付</v>
          </cell>
          <cell r="N724">
            <v>0</v>
          </cell>
          <cell r="O724" t="str">
            <v>应付0</v>
          </cell>
        </row>
        <row r="725">
          <cell r="A725" t="str">
            <v>S513207</v>
          </cell>
          <cell r="C725" t="str">
            <v>信誉楼百货集团有限公司黄骅信誉楼旗舰店</v>
          </cell>
          <cell r="E725" t="str">
            <v>CNY</v>
          </cell>
          <cell r="G725">
            <v>100000</v>
          </cell>
          <cell r="H725">
            <v>0</v>
          </cell>
          <cell r="J725">
            <v>0</v>
          </cell>
          <cell r="L725">
            <v>100000</v>
          </cell>
          <cell r="M725" t="str">
            <v>预付</v>
          </cell>
          <cell r="N725">
            <v>-100000</v>
          </cell>
          <cell r="O725" t="str">
            <v>预付-100000</v>
          </cell>
        </row>
        <row r="726">
          <cell r="A726" t="str">
            <v>S513208</v>
          </cell>
          <cell r="C726" t="str">
            <v>廊坊华文机电设备有限公司</v>
          </cell>
          <cell r="E726" t="str">
            <v>CNY</v>
          </cell>
          <cell r="G726">
            <v>0</v>
          </cell>
          <cell r="H726">
            <v>0</v>
          </cell>
          <cell r="J726">
            <v>0</v>
          </cell>
          <cell r="L726">
            <v>0</v>
          </cell>
          <cell r="M726" t="str">
            <v>应付</v>
          </cell>
          <cell r="N726">
            <v>0</v>
          </cell>
          <cell r="O726" t="str">
            <v>应付0</v>
          </cell>
        </row>
        <row r="727">
          <cell r="A727" t="str">
            <v>S513209</v>
          </cell>
          <cell r="C727" t="str">
            <v>黄骅市盛腾广告有限公司</v>
          </cell>
          <cell r="E727" t="str">
            <v>CNY</v>
          </cell>
          <cell r="G727">
            <v>0</v>
          </cell>
          <cell r="H727">
            <v>0</v>
          </cell>
          <cell r="J727">
            <v>0</v>
          </cell>
          <cell r="L727">
            <v>0</v>
          </cell>
          <cell r="M727" t="str">
            <v>应付</v>
          </cell>
          <cell r="N727">
            <v>0</v>
          </cell>
          <cell r="O727" t="str">
            <v>应付0</v>
          </cell>
        </row>
        <row r="728">
          <cell r="A728" t="str">
            <v>S513210</v>
          </cell>
          <cell r="C728" t="str">
            <v>锦泰财产保险股份有限公司河北分公司</v>
          </cell>
          <cell r="E728" t="str">
            <v>CNY</v>
          </cell>
          <cell r="G728">
            <v>0</v>
          </cell>
          <cell r="H728">
            <v>0</v>
          </cell>
          <cell r="J728">
            <v>0</v>
          </cell>
          <cell r="L728">
            <v>0</v>
          </cell>
          <cell r="M728" t="str">
            <v>应付</v>
          </cell>
          <cell r="N728">
            <v>0</v>
          </cell>
          <cell r="O728" t="str">
            <v>应付0</v>
          </cell>
        </row>
        <row r="729">
          <cell r="A729" t="str">
            <v>S513214</v>
          </cell>
          <cell r="C729" t="str">
            <v>黄骅市渤海路绿林园艺工程部</v>
          </cell>
          <cell r="E729" t="str">
            <v>CNY</v>
          </cell>
          <cell r="G729">
            <v>-732.5</v>
          </cell>
          <cell r="H729">
            <v>0</v>
          </cell>
          <cell r="J729">
            <v>0</v>
          </cell>
          <cell r="L729">
            <v>-732.5</v>
          </cell>
          <cell r="M729" t="str">
            <v>应付</v>
          </cell>
          <cell r="N729">
            <v>732.5</v>
          </cell>
          <cell r="O729" t="str">
            <v>应付732.5</v>
          </cell>
        </row>
        <row r="730">
          <cell r="A730" t="str">
            <v>S513215</v>
          </cell>
          <cell r="C730" t="str">
            <v>黄骅市金诚模具厂</v>
          </cell>
          <cell r="E730" t="str">
            <v>CNY</v>
          </cell>
          <cell r="G730">
            <v>-3650</v>
          </cell>
          <cell r="H730">
            <v>0</v>
          </cell>
          <cell r="J730">
            <v>0</v>
          </cell>
          <cell r="L730">
            <v>-3650</v>
          </cell>
          <cell r="M730" t="str">
            <v>应付</v>
          </cell>
          <cell r="N730">
            <v>3650</v>
          </cell>
          <cell r="O730" t="str">
            <v>应付3650</v>
          </cell>
        </row>
        <row r="731">
          <cell r="A731" t="str">
            <v>S513221</v>
          </cell>
          <cell r="C731" t="str">
            <v>沧州骏臣金属材料销售有限公司</v>
          </cell>
          <cell r="E731" t="str">
            <v>CNY</v>
          </cell>
          <cell r="G731">
            <v>0</v>
          </cell>
          <cell r="H731">
            <v>0</v>
          </cell>
          <cell r="J731">
            <v>0</v>
          </cell>
          <cell r="L731">
            <v>0</v>
          </cell>
          <cell r="M731" t="str">
            <v>应付</v>
          </cell>
          <cell r="N731">
            <v>0</v>
          </cell>
          <cell r="O731" t="str">
            <v>应付0</v>
          </cell>
        </row>
        <row r="732">
          <cell r="A732" t="str">
            <v>S513222</v>
          </cell>
          <cell r="C732" t="str">
            <v>沧州君泰包装制品有限公司</v>
          </cell>
          <cell r="E732" t="str">
            <v>CNY</v>
          </cell>
          <cell r="G732">
            <v>-122012.91</v>
          </cell>
          <cell r="H732">
            <v>0</v>
          </cell>
          <cell r="J732">
            <v>0</v>
          </cell>
          <cell r="L732">
            <v>-122012.91</v>
          </cell>
          <cell r="M732" t="str">
            <v>应付</v>
          </cell>
          <cell r="N732">
            <v>122012.91</v>
          </cell>
          <cell r="O732" t="str">
            <v>应付122012.91</v>
          </cell>
        </row>
        <row r="733">
          <cell r="A733" t="str">
            <v>S513224</v>
          </cell>
          <cell r="C733" t="str">
            <v>阳光财产保险股份有限公司石家庄中心支公司</v>
          </cell>
          <cell r="E733" t="str">
            <v>CNY</v>
          </cell>
          <cell r="G733">
            <v>0</v>
          </cell>
          <cell r="H733">
            <v>0</v>
          </cell>
          <cell r="J733">
            <v>0</v>
          </cell>
          <cell r="L733">
            <v>0</v>
          </cell>
          <cell r="M733" t="str">
            <v>应付</v>
          </cell>
          <cell r="N733">
            <v>0</v>
          </cell>
          <cell r="O733" t="str">
            <v>应付0</v>
          </cell>
        </row>
        <row r="734">
          <cell r="A734" t="str">
            <v>S513225</v>
          </cell>
          <cell r="C734" t="str">
            <v>黄骅市锦绣制衣部</v>
          </cell>
          <cell r="E734" t="str">
            <v>CNY</v>
          </cell>
          <cell r="G734">
            <v>0</v>
          </cell>
          <cell r="H734">
            <v>0</v>
          </cell>
          <cell r="J734">
            <v>0</v>
          </cell>
          <cell r="L734">
            <v>0</v>
          </cell>
          <cell r="M734" t="str">
            <v>应付</v>
          </cell>
          <cell r="N734">
            <v>0</v>
          </cell>
          <cell r="O734" t="str">
            <v>应付0</v>
          </cell>
        </row>
        <row r="735">
          <cell r="A735" t="str">
            <v>S513226</v>
          </cell>
          <cell r="C735" t="str">
            <v>黄骅市沧鑫商贸有限公司</v>
          </cell>
          <cell r="E735" t="str">
            <v>CNY</v>
          </cell>
          <cell r="G735">
            <v>0</v>
          </cell>
          <cell r="H735">
            <v>0</v>
          </cell>
          <cell r="J735">
            <v>0</v>
          </cell>
          <cell r="L735">
            <v>0</v>
          </cell>
          <cell r="M735" t="str">
            <v>应付</v>
          </cell>
          <cell r="N735">
            <v>0</v>
          </cell>
          <cell r="O735" t="str">
            <v>应付0</v>
          </cell>
        </row>
        <row r="736">
          <cell r="A736" t="str">
            <v>S513228</v>
          </cell>
          <cell r="C736" t="str">
            <v>河北省特种设备监督检验研究院沧州分院</v>
          </cell>
          <cell r="E736" t="str">
            <v>CNY</v>
          </cell>
          <cell r="G736">
            <v>0</v>
          </cell>
          <cell r="H736">
            <v>0</v>
          </cell>
          <cell r="J736">
            <v>0</v>
          </cell>
          <cell r="L736">
            <v>0</v>
          </cell>
          <cell r="M736" t="str">
            <v>应付</v>
          </cell>
          <cell r="N736">
            <v>0</v>
          </cell>
          <cell r="O736" t="str">
            <v>应付0</v>
          </cell>
        </row>
        <row r="737">
          <cell r="A737" t="str">
            <v>S513230</v>
          </cell>
          <cell r="C737" t="str">
            <v>黄骅市点动互娱信息技术有限公司</v>
          </cell>
          <cell r="E737" t="str">
            <v>CNY</v>
          </cell>
          <cell r="G737">
            <v>0</v>
          </cell>
          <cell r="H737">
            <v>0</v>
          </cell>
          <cell r="J737">
            <v>0</v>
          </cell>
          <cell r="L737">
            <v>0</v>
          </cell>
          <cell r="M737" t="str">
            <v>应付</v>
          </cell>
          <cell r="N737">
            <v>0</v>
          </cell>
          <cell r="O737" t="str">
            <v>应付0</v>
          </cell>
        </row>
        <row r="738">
          <cell r="A738" t="str">
            <v>S513231</v>
          </cell>
          <cell r="C738" t="str">
            <v>沧州渤海新区欣智恒科技有限公司</v>
          </cell>
          <cell r="E738" t="str">
            <v>CNY</v>
          </cell>
          <cell r="G738">
            <v>-800</v>
          </cell>
          <cell r="H738">
            <v>0</v>
          </cell>
          <cell r="J738">
            <v>0</v>
          </cell>
          <cell r="L738">
            <v>-800</v>
          </cell>
          <cell r="M738" t="str">
            <v>应付</v>
          </cell>
          <cell r="N738">
            <v>800</v>
          </cell>
          <cell r="O738" t="str">
            <v>应付800</v>
          </cell>
        </row>
        <row r="739">
          <cell r="A739" t="str">
            <v>S513232</v>
          </cell>
          <cell r="C739" t="str">
            <v>慧迪智联(河北)企业管理咨询有限公司</v>
          </cell>
          <cell r="E739" t="str">
            <v>CNY</v>
          </cell>
          <cell r="G739">
            <v>0</v>
          </cell>
          <cell r="H739">
            <v>0</v>
          </cell>
          <cell r="J739">
            <v>0</v>
          </cell>
          <cell r="L739">
            <v>0</v>
          </cell>
          <cell r="M739" t="str">
            <v>应付</v>
          </cell>
          <cell r="N739">
            <v>0</v>
          </cell>
          <cell r="O739" t="str">
            <v>应付0</v>
          </cell>
        </row>
        <row r="740">
          <cell r="A740" t="str">
            <v>S513233</v>
          </cell>
          <cell r="C740" t="str">
            <v>沧州辉骏建筑安装工程有限公司</v>
          </cell>
          <cell r="E740" t="str">
            <v>CNY</v>
          </cell>
          <cell r="G740">
            <v>-1095</v>
          </cell>
          <cell r="H740">
            <v>0</v>
          </cell>
          <cell r="J740">
            <v>0</v>
          </cell>
          <cell r="L740">
            <v>-1095</v>
          </cell>
          <cell r="M740" t="str">
            <v>应付</v>
          </cell>
          <cell r="N740">
            <v>1095</v>
          </cell>
          <cell r="O740" t="str">
            <v>应付1095</v>
          </cell>
        </row>
        <row r="741">
          <cell r="A741" t="str">
            <v>S513234</v>
          </cell>
          <cell r="C741" t="str">
            <v>黄骅市渤新环保科技有限公司</v>
          </cell>
          <cell r="E741" t="str">
            <v>CNY</v>
          </cell>
          <cell r="G741">
            <v>-35000</v>
          </cell>
          <cell r="H741">
            <v>0</v>
          </cell>
          <cell r="J741">
            <v>0</v>
          </cell>
          <cell r="L741">
            <v>-35000</v>
          </cell>
          <cell r="M741" t="str">
            <v>应付</v>
          </cell>
          <cell r="N741">
            <v>35000</v>
          </cell>
          <cell r="O741" t="str">
            <v>应付35000</v>
          </cell>
        </row>
        <row r="742">
          <cell r="A742" t="str">
            <v>S513235</v>
          </cell>
          <cell r="C742" t="str">
            <v>封云娥</v>
          </cell>
          <cell r="E742" t="str">
            <v>CNY</v>
          </cell>
          <cell r="G742">
            <v>0</v>
          </cell>
          <cell r="H742">
            <v>0</v>
          </cell>
          <cell r="J742">
            <v>0</v>
          </cell>
          <cell r="L742">
            <v>0</v>
          </cell>
          <cell r="M742" t="str">
            <v>应付</v>
          </cell>
          <cell r="N742">
            <v>0</v>
          </cell>
          <cell r="O742" t="str">
            <v>应付0</v>
          </cell>
        </row>
        <row r="743">
          <cell r="A743" t="str">
            <v>S513236</v>
          </cell>
          <cell r="C743" t="str">
            <v>河北爱信诺航天信息有限公司沧州分公司</v>
          </cell>
          <cell r="E743" t="str">
            <v>CNY</v>
          </cell>
          <cell r="G743">
            <v>0</v>
          </cell>
          <cell r="H743">
            <v>0</v>
          </cell>
          <cell r="J743">
            <v>0</v>
          </cell>
          <cell r="L743">
            <v>0</v>
          </cell>
          <cell r="M743" t="str">
            <v>应付</v>
          </cell>
          <cell r="N743">
            <v>0</v>
          </cell>
          <cell r="O743" t="str">
            <v>应付0</v>
          </cell>
        </row>
        <row r="744">
          <cell r="A744" t="str">
            <v>S513237</v>
          </cell>
          <cell r="C744" t="str">
            <v>黄骅市世航模具厂</v>
          </cell>
          <cell r="E744" t="str">
            <v>CNY</v>
          </cell>
          <cell r="G744">
            <v>-72830</v>
          </cell>
          <cell r="H744">
            <v>0</v>
          </cell>
          <cell r="J744">
            <v>0</v>
          </cell>
          <cell r="L744">
            <v>-72830</v>
          </cell>
          <cell r="M744" t="str">
            <v>应付</v>
          </cell>
          <cell r="N744">
            <v>72830</v>
          </cell>
          <cell r="O744" t="str">
            <v>应付72830</v>
          </cell>
        </row>
        <row r="745">
          <cell r="A745" t="str">
            <v>S513238</v>
          </cell>
          <cell r="C745" t="str">
            <v>深州市睿盛橡塑制品有限公司</v>
          </cell>
          <cell r="E745" t="str">
            <v>CNY</v>
          </cell>
          <cell r="G745">
            <v>-92912.62</v>
          </cell>
          <cell r="H745">
            <v>0</v>
          </cell>
          <cell r="J745">
            <v>0</v>
          </cell>
          <cell r="L745">
            <v>-92912.62</v>
          </cell>
          <cell r="M745" t="str">
            <v>应付</v>
          </cell>
          <cell r="N745">
            <v>92912.62</v>
          </cell>
          <cell r="O745" t="str">
            <v>应付92912.62</v>
          </cell>
        </row>
        <row r="746">
          <cell r="A746" t="str">
            <v>S513240</v>
          </cell>
          <cell r="C746" t="str">
            <v>沧州大乔工程机械销售有限公司</v>
          </cell>
          <cell r="E746" t="str">
            <v>CNY</v>
          </cell>
          <cell r="G746">
            <v>0</v>
          </cell>
          <cell r="H746">
            <v>0</v>
          </cell>
          <cell r="J746">
            <v>0</v>
          </cell>
          <cell r="L746">
            <v>0</v>
          </cell>
          <cell r="M746" t="str">
            <v>应付</v>
          </cell>
          <cell r="N746">
            <v>0</v>
          </cell>
          <cell r="O746" t="str">
            <v>应付0</v>
          </cell>
        </row>
        <row r="747">
          <cell r="A747" t="str">
            <v>S513241</v>
          </cell>
          <cell r="C747" t="str">
            <v>黄骅市新辰环保科技有限公司</v>
          </cell>
          <cell r="E747" t="str">
            <v>CNY</v>
          </cell>
          <cell r="G747">
            <v>0</v>
          </cell>
          <cell r="H747">
            <v>0</v>
          </cell>
          <cell r="J747">
            <v>0</v>
          </cell>
          <cell r="L747">
            <v>0</v>
          </cell>
          <cell r="M747" t="str">
            <v>应付</v>
          </cell>
          <cell r="N747">
            <v>0</v>
          </cell>
          <cell r="O747" t="str">
            <v>应付0</v>
          </cell>
        </row>
        <row r="748">
          <cell r="A748" t="str">
            <v>S513242</v>
          </cell>
          <cell r="C748" t="str">
            <v>河北优蓝人力资源服务有限公司</v>
          </cell>
          <cell r="E748" t="str">
            <v>CNY</v>
          </cell>
          <cell r="G748">
            <v>0</v>
          </cell>
          <cell r="H748">
            <v>0</v>
          </cell>
          <cell r="J748">
            <v>0</v>
          </cell>
          <cell r="L748">
            <v>0</v>
          </cell>
          <cell r="M748" t="str">
            <v>应付</v>
          </cell>
          <cell r="N748">
            <v>0</v>
          </cell>
          <cell r="O748" t="str">
            <v>应付0</v>
          </cell>
        </row>
        <row r="749">
          <cell r="A749" t="str">
            <v>S513243</v>
          </cell>
          <cell r="C749" t="str">
            <v>唐山京盟汽车模具科技有限公司</v>
          </cell>
          <cell r="E749" t="str">
            <v>CNY</v>
          </cell>
          <cell r="G749">
            <v>-54000</v>
          </cell>
          <cell r="H749">
            <v>0</v>
          </cell>
          <cell r="J749">
            <v>0</v>
          </cell>
          <cell r="L749">
            <v>-54000</v>
          </cell>
          <cell r="M749" t="str">
            <v>应付</v>
          </cell>
          <cell r="N749">
            <v>54000</v>
          </cell>
          <cell r="O749" t="str">
            <v>应付54000</v>
          </cell>
        </row>
        <row r="750">
          <cell r="A750" t="str">
            <v>S513245</v>
          </cell>
          <cell r="C750" t="str">
            <v>黄骅市梦森林花卉经营部</v>
          </cell>
          <cell r="E750" t="str">
            <v>CNY</v>
          </cell>
          <cell r="G750">
            <v>0</v>
          </cell>
          <cell r="H750">
            <v>0</v>
          </cell>
          <cell r="J750">
            <v>0</v>
          </cell>
          <cell r="L750">
            <v>0</v>
          </cell>
          <cell r="M750" t="str">
            <v>应付</v>
          </cell>
          <cell r="N750">
            <v>0</v>
          </cell>
          <cell r="O750" t="str">
            <v>应付0</v>
          </cell>
        </row>
        <row r="751">
          <cell r="A751" t="str">
            <v>S513246</v>
          </cell>
          <cell r="C751" t="str">
            <v>沧州市家军电器有限公司</v>
          </cell>
          <cell r="E751" t="str">
            <v>CNY</v>
          </cell>
          <cell r="G751">
            <v>0</v>
          </cell>
          <cell r="H751">
            <v>0</v>
          </cell>
          <cell r="J751">
            <v>0</v>
          </cell>
          <cell r="L751">
            <v>0</v>
          </cell>
          <cell r="M751" t="str">
            <v>应付</v>
          </cell>
          <cell r="N751">
            <v>0</v>
          </cell>
          <cell r="O751" t="str">
            <v>应付0</v>
          </cell>
        </row>
        <row r="752">
          <cell r="A752" t="str">
            <v>S513247</v>
          </cell>
          <cell r="C752" t="str">
            <v>黄骅市明盛商贸有限公司</v>
          </cell>
          <cell r="E752" t="str">
            <v>CNY</v>
          </cell>
          <cell r="G752">
            <v>0</v>
          </cell>
          <cell r="H752">
            <v>0</v>
          </cell>
          <cell r="J752">
            <v>0</v>
          </cell>
          <cell r="L752">
            <v>0</v>
          </cell>
          <cell r="M752" t="str">
            <v>应付</v>
          </cell>
          <cell r="N752">
            <v>0</v>
          </cell>
          <cell r="O752" t="str">
            <v>应付0</v>
          </cell>
        </row>
        <row r="753">
          <cell r="A753" t="str">
            <v>S513249</v>
          </cell>
          <cell r="C753" t="str">
            <v>黄骅市泊鑫模具厂</v>
          </cell>
          <cell r="E753" t="str">
            <v>CNY</v>
          </cell>
          <cell r="G753">
            <v>-32527.05</v>
          </cell>
          <cell r="H753">
            <v>0</v>
          </cell>
          <cell r="J753">
            <v>0</v>
          </cell>
          <cell r="L753">
            <v>-32527.05</v>
          </cell>
          <cell r="M753" t="str">
            <v>应付</v>
          </cell>
          <cell r="N753">
            <v>32527.05</v>
          </cell>
          <cell r="O753" t="str">
            <v>应付32527.05</v>
          </cell>
        </row>
        <row r="754">
          <cell r="A754" t="str">
            <v>S513250</v>
          </cell>
          <cell r="C754" t="str">
            <v>黄骅市天海龙五金机电商贸有限公司</v>
          </cell>
          <cell r="E754" t="str">
            <v>CNY</v>
          </cell>
          <cell r="G754">
            <v>-31952.560000000001</v>
          </cell>
          <cell r="H754">
            <v>0</v>
          </cell>
          <cell r="J754">
            <v>29158</v>
          </cell>
          <cell r="L754">
            <v>-61110.559999999998</v>
          </cell>
          <cell r="M754" t="str">
            <v>应付</v>
          </cell>
          <cell r="N754">
            <v>61110.559999999998</v>
          </cell>
          <cell r="O754" t="str">
            <v>应付61110.56</v>
          </cell>
        </row>
        <row r="755">
          <cell r="A755" t="str">
            <v>S513251</v>
          </cell>
          <cell r="C755" t="str">
            <v>黄骅市四通模具厂</v>
          </cell>
          <cell r="E755" t="str">
            <v>CNY</v>
          </cell>
          <cell r="G755">
            <v>-128429</v>
          </cell>
          <cell r="H755">
            <v>0</v>
          </cell>
          <cell r="J755">
            <v>53867</v>
          </cell>
          <cell r="L755">
            <v>-182296</v>
          </cell>
          <cell r="M755" t="str">
            <v>应付</v>
          </cell>
          <cell r="N755">
            <v>182296</v>
          </cell>
          <cell r="O755" t="str">
            <v>应付182296</v>
          </cell>
        </row>
        <row r="756">
          <cell r="A756" t="str">
            <v>S513252</v>
          </cell>
          <cell r="C756" t="str">
            <v>黄骅市东骅机电设备销售有限公司</v>
          </cell>
          <cell r="E756" t="str">
            <v>CNY</v>
          </cell>
          <cell r="G756">
            <v>-360</v>
          </cell>
          <cell r="H756">
            <v>0</v>
          </cell>
          <cell r="J756">
            <v>0</v>
          </cell>
          <cell r="L756">
            <v>-360</v>
          </cell>
          <cell r="M756" t="str">
            <v>应付</v>
          </cell>
          <cell r="N756">
            <v>360</v>
          </cell>
          <cell r="O756" t="str">
            <v>应付360</v>
          </cell>
        </row>
        <row r="757">
          <cell r="A757" t="str">
            <v>S513253</v>
          </cell>
          <cell r="C757" t="str">
            <v>沧州骅源会计师事务所有限责任公司</v>
          </cell>
          <cell r="E757" t="str">
            <v>CNY</v>
          </cell>
          <cell r="G757">
            <v>0</v>
          </cell>
          <cell r="H757">
            <v>0</v>
          </cell>
          <cell r="J757">
            <v>0</v>
          </cell>
          <cell r="L757">
            <v>0</v>
          </cell>
          <cell r="M757" t="str">
            <v>应付</v>
          </cell>
          <cell r="N757">
            <v>0</v>
          </cell>
          <cell r="O757" t="str">
            <v>应付0</v>
          </cell>
        </row>
        <row r="758">
          <cell r="A758" t="str">
            <v>S513254</v>
          </cell>
          <cell r="C758" t="str">
            <v>黄骅市海星网络科技有限公司</v>
          </cell>
          <cell r="E758" t="str">
            <v>CNY</v>
          </cell>
          <cell r="G758">
            <v>0</v>
          </cell>
          <cell r="H758">
            <v>0</v>
          </cell>
          <cell r="J758">
            <v>0</v>
          </cell>
          <cell r="L758">
            <v>0</v>
          </cell>
          <cell r="M758" t="str">
            <v>应付</v>
          </cell>
          <cell r="N758">
            <v>0</v>
          </cell>
          <cell r="O758" t="str">
            <v>应付0</v>
          </cell>
        </row>
        <row r="759">
          <cell r="A759" t="str">
            <v>S513255</v>
          </cell>
          <cell r="C759" t="str">
            <v>黄骅市展沣建筑工程有限公司</v>
          </cell>
          <cell r="E759" t="str">
            <v>CNY</v>
          </cell>
          <cell r="G759">
            <v>-1335</v>
          </cell>
          <cell r="H759">
            <v>0</v>
          </cell>
          <cell r="J759">
            <v>0</v>
          </cell>
          <cell r="L759">
            <v>-1335</v>
          </cell>
          <cell r="M759" t="str">
            <v>应付</v>
          </cell>
          <cell r="N759">
            <v>1335</v>
          </cell>
          <cell r="O759" t="str">
            <v>应付1335</v>
          </cell>
        </row>
        <row r="760">
          <cell r="A760" t="str">
            <v>S513258</v>
          </cell>
          <cell r="C760" t="str">
            <v>韩永辉</v>
          </cell>
          <cell r="E760" t="str">
            <v>CNY</v>
          </cell>
          <cell r="G760">
            <v>3000</v>
          </cell>
          <cell r="H760">
            <v>16600</v>
          </cell>
          <cell r="J760">
            <v>19600</v>
          </cell>
          <cell r="L760">
            <v>0</v>
          </cell>
          <cell r="M760" t="str">
            <v>应付</v>
          </cell>
          <cell r="N760">
            <v>0</v>
          </cell>
          <cell r="O760" t="str">
            <v>应付0</v>
          </cell>
        </row>
        <row r="761">
          <cell r="A761" t="str">
            <v>S513259</v>
          </cell>
          <cell r="C761" t="str">
            <v>黄骅市方达泵阀有限公司</v>
          </cell>
          <cell r="E761" t="str">
            <v>CNY</v>
          </cell>
          <cell r="G761">
            <v>0</v>
          </cell>
          <cell r="H761">
            <v>0</v>
          </cell>
          <cell r="J761">
            <v>0</v>
          </cell>
          <cell r="L761">
            <v>0</v>
          </cell>
          <cell r="M761" t="str">
            <v>应付</v>
          </cell>
          <cell r="N761">
            <v>0</v>
          </cell>
          <cell r="O761" t="str">
            <v>应付0</v>
          </cell>
        </row>
        <row r="762">
          <cell r="A762" t="str">
            <v>S513260</v>
          </cell>
          <cell r="C762" t="str">
            <v>黄骅市鑫宏祥电器门市部</v>
          </cell>
          <cell r="E762" t="str">
            <v>CNY</v>
          </cell>
          <cell r="G762">
            <v>0</v>
          </cell>
          <cell r="H762">
            <v>0</v>
          </cell>
          <cell r="J762">
            <v>0</v>
          </cell>
          <cell r="L762">
            <v>0</v>
          </cell>
          <cell r="M762" t="str">
            <v>应付</v>
          </cell>
          <cell r="N762">
            <v>0</v>
          </cell>
          <cell r="O762" t="str">
            <v>应付0</v>
          </cell>
        </row>
        <row r="763">
          <cell r="A763" t="str">
            <v>S513261</v>
          </cell>
          <cell r="C763" t="str">
            <v>泊头市茁博机械厂</v>
          </cell>
          <cell r="E763" t="str">
            <v>CNY</v>
          </cell>
          <cell r="G763">
            <v>0</v>
          </cell>
          <cell r="H763">
            <v>7100</v>
          </cell>
          <cell r="J763">
            <v>7100</v>
          </cell>
          <cell r="L763">
            <v>0</v>
          </cell>
          <cell r="M763" t="str">
            <v>应付</v>
          </cell>
          <cell r="N763">
            <v>0</v>
          </cell>
          <cell r="O763" t="str">
            <v>应付0</v>
          </cell>
        </row>
        <row r="764">
          <cell r="A764" t="str">
            <v>S513262</v>
          </cell>
          <cell r="C764" t="str">
            <v>黄骅市德宇模具有限公司</v>
          </cell>
          <cell r="E764" t="str">
            <v>CNY</v>
          </cell>
          <cell r="G764">
            <v>-15849</v>
          </cell>
          <cell r="H764">
            <v>0</v>
          </cell>
          <cell r="J764">
            <v>0</v>
          </cell>
          <cell r="L764">
            <v>-15849</v>
          </cell>
          <cell r="M764" t="str">
            <v>应付</v>
          </cell>
          <cell r="N764">
            <v>15849</v>
          </cell>
          <cell r="O764" t="str">
            <v>应付15849</v>
          </cell>
        </row>
        <row r="765">
          <cell r="A765" t="str">
            <v>S513264</v>
          </cell>
          <cell r="C765" t="str">
            <v>黄骅市冀中模具厂</v>
          </cell>
          <cell r="E765" t="str">
            <v>CNY</v>
          </cell>
          <cell r="G765">
            <v>-32500</v>
          </cell>
          <cell r="H765">
            <v>0</v>
          </cell>
          <cell r="J765">
            <v>0</v>
          </cell>
          <cell r="L765">
            <v>-32500</v>
          </cell>
          <cell r="M765" t="str">
            <v>应付</v>
          </cell>
          <cell r="N765">
            <v>32500</v>
          </cell>
          <cell r="O765" t="str">
            <v>应付32500</v>
          </cell>
        </row>
        <row r="766">
          <cell r="A766" t="str">
            <v>S513265</v>
          </cell>
          <cell r="C766" t="str">
            <v>河北翌浩工程项目管理有限公司</v>
          </cell>
          <cell r="E766" t="str">
            <v>CNY</v>
          </cell>
          <cell r="G766">
            <v>0</v>
          </cell>
          <cell r="H766">
            <v>15000</v>
          </cell>
          <cell r="J766">
            <v>30000</v>
          </cell>
          <cell r="L766">
            <v>-15000</v>
          </cell>
          <cell r="M766" t="str">
            <v>应付</v>
          </cell>
          <cell r="N766">
            <v>15000</v>
          </cell>
          <cell r="O766" t="str">
            <v>应付15000</v>
          </cell>
        </row>
        <row r="767">
          <cell r="A767" t="str">
            <v>S514001</v>
          </cell>
          <cell r="C767" t="str">
            <v>大同高镁科技有限公司</v>
          </cell>
          <cell r="E767" t="str">
            <v>CNY</v>
          </cell>
          <cell r="G767">
            <v>0</v>
          </cell>
          <cell r="H767">
            <v>0</v>
          </cell>
          <cell r="J767">
            <v>0</v>
          </cell>
          <cell r="L767">
            <v>0</v>
          </cell>
          <cell r="M767" t="str">
            <v>应付</v>
          </cell>
          <cell r="N767">
            <v>0</v>
          </cell>
          <cell r="O767" t="str">
            <v>应付0</v>
          </cell>
        </row>
        <row r="768">
          <cell r="A768" t="str">
            <v>S514002</v>
          </cell>
          <cell r="C768" t="str">
            <v>曲沃重义汽车服务有限公司</v>
          </cell>
          <cell r="E768" t="str">
            <v>CNY</v>
          </cell>
          <cell r="G768">
            <v>0</v>
          </cell>
          <cell r="H768">
            <v>0</v>
          </cell>
          <cell r="J768">
            <v>0</v>
          </cell>
          <cell r="L768">
            <v>0</v>
          </cell>
          <cell r="M768" t="str">
            <v>应付</v>
          </cell>
          <cell r="N768">
            <v>0</v>
          </cell>
          <cell r="O768" t="str">
            <v>应付0</v>
          </cell>
        </row>
        <row r="769">
          <cell r="A769" t="str">
            <v>S514004</v>
          </cell>
          <cell r="C769" t="str">
            <v>五寨县荣泰汽车贸易有限责任公司</v>
          </cell>
          <cell r="E769" t="str">
            <v>CNY</v>
          </cell>
          <cell r="G769">
            <v>0</v>
          </cell>
          <cell r="H769">
            <v>0</v>
          </cell>
          <cell r="J769">
            <v>0</v>
          </cell>
          <cell r="L769">
            <v>0</v>
          </cell>
          <cell r="M769" t="str">
            <v>应付</v>
          </cell>
          <cell r="N769">
            <v>0</v>
          </cell>
          <cell r="O769" t="str">
            <v>应付0</v>
          </cell>
        </row>
        <row r="770">
          <cell r="A770" t="str">
            <v>S514005</v>
          </cell>
          <cell r="C770" t="str">
            <v>山西驰鹏汽车销售有限公司</v>
          </cell>
          <cell r="E770" t="str">
            <v>CNY</v>
          </cell>
          <cell r="G770">
            <v>0</v>
          </cell>
          <cell r="H770">
            <v>0</v>
          </cell>
          <cell r="J770">
            <v>0</v>
          </cell>
          <cell r="L770">
            <v>0</v>
          </cell>
          <cell r="M770" t="str">
            <v>应付</v>
          </cell>
          <cell r="N770">
            <v>0</v>
          </cell>
          <cell r="O770" t="str">
            <v>应付0</v>
          </cell>
        </row>
        <row r="771">
          <cell r="A771" t="str">
            <v>S514007</v>
          </cell>
          <cell r="C771" t="str">
            <v>五寨县鸿兴汽贸有限责任公司</v>
          </cell>
          <cell r="E771" t="str">
            <v>CNY</v>
          </cell>
          <cell r="G771">
            <v>0</v>
          </cell>
          <cell r="H771">
            <v>0</v>
          </cell>
          <cell r="J771">
            <v>0</v>
          </cell>
          <cell r="L771">
            <v>0</v>
          </cell>
          <cell r="M771" t="str">
            <v>应付</v>
          </cell>
          <cell r="N771">
            <v>0</v>
          </cell>
          <cell r="O771" t="str">
            <v>应付0</v>
          </cell>
        </row>
        <row r="772">
          <cell r="A772" t="str">
            <v>S514008</v>
          </cell>
          <cell r="C772" t="str">
            <v>山西忻州东联汽车贸易有限公司</v>
          </cell>
          <cell r="E772" t="str">
            <v>CNY</v>
          </cell>
          <cell r="G772">
            <v>0</v>
          </cell>
          <cell r="H772">
            <v>0</v>
          </cell>
          <cell r="J772">
            <v>0</v>
          </cell>
          <cell r="L772">
            <v>0</v>
          </cell>
          <cell r="M772" t="str">
            <v>应付</v>
          </cell>
          <cell r="N772">
            <v>0</v>
          </cell>
          <cell r="O772" t="str">
            <v>应付0</v>
          </cell>
        </row>
        <row r="773">
          <cell r="A773" t="str">
            <v>S514010</v>
          </cell>
          <cell r="C773" t="str">
            <v>山西汇瑞达汽车销售服务有限公司</v>
          </cell>
          <cell r="E773" t="str">
            <v>CNY</v>
          </cell>
          <cell r="G773">
            <v>0</v>
          </cell>
          <cell r="H773">
            <v>0</v>
          </cell>
          <cell r="J773">
            <v>0</v>
          </cell>
          <cell r="L773">
            <v>0</v>
          </cell>
          <cell r="M773" t="str">
            <v>应付</v>
          </cell>
          <cell r="N773">
            <v>0</v>
          </cell>
          <cell r="O773" t="str">
            <v>应付0</v>
          </cell>
        </row>
        <row r="774">
          <cell r="A774" t="str">
            <v>S514011</v>
          </cell>
          <cell r="C774" t="str">
            <v>宁武县恒祥汽修厂</v>
          </cell>
          <cell r="E774" t="str">
            <v>CNY</v>
          </cell>
          <cell r="G774">
            <v>0</v>
          </cell>
          <cell r="H774">
            <v>0</v>
          </cell>
          <cell r="J774">
            <v>0</v>
          </cell>
          <cell r="L774">
            <v>0</v>
          </cell>
          <cell r="M774" t="str">
            <v>应付</v>
          </cell>
          <cell r="N774">
            <v>0</v>
          </cell>
          <cell r="O774" t="str">
            <v>应付0</v>
          </cell>
        </row>
        <row r="775">
          <cell r="A775" t="str">
            <v>S514012</v>
          </cell>
          <cell r="C775" t="str">
            <v>平遥县鸿茂汽车服务有限公司</v>
          </cell>
          <cell r="E775" t="str">
            <v>CNY</v>
          </cell>
          <cell r="G775">
            <v>0</v>
          </cell>
          <cell r="H775">
            <v>0</v>
          </cell>
          <cell r="J775">
            <v>0</v>
          </cell>
          <cell r="L775">
            <v>0</v>
          </cell>
          <cell r="M775" t="str">
            <v>应付</v>
          </cell>
          <cell r="N775">
            <v>0</v>
          </cell>
          <cell r="O775" t="str">
            <v>应付0</v>
          </cell>
        </row>
        <row r="776">
          <cell r="A776" t="str">
            <v>S514016</v>
          </cell>
          <cell r="C776" t="str">
            <v>山西汉邦建发自动化设备有限公司</v>
          </cell>
          <cell r="E776" t="str">
            <v>CNY</v>
          </cell>
          <cell r="G776">
            <v>0</v>
          </cell>
          <cell r="H776">
            <v>0</v>
          </cell>
          <cell r="J776">
            <v>0</v>
          </cell>
          <cell r="L776">
            <v>0</v>
          </cell>
          <cell r="M776" t="str">
            <v>应付</v>
          </cell>
          <cell r="N776">
            <v>0</v>
          </cell>
          <cell r="O776" t="str">
            <v>应付0</v>
          </cell>
        </row>
        <row r="777">
          <cell r="A777" t="str">
            <v>S515001</v>
          </cell>
          <cell r="C777" t="str">
            <v>乌海市裕轮商贸有限公司</v>
          </cell>
          <cell r="E777" t="str">
            <v>CNY</v>
          </cell>
          <cell r="G777">
            <v>0</v>
          </cell>
          <cell r="H777">
            <v>0</v>
          </cell>
          <cell r="J777">
            <v>0</v>
          </cell>
          <cell r="L777">
            <v>0</v>
          </cell>
          <cell r="M777" t="str">
            <v>应付</v>
          </cell>
          <cell r="N777">
            <v>0</v>
          </cell>
          <cell r="O777" t="str">
            <v>应付0</v>
          </cell>
        </row>
        <row r="778">
          <cell r="A778" t="str">
            <v>S515002</v>
          </cell>
          <cell r="C778" t="str">
            <v>包头市银泰汽车服务有限公司</v>
          </cell>
          <cell r="E778" t="str">
            <v>CNY</v>
          </cell>
          <cell r="G778">
            <v>0</v>
          </cell>
          <cell r="H778">
            <v>0</v>
          </cell>
          <cell r="J778">
            <v>0</v>
          </cell>
          <cell r="L778">
            <v>0</v>
          </cell>
          <cell r="M778" t="str">
            <v>应付</v>
          </cell>
          <cell r="N778">
            <v>0</v>
          </cell>
          <cell r="O778" t="str">
            <v>应付0</v>
          </cell>
        </row>
        <row r="779">
          <cell r="A779" t="str">
            <v>S515003</v>
          </cell>
          <cell r="C779" t="str">
            <v>包头市清枫科技有限公司</v>
          </cell>
          <cell r="E779" t="str">
            <v>CNY</v>
          </cell>
          <cell r="G779">
            <v>0</v>
          </cell>
          <cell r="H779">
            <v>0</v>
          </cell>
          <cell r="J779">
            <v>0</v>
          </cell>
          <cell r="L779">
            <v>0</v>
          </cell>
          <cell r="M779" t="str">
            <v>应付</v>
          </cell>
          <cell r="N779">
            <v>0</v>
          </cell>
          <cell r="O779" t="str">
            <v>应付0</v>
          </cell>
        </row>
        <row r="780">
          <cell r="A780" t="str">
            <v>S521004</v>
          </cell>
          <cell r="C780" t="str">
            <v>辽阳奥德新重型汽车修配厂</v>
          </cell>
          <cell r="E780" t="str">
            <v>CNY</v>
          </cell>
          <cell r="G780">
            <v>0</v>
          </cell>
          <cell r="H780">
            <v>0</v>
          </cell>
          <cell r="J780">
            <v>0</v>
          </cell>
          <cell r="L780">
            <v>0</v>
          </cell>
          <cell r="M780" t="str">
            <v>应付</v>
          </cell>
          <cell r="N780">
            <v>0</v>
          </cell>
          <cell r="O780" t="str">
            <v>应付0</v>
          </cell>
        </row>
        <row r="781">
          <cell r="A781" t="str">
            <v>S521005</v>
          </cell>
          <cell r="C781" t="str">
            <v>盘锦圣翔汽车销售服务有限公司</v>
          </cell>
          <cell r="E781" t="str">
            <v>CNY</v>
          </cell>
          <cell r="G781">
            <v>0</v>
          </cell>
          <cell r="H781">
            <v>0</v>
          </cell>
          <cell r="J781">
            <v>0</v>
          </cell>
          <cell r="L781">
            <v>0</v>
          </cell>
          <cell r="M781" t="str">
            <v>应付</v>
          </cell>
          <cell r="N781">
            <v>0</v>
          </cell>
          <cell r="O781" t="str">
            <v>应付0</v>
          </cell>
        </row>
        <row r="782">
          <cell r="A782" t="str">
            <v>S521007</v>
          </cell>
          <cell r="C782" t="str">
            <v>鞍山沈动重工有限公司</v>
          </cell>
          <cell r="E782" t="str">
            <v>CNY</v>
          </cell>
          <cell r="G782">
            <v>0</v>
          </cell>
          <cell r="H782">
            <v>0</v>
          </cell>
          <cell r="J782">
            <v>0</v>
          </cell>
          <cell r="L782">
            <v>0</v>
          </cell>
          <cell r="M782" t="str">
            <v>应付</v>
          </cell>
          <cell r="N782">
            <v>0</v>
          </cell>
          <cell r="O782" t="str">
            <v>应付0</v>
          </cell>
        </row>
        <row r="783">
          <cell r="A783" t="str">
            <v>S521008</v>
          </cell>
          <cell r="C783" t="str">
            <v>辽宁动力能源装备集团有限公司</v>
          </cell>
          <cell r="E783" t="str">
            <v>CNY</v>
          </cell>
          <cell r="G783">
            <v>0</v>
          </cell>
          <cell r="H783">
            <v>0</v>
          </cell>
          <cell r="J783">
            <v>0</v>
          </cell>
          <cell r="L783">
            <v>0</v>
          </cell>
          <cell r="M783" t="str">
            <v>应付</v>
          </cell>
          <cell r="N783">
            <v>0</v>
          </cell>
          <cell r="O783" t="str">
            <v>应付0</v>
          </cell>
        </row>
        <row r="784">
          <cell r="A784" t="str">
            <v>S521009</v>
          </cell>
          <cell r="C784" t="str">
            <v>辽宁星朋科技实业有限公司</v>
          </cell>
          <cell r="E784" t="str">
            <v>CNY</v>
          </cell>
          <cell r="G784">
            <v>0</v>
          </cell>
          <cell r="H784">
            <v>0</v>
          </cell>
          <cell r="J784">
            <v>0</v>
          </cell>
          <cell r="L784">
            <v>0</v>
          </cell>
          <cell r="M784" t="str">
            <v>应付</v>
          </cell>
          <cell r="N784">
            <v>0</v>
          </cell>
          <cell r="O784" t="str">
            <v>应付0</v>
          </cell>
        </row>
        <row r="785">
          <cell r="A785" t="str">
            <v>S521010</v>
          </cell>
          <cell r="C785" t="str">
            <v>辽宁利丰源达汽车销售有限公司</v>
          </cell>
          <cell r="E785" t="str">
            <v>CNY</v>
          </cell>
          <cell r="G785">
            <v>0</v>
          </cell>
          <cell r="H785">
            <v>0</v>
          </cell>
          <cell r="J785">
            <v>0</v>
          </cell>
          <cell r="L785">
            <v>0</v>
          </cell>
          <cell r="M785" t="str">
            <v>应付</v>
          </cell>
          <cell r="N785">
            <v>0</v>
          </cell>
          <cell r="O785" t="str">
            <v>应付0</v>
          </cell>
        </row>
        <row r="786">
          <cell r="A786" t="str">
            <v>S521012</v>
          </cell>
          <cell r="C786" t="str">
            <v>盘起工业（大连）有限公司</v>
          </cell>
          <cell r="E786" t="str">
            <v>CNY</v>
          </cell>
          <cell r="G786">
            <v>0</v>
          </cell>
          <cell r="H786">
            <v>0</v>
          </cell>
          <cell r="J786">
            <v>0</v>
          </cell>
          <cell r="L786">
            <v>0</v>
          </cell>
          <cell r="M786" t="str">
            <v>应付</v>
          </cell>
          <cell r="N786">
            <v>0</v>
          </cell>
          <cell r="O786" t="str">
            <v>应付0</v>
          </cell>
        </row>
        <row r="787">
          <cell r="A787" t="str">
            <v>S521013</v>
          </cell>
          <cell r="C787" t="str">
            <v>沈阳机床集团中捷机床厂</v>
          </cell>
          <cell r="E787" t="str">
            <v>CNY</v>
          </cell>
          <cell r="G787">
            <v>-5000</v>
          </cell>
          <cell r="H787">
            <v>0</v>
          </cell>
          <cell r="J787">
            <v>0</v>
          </cell>
          <cell r="L787">
            <v>-5000</v>
          </cell>
          <cell r="M787" t="str">
            <v>应付</v>
          </cell>
          <cell r="N787">
            <v>5000</v>
          </cell>
          <cell r="O787" t="str">
            <v>应付5000</v>
          </cell>
        </row>
        <row r="788">
          <cell r="A788" t="str">
            <v>S521016</v>
          </cell>
          <cell r="C788" t="str">
            <v>大连安华物流系统有限公司</v>
          </cell>
          <cell r="E788" t="str">
            <v>CNY</v>
          </cell>
          <cell r="G788">
            <v>-21057.55</v>
          </cell>
          <cell r="H788">
            <v>0</v>
          </cell>
          <cell r="J788">
            <v>0</v>
          </cell>
          <cell r="L788">
            <v>-21057.55</v>
          </cell>
          <cell r="M788" t="str">
            <v>应付</v>
          </cell>
          <cell r="N788">
            <v>21057.55</v>
          </cell>
          <cell r="O788" t="str">
            <v>应付21057.55</v>
          </cell>
        </row>
        <row r="789">
          <cell r="A789" t="str">
            <v>S523001</v>
          </cell>
          <cell r="C789" t="str">
            <v>明水鑫隆汽车销售有限公司</v>
          </cell>
          <cell r="E789" t="str">
            <v>CNY</v>
          </cell>
          <cell r="G789">
            <v>0</v>
          </cell>
          <cell r="H789">
            <v>0</v>
          </cell>
          <cell r="J789">
            <v>0</v>
          </cell>
          <cell r="L789">
            <v>0</v>
          </cell>
          <cell r="M789" t="str">
            <v>应付</v>
          </cell>
          <cell r="N789">
            <v>0</v>
          </cell>
          <cell r="O789" t="str">
            <v>应付0</v>
          </cell>
        </row>
        <row r="790">
          <cell r="A790" t="str">
            <v>S523002</v>
          </cell>
          <cell r="C790" t="str">
            <v>哈尔滨久霖汽车维修有限公司</v>
          </cell>
          <cell r="E790" t="str">
            <v>CNY</v>
          </cell>
          <cell r="G790">
            <v>0</v>
          </cell>
          <cell r="H790">
            <v>0</v>
          </cell>
          <cell r="J790">
            <v>0</v>
          </cell>
          <cell r="L790">
            <v>0</v>
          </cell>
          <cell r="M790" t="str">
            <v>应付</v>
          </cell>
          <cell r="N790">
            <v>0</v>
          </cell>
          <cell r="O790" t="str">
            <v>应付0</v>
          </cell>
        </row>
        <row r="791">
          <cell r="A791" t="str">
            <v>S531001</v>
          </cell>
          <cell r="C791" t="str">
            <v>上海腾基机械设备有限公司</v>
          </cell>
          <cell r="E791" t="str">
            <v>CNY</v>
          </cell>
          <cell r="G791">
            <v>0</v>
          </cell>
          <cell r="H791">
            <v>0</v>
          </cell>
          <cell r="J791">
            <v>0</v>
          </cell>
          <cell r="L791">
            <v>0</v>
          </cell>
          <cell r="M791" t="str">
            <v>应付</v>
          </cell>
          <cell r="N791">
            <v>0</v>
          </cell>
          <cell r="O791" t="str">
            <v>应付0</v>
          </cell>
        </row>
        <row r="792">
          <cell r="A792" t="str">
            <v>S531002</v>
          </cell>
          <cell r="C792" t="str">
            <v>上海昊诚泵阀有限公司</v>
          </cell>
          <cell r="E792" t="str">
            <v>CNY</v>
          </cell>
          <cell r="G792">
            <v>-1980</v>
          </cell>
          <cell r="H792">
            <v>0</v>
          </cell>
          <cell r="J792">
            <v>0</v>
          </cell>
          <cell r="L792">
            <v>-1980</v>
          </cell>
          <cell r="M792" t="str">
            <v>应付</v>
          </cell>
          <cell r="N792">
            <v>1980</v>
          </cell>
          <cell r="O792" t="str">
            <v>应付1980</v>
          </cell>
        </row>
        <row r="793">
          <cell r="A793" t="str">
            <v>S531003</v>
          </cell>
          <cell r="C793" t="str">
            <v>上海名华悬挂输送机有限公司</v>
          </cell>
          <cell r="E793" t="str">
            <v>CNY</v>
          </cell>
          <cell r="G793">
            <v>-19500</v>
          </cell>
          <cell r="H793">
            <v>0</v>
          </cell>
          <cell r="J793">
            <v>0</v>
          </cell>
          <cell r="L793">
            <v>-19500</v>
          </cell>
          <cell r="M793" t="str">
            <v>应付</v>
          </cell>
          <cell r="N793">
            <v>19500</v>
          </cell>
          <cell r="O793" t="str">
            <v>应付19500</v>
          </cell>
        </row>
        <row r="794">
          <cell r="A794" t="str">
            <v>S531004</v>
          </cell>
          <cell r="C794" t="str">
            <v>上海动纳动力科技有限公司</v>
          </cell>
          <cell r="E794" t="str">
            <v>CNY</v>
          </cell>
          <cell r="G794">
            <v>-2000</v>
          </cell>
          <cell r="H794">
            <v>0</v>
          </cell>
          <cell r="J794">
            <v>0</v>
          </cell>
          <cell r="L794">
            <v>-2000</v>
          </cell>
          <cell r="M794" t="str">
            <v>应付</v>
          </cell>
          <cell r="N794">
            <v>2000</v>
          </cell>
          <cell r="O794" t="str">
            <v>应付2000</v>
          </cell>
        </row>
        <row r="795">
          <cell r="A795" t="str">
            <v>S531006</v>
          </cell>
          <cell r="C795" t="str">
            <v>上海快意信息科技有限公司</v>
          </cell>
          <cell r="E795" t="str">
            <v>CNY</v>
          </cell>
          <cell r="G795">
            <v>0</v>
          </cell>
          <cell r="H795">
            <v>0</v>
          </cell>
          <cell r="J795">
            <v>0</v>
          </cell>
          <cell r="L795">
            <v>0</v>
          </cell>
          <cell r="M795" t="str">
            <v>应付</v>
          </cell>
          <cell r="N795">
            <v>0</v>
          </cell>
          <cell r="O795" t="str">
            <v>应付0</v>
          </cell>
        </row>
        <row r="796">
          <cell r="A796" t="str">
            <v>S531007</v>
          </cell>
          <cell r="C796" t="str">
            <v>米思米（中国）精密机械贸易有限公司</v>
          </cell>
          <cell r="E796" t="str">
            <v>CNY</v>
          </cell>
          <cell r="G796">
            <v>-2.91038304567337E-11</v>
          </cell>
          <cell r="H796">
            <v>148.22</v>
          </cell>
          <cell r="J796">
            <v>148.22</v>
          </cell>
          <cell r="L796">
            <v>-2.91038304567337E-11</v>
          </cell>
          <cell r="M796" t="str">
            <v>应付</v>
          </cell>
          <cell r="N796">
            <v>2.91038304567337E-11</v>
          </cell>
          <cell r="O796" t="str">
            <v>应付2.91038304567337E-11</v>
          </cell>
        </row>
        <row r="797">
          <cell r="A797" t="str">
            <v>S531008</v>
          </cell>
          <cell r="C797" t="str">
            <v>远东国际融资租赁有限公司</v>
          </cell>
          <cell r="E797" t="str">
            <v>CNY</v>
          </cell>
          <cell r="G797">
            <v>0</v>
          </cell>
          <cell r="H797">
            <v>0</v>
          </cell>
          <cell r="J797">
            <v>0</v>
          </cell>
          <cell r="L797">
            <v>0</v>
          </cell>
          <cell r="M797" t="str">
            <v>应付</v>
          </cell>
          <cell r="N797">
            <v>0</v>
          </cell>
          <cell r="O797" t="str">
            <v>应付0</v>
          </cell>
        </row>
        <row r="798">
          <cell r="A798" t="str">
            <v>S531009</v>
          </cell>
          <cell r="C798" t="str">
            <v>上海鸿安锦翔汽车服务有限公司</v>
          </cell>
          <cell r="E798" t="str">
            <v>CNY</v>
          </cell>
          <cell r="G798">
            <v>0</v>
          </cell>
          <cell r="H798">
            <v>0</v>
          </cell>
          <cell r="J798">
            <v>0</v>
          </cell>
          <cell r="L798">
            <v>0</v>
          </cell>
          <cell r="M798" t="str">
            <v>应付</v>
          </cell>
          <cell r="N798">
            <v>0</v>
          </cell>
          <cell r="O798" t="str">
            <v>应付0</v>
          </cell>
        </row>
        <row r="799">
          <cell r="A799" t="str">
            <v>S531010</v>
          </cell>
          <cell r="C799" t="str">
            <v>上海钢联电子商务股份有限公司</v>
          </cell>
          <cell r="E799" t="str">
            <v>CNY</v>
          </cell>
          <cell r="G799">
            <v>0</v>
          </cell>
          <cell r="H799">
            <v>0</v>
          </cell>
          <cell r="J799">
            <v>0</v>
          </cell>
          <cell r="L799">
            <v>0</v>
          </cell>
          <cell r="M799" t="str">
            <v>应付</v>
          </cell>
          <cell r="N799">
            <v>0</v>
          </cell>
          <cell r="O799" t="str">
            <v>应付0</v>
          </cell>
        </row>
        <row r="800">
          <cell r="A800" t="str">
            <v>S531011</v>
          </cell>
          <cell r="C800" t="str">
            <v>谱尼测试集团上海有限公司</v>
          </cell>
          <cell r="E800" t="str">
            <v>CNY</v>
          </cell>
          <cell r="G800">
            <v>0</v>
          </cell>
          <cell r="H800">
            <v>0</v>
          </cell>
          <cell r="J800">
            <v>0</v>
          </cell>
          <cell r="L800">
            <v>0</v>
          </cell>
          <cell r="M800" t="str">
            <v>应付</v>
          </cell>
          <cell r="N800">
            <v>0</v>
          </cell>
          <cell r="O800" t="str">
            <v>应付0</v>
          </cell>
        </row>
        <row r="801">
          <cell r="A801" t="str">
            <v>S531012</v>
          </cell>
          <cell r="C801" t="str">
            <v>上海贯誉电子科技有限公司</v>
          </cell>
          <cell r="E801" t="str">
            <v>CNY</v>
          </cell>
          <cell r="G801">
            <v>0</v>
          </cell>
          <cell r="H801">
            <v>0</v>
          </cell>
          <cell r="J801">
            <v>0</v>
          </cell>
          <cell r="L801">
            <v>0</v>
          </cell>
          <cell r="M801" t="str">
            <v>应付</v>
          </cell>
          <cell r="N801">
            <v>0</v>
          </cell>
          <cell r="O801" t="str">
            <v>应付0</v>
          </cell>
        </row>
        <row r="802">
          <cell r="A802" t="str">
            <v>S531014</v>
          </cell>
          <cell r="C802" t="str">
            <v>上海瑛勇自动化科技有限公司</v>
          </cell>
          <cell r="E802" t="str">
            <v>CNY</v>
          </cell>
          <cell r="G802">
            <v>0</v>
          </cell>
          <cell r="H802">
            <v>0</v>
          </cell>
          <cell r="J802">
            <v>0</v>
          </cell>
          <cell r="L802">
            <v>0</v>
          </cell>
          <cell r="M802" t="str">
            <v>应付</v>
          </cell>
          <cell r="N802">
            <v>0</v>
          </cell>
          <cell r="O802" t="str">
            <v>应付0</v>
          </cell>
        </row>
        <row r="803">
          <cell r="A803" t="str">
            <v>S531015</v>
          </cell>
          <cell r="C803" t="str">
            <v>上海佳协机电设备有限公司</v>
          </cell>
          <cell r="E803" t="str">
            <v>CNY</v>
          </cell>
          <cell r="G803">
            <v>0</v>
          </cell>
          <cell r="H803">
            <v>0</v>
          </cell>
          <cell r="J803">
            <v>0</v>
          </cell>
          <cell r="L803">
            <v>0</v>
          </cell>
          <cell r="M803" t="str">
            <v>应付</v>
          </cell>
          <cell r="N803">
            <v>0</v>
          </cell>
          <cell r="O803" t="str">
            <v>应付0</v>
          </cell>
        </row>
        <row r="804">
          <cell r="A804" t="str">
            <v>S531017</v>
          </cell>
          <cell r="C804" t="str">
            <v>上海好夫满电器设备有限公司</v>
          </cell>
          <cell r="E804" t="str">
            <v>CNY</v>
          </cell>
          <cell r="G804">
            <v>0</v>
          </cell>
          <cell r="H804">
            <v>0</v>
          </cell>
          <cell r="J804">
            <v>0</v>
          </cell>
          <cell r="L804">
            <v>0</v>
          </cell>
          <cell r="M804" t="str">
            <v>应付</v>
          </cell>
          <cell r="N804">
            <v>0</v>
          </cell>
          <cell r="O804" t="str">
            <v>应付0</v>
          </cell>
        </row>
        <row r="805">
          <cell r="A805" t="str">
            <v>S531018</v>
          </cell>
          <cell r="C805" t="str">
            <v>上海誉星电子有限公司</v>
          </cell>
          <cell r="E805" t="str">
            <v>CNY</v>
          </cell>
          <cell r="G805">
            <v>0</v>
          </cell>
          <cell r="H805">
            <v>0</v>
          </cell>
          <cell r="J805">
            <v>0</v>
          </cell>
          <cell r="L805">
            <v>0</v>
          </cell>
          <cell r="M805" t="str">
            <v>应付</v>
          </cell>
          <cell r="N805">
            <v>0</v>
          </cell>
          <cell r="O805" t="str">
            <v>应付0</v>
          </cell>
        </row>
        <row r="806">
          <cell r="A806" t="str">
            <v>S531019</v>
          </cell>
          <cell r="C806" t="str">
            <v>上海同乡聚科技有限公司</v>
          </cell>
          <cell r="E806" t="str">
            <v>CNY</v>
          </cell>
          <cell r="G806">
            <v>0</v>
          </cell>
          <cell r="H806">
            <v>0</v>
          </cell>
          <cell r="J806">
            <v>0</v>
          </cell>
          <cell r="L806">
            <v>0</v>
          </cell>
          <cell r="M806" t="str">
            <v>应付</v>
          </cell>
          <cell r="N806">
            <v>0</v>
          </cell>
          <cell r="O806" t="str">
            <v>应付0</v>
          </cell>
        </row>
        <row r="807">
          <cell r="A807" t="str">
            <v>S532001</v>
          </cell>
          <cell r="C807" t="str">
            <v>昆山维尔利环保科技有限公司</v>
          </cell>
          <cell r="E807" t="str">
            <v>CNY</v>
          </cell>
          <cell r="G807">
            <v>-15451.76</v>
          </cell>
          <cell r="H807">
            <v>0</v>
          </cell>
          <cell r="J807">
            <v>4680</v>
          </cell>
          <cell r="L807">
            <v>-20131.759999999998</v>
          </cell>
          <cell r="M807" t="str">
            <v>应付</v>
          </cell>
          <cell r="N807">
            <v>20131.759999999998</v>
          </cell>
          <cell r="O807" t="str">
            <v>应付20131.76</v>
          </cell>
        </row>
        <row r="808">
          <cell r="A808" t="str">
            <v>S532002</v>
          </cell>
          <cell r="C808" t="str">
            <v>苏州高新区旭达输送机械有限公司</v>
          </cell>
          <cell r="E808" t="str">
            <v>CNY</v>
          </cell>
          <cell r="G808">
            <v>-48800</v>
          </cell>
          <cell r="H808">
            <v>0</v>
          </cell>
          <cell r="J808">
            <v>0</v>
          </cell>
          <cell r="L808">
            <v>-48800</v>
          </cell>
          <cell r="M808" t="str">
            <v>应付</v>
          </cell>
          <cell r="N808">
            <v>48800</v>
          </cell>
          <cell r="O808" t="str">
            <v>应付48800</v>
          </cell>
        </row>
        <row r="809">
          <cell r="A809" t="str">
            <v>S532003</v>
          </cell>
          <cell r="C809" t="str">
            <v>扬州三鸣环保科技有限公司</v>
          </cell>
          <cell r="E809" t="str">
            <v>CNY</v>
          </cell>
          <cell r="G809">
            <v>-40450</v>
          </cell>
          <cell r="H809">
            <v>0</v>
          </cell>
          <cell r="J809">
            <v>0</v>
          </cell>
          <cell r="L809">
            <v>-40450</v>
          </cell>
          <cell r="M809" t="str">
            <v>应付</v>
          </cell>
          <cell r="N809">
            <v>40450</v>
          </cell>
          <cell r="O809" t="str">
            <v>应付40450</v>
          </cell>
        </row>
        <row r="810">
          <cell r="A810" t="str">
            <v>S532004</v>
          </cell>
          <cell r="C810" t="str">
            <v>苏州贝斯迪亚工具有限公司</v>
          </cell>
          <cell r="E810" t="str">
            <v>CNY</v>
          </cell>
          <cell r="G810">
            <v>-312</v>
          </cell>
          <cell r="H810">
            <v>0</v>
          </cell>
          <cell r="J810">
            <v>0</v>
          </cell>
          <cell r="L810">
            <v>-312</v>
          </cell>
          <cell r="M810" t="str">
            <v>应付</v>
          </cell>
          <cell r="N810">
            <v>312</v>
          </cell>
          <cell r="O810" t="str">
            <v>应付312</v>
          </cell>
        </row>
        <row r="811">
          <cell r="A811" t="str">
            <v>S532005</v>
          </cell>
          <cell r="C811" t="str">
            <v>昆山市玉山镇岱宗机械贸易商行</v>
          </cell>
          <cell r="E811" t="str">
            <v>CNY</v>
          </cell>
          <cell r="G811">
            <v>0</v>
          </cell>
          <cell r="H811">
            <v>0</v>
          </cell>
          <cell r="J811">
            <v>0</v>
          </cell>
          <cell r="L811">
            <v>0</v>
          </cell>
          <cell r="M811" t="str">
            <v>应付</v>
          </cell>
          <cell r="N811">
            <v>0</v>
          </cell>
          <cell r="O811" t="str">
            <v>应付0</v>
          </cell>
        </row>
        <row r="812">
          <cell r="A812" t="str">
            <v>S532006</v>
          </cell>
          <cell r="C812" t="str">
            <v>唐兴压缩技术(昆山)有限公司</v>
          </cell>
          <cell r="E812" t="str">
            <v>CNY</v>
          </cell>
          <cell r="G812">
            <v>-13980</v>
          </cell>
          <cell r="H812">
            <v>0</v>
          </cell>
          <cell r="J812">
            <v>0</v>
          </cell>
          <cell r="L812">
            <v>-13980</v>
          </cell>
          <cell r="M812" t="str">
            <v>应付</v>
          </cell>
          <cell r="N812">
            <v>13980</v>
          </cell>
          <cell r="O812" t="str">
            <v>应付13980</v>
          </cell>
        </row>
        <row r="813">
          <cell r="A813" t="str">
            <v>S532007</v>
          </cell>
          <cell r="C813" t="str">
            <v>和和机械（张家港）有限公司</v>
          </cell>
          <cell r="E813" t="str">
            <v>CNY</v>
          </cell>
          <cell r="G813">
            <v>0</v>
          </cell>
          <cell r="H813">
            <v>0</v>
          </cell>
          <cell r="J813">
            <v>0</v>
          </cell>
          <cell r="L813">
            <v>0</v>
          </cell>
          <cell r="M813" t="str">
            <v>应付</v>
          </cell>
          <cell r="N813">
            <v>0</v>
          </cell>
          <cell r="O813" t="str">
            <v>应付0</v>
          </cell>
        </row>
        <row r="814">
          <cell r="A814" t="str">
            <v>S532008</v>
          </cell>
          <cell r="C814" t="str">
            <v>无锡市西运汽车修配厂</v>
          </cell>
          <cell r="E814" t="str">
            <v>CNY</v>
          </cell>
          <cell r="G814">
            <v>0</v>
          </cell>
          <cell r="H814">
            <v>0</v>
          </cell>
          <cell r="J814">
            <v>0</v>
          </cell>
          <cell r="L814">
            <v>0</v>
          </cell>
          <cell r="M814" t="str">
            <v>应付</v>
          </cell>
          <cell r="N814">
            <v>0</v>
          </cell>
          <cell r="O814" t="str">
            <v>应付0</v>
          </cell>
        </row>
        <row r="815">
          <cell r="A815" t="str">
            <v>S532010</v>
          </cell>
          <cell r="C815" t="str">
            <v>南通易人汽车贸易服务有限公司</v>
          </cell>
          <cell r="E815" t="str">
            <v>CNY</v>
          </cell>
          <cell r="G815">
            <v>0</v>
          </cell>
          <cell r="H815">
            <v>0</v>
          </cell>
          <cell r="J815">
            <v>0</v>
          </cell>
          <cell r="L815">
            <v>0</v>
          </cell>
          <cell r="M815" t="str">
            <v>应付</v>
          </cell>
          <cell r="N815">
            <v>0</v>
          </cell>
          <cell r="O815" t="str">
            <v>应付0</v>
          </cell>
        </row>
        <row r="816">
          <cell r="A816" t="str">
            <v>S532012</v>
          </cell>
          <cell r="C816" t="str">
            <v>苏州市跃进汽车修配厂</v>
          </cell>
          <cell r="E816" t="str">
            <v>CNY</v>
          </cell>
          <cell r="G816">
            <v>0</v>
          </cell>
          <cell r="H816">
            <v>0</v>
          </cell>
          <cell r="J816">
            <v>0</v>
          </cell>
          <cell r="L816">
            <v>0</v>
          </cell>
          <cell r="M816" t="str">
            <v>应付</v>
          </cell>
          <cell r="N816">
            <v>0</v>
          </cell>
          <cell r="O816" t="str">
            <v>应付0</v>
          </cell>
        </row>
        <row r="817">
          <cell r="A817" t="str">
            <v>S532013</v>
          </cell>
          <cell r="C817" t="str">
            <v>武汉华天博亿工贸有限公司</v>
          </cell>
          <cell r="E817" t="str">
            <v>CNY</v>
          </cell>
          <cell r="G817">
            <v>0</v>
          </cell>
          <cell r="H817">
            <v>0</v>
          </cell>
          <cell r="J817">
            <v>0</v>
          </cell>
          <cell r="L817">
            <v>0</v>
          </cell>
          <cell r="M817" t="str">
            <v>应付</v>
          </cell>
          <cell r="N817">
            <v>0</v>
          </cell>
          <cell r="O817" t="str">
            <v>应付0</v>
          </cell>
        </row>
        <row r="818">
          <cell r="A818" t="str">
            <v>S532014</v>
          </cell>
          <cell r="C818" t="str">
            <v>扬州顺汇机械有限公司</v>
          </cell>
          <cell r="E818" t="str">
            <v>CNY</v>
          </cell>
          <cell r="G818">
            <v>0</v>
          </cell>
          <cell r="H818">
            <v>0</v>
          </cell>
          <cell r="J818">
            <v>0</v>
          </cell>
          <cell r="L818">
            <v>0</v>
          </cell>
          <cell r="M818" t="str">
            <v>应付</v>
          </cell>
          <cell r="N818">
            <v>0</v>
          </cell>
          <cell r="O818" t="str">
            <v>应付0</v>
          </cell>
        </row>
        <row r="819">
          <cell r="A819" t="str">
            <v>S532015</v>
          </cell>
          <cell r="C819" t="str">
            <v>镇江市中亚汽车销售服务有限公司镇江中亚</v>
          </cell>
          <cell r="E819" t="str">
            <v>CNY</v>
          </cell>
          <cell r="G819">
            <v>0</v>
          </cell>
          <cell r="H819">
            <v>0</v>
          </cell>
          <cell r="J819">
            <v>0</v>
          </cell>
          <cell r="L819">
            <v>0</v>
          </cell>
          <cell r="M819" t="str">
            <v>应付</v>
          </cell>
          <cell r="N819">
            <v>0</v>
          </cell>
          <cell r="O819" t="str">
            <v>应付0</v>
          </cell>
        </row>
        <row r="820">
          <cell r="A820" t="str">
            <v>S532016</v>
          </cell>
          <cell r="C820" t="str">
            <v>宁波奥启精密温控技术有限公司</v>
          </cell>
          <cell r="E820" t="str">
            <v>CNY</v>
          </cell>
          <cell r="G820">
            <v>0</v>
          </cell>
          <cell r="H820">
            <v>0</v>
          </cell>
          <cell r="J820">
            <v>0</v>
          </cell>
          <cell r="L820">
            <v>0</v>
          </cell>
          <cell r="M820" t="str">
            <v>应付</v>
          </cell>
          <cell r="N820">
            <v>0</v>
          </cell>
          <cell r="O820" t="str">
            <v>应付0</v>
          </cell>
        </row>
        <row r="821">
          <cell r="A821" t="str">
            <v>S532017</v>
          </cell>
          <cell r="C821" t="str">
            <v>苏州尚氏数控科技有限公司</v>
          </cell>
          <cell r="E821" t="str">
            <v>CNY</v>
          </cell>
          <cell r="G821">
            <v>0</v>
          </cell>
          <cell r="H821">
            <v>0</v>
          </cell>
          <cell r="J821">
            <v>0</v>
          </cell>
          <cell r="L821">
            <v>0</v>
          </cell>
          <cell r="M821" t="str">
            <v>应付</v>
          </cell>
          <cell r="N821">
            <v>0</v>
          </cell>
          <cell r="O821" t="str">
            <v>应付0</v>
          </cell>
        </row>
        <row r="822">
          <cell r="A822" t="str">
            <v>S532018</v>
          </cell>
          <cell r="C822" t="str">
            <v>扬州市佑名汽车服务有限公司</v>
          </cell>
          <cell r="E822" t="str">
            <v>CNY</v>
          </cell>
          <cell r="G822">
            <v>0</v>
          </cell>
          <cell r="H822">
            <v>0</v>
          </cell>
          <cell r="J822">
            <v>0</v>
          </cell>
          <cell r="L822">
            <v>0</v>
          </cell>
          <cell r="M822" t="str">
            <v>应付</v>
          </cell>
          <cell r="N822">
            <v>0</v>
          </cell>
          <cell r="O822" t="str">
            <v>应付0</v>
          </cell>
        </row>
        <row r="823">
          <cell r="A823" t="str">
            <v>S532019</v>
          </cell>
          <cell r="C823" t="str">
            <v>泗洪胜安汽车修理有限公司</v>
          </cell>
          <cell r="E823" t="str">
            <v>CNY</v>
          </cell>
          <cell r="G823">
            <v>0</v>
          </cell>
          <cell r="H823">
            <v>0</v>
          </cell>
          <cell r="J823">
            <v>0</v>
          </cell>
          <cell r="L823">
            <v>0</v>
          </cell>
          <cell r="M823" t="str">
            <v>应付</v>
          </cell>
          <cell r="N823">
            <v>0</v>
          </cell>
          <cell r="O823" t="str">
            <v>应付0</v>
          </cell>
        </row>
        <row r="824">
          <cell r="A824" t="str">
            <v>S532021</v>
          </cell>
          <cell r="C824" t="str">
            <v>常州晟鑫琦机电有限公司</v>
          </cell>
          <cell r="E824" t="str">
            <v>CNY</v>
          </cell>
          <cell r="G824">
            <v>-8000</v>
          </cell>
          <cell r="H824">
            <v>0</v>
          </cell>
          <cell r="J824">
            <v>0</v>
          </cell>
          <cell r="L824">
            <v>-8000</v>
          </cell>
          <cell r="M824" t="str">
            <v>应付</v>
          </cell>
          <cell r="N824">
            <v>8000</v>
          </cell>
          <cell r="O824" t="str">
            <v>应付8000</v>
          </cell>
        </row>
        <row r="825">
          <cell r="A825" t="str">
            <v>S532022</v>
          </cell>
          <cell r="C825" t="str">
            <v>泰兴市济川液压机械制造有限公司</v>
          </cell>
          <cell r="E825" t="str">
            <v>CNY</v>
          </cell>
          <cell r="G825">
            <v>0</v>
          </cell>
          <cell r="H825">
            <v>0</v>
          </cell>
          <cell r="J825">
            <v>0</v>
          </cell>
          <cell r="L825">
            <v>0</v>
          </cell>
          <cell r="M825" t="str">
            <v>应付</v>
          </cell>
          <cell r="N825">
            <v>0</v>
          </cell>
          <cell r="O825" t="str">
            <v>应付0</v>
          </cell>
        </row>
        <row r="826">
          <cell r="A826" t="str">
            <v>S532023</v>
          </cell>
          <cell r="C826" t="str">
            <v>张家港市环球塑料机械厂</v>
          </cell>
          <cell r="E826" t="str">
            <v>CNY</v>
          </cell>
          <cell r="G826">
            <v>0</v>
          </cell>
          <cell r="H826">
            <v>0</v>
          </cell>
          <cell r="J826">
            <v>0</v>
          </cell>
          <cell r="L826">
            <v>0</v>
          </cell>
          <cell r="M826" t="str">
            <v>应付</v>
          </cell>
          <cell r="N826">
            <v>0</v>
          </cell>
          <cell r="O826" t="str">
            <v>应付0</v>
          </cell>
        </row>
        <row r="827">
          <cell r="A827" t="str">
            <v>S532025</v>
          </cell>
          <cell r="C827" t="str">
            <v>苏州禾昌聚合材料股份有限公司</v>
          </cell>
          <cell r="E827" t="str">
            <v>CNY</v>
          </cell>
          <cell r="G827">
            <v>0</v>
          </cell>
          <cell r="H827">
            <v>0</v>
          </cell>
          <cell r="J827">
            <v>0</v>
          </cell>
          <cell r="L827">
            <v>0</v>
          </cell>
          <cell r="M827" t="str">
            <v>应付</v>
          </cell>
          <cell r="N827">
            <v>0</v>
          </cell>
          <cell r="O827" t="str">
            <v>应付0</v>
          </cell>
        </row>
        <row r="828">
          <cell r="A828" t="str">
            <v>S532026</v>
          </cell>
          <cell r="C828" t="str">
            <v>南京里奥科技开发有限公司</v>
          </cell>
          <cell r="E828" t="str">
            <v>CNY</v>
          </cell>
          <cell r="G828">
            <v>0</v>
          </cell>
          <cell r="H828">
            <v>0</v>
          </cell>
          <cell r="J828">
            <v>0</v>
          </cell>
          <cell r="L828">
            <v>0</v>
          </cell>
          <cell r="M828" t="str">
            <v>应付</v>
          </cell>
          <cell r="N828">
            <v>0</v>
          </cell>
          <cell r="O828" t="str">
            <v>应付0</v>
          </cell>
        </row>
        <row r="829">
          <cell r="A829" t="str">
            <v>S532030</v>
          </cell>
          <cell r="C829" t="str">
            <v>三迪（常州）智能装备有限公司</v>
          </cell>
          <cell r="E829" t="str">
            <v>CNY</v>
          </cell>
          <cell r="G829">
            <v>0</v>
          </cell>
          <cell r="H829">
            <v>0</v>
          </cell>
          <cell r="J829">
            <v>0</v>
          </cell>
          <cell r="L829">
            <v>0</v>
          </cell>
          <cell r="M829" t="str">
            <v>应付</v>
          </cell>
          <cell r="N829">
            <v>0</v>
          </cell>
          <cell r="O829" t="str">
            <v>应付0</v>
          </cell>
        </row>
        <row r="830">
          <cell r="A830" t="str">
            <v>S532031</v>
          </cell>
          <cell r="C830" t="str">
            <v>江阴常青模具有限公司</v>
          </cell>
          <cell r="E830" t="str">
            <v>CNY</v>
          </cell>
          <cell r="G830">
            <v>0</v>
          </cell>
          <cell r="H830">
            <v>0</v>
          </cell>
          <cell r="J830">
            <v>0</v>
          </cell>
          <cell r="L830">
            <v>0</v>
          </cell>
          <cell r="M830" t="str">
            <v>应付</v>
          </cell>
          <cell r="N830">
            <v>0</v>
          </cell>
          <cell r="O830" t="str">
            <v>应付0</v>
          </cell>
        </row>
        <row r="831">
          <cell r="A831" t="str">
            <v>S533001</v>
          </cell>
          <cell r="C831" t="str">
            <v>宁波维成贸易有限公司</v>
          </cell>
          <cell r="E831" t="str">
            <v>CNY</v>
          </cell>
          <cell r="G831">
            <v>-0.02</v>
          </cell>
          <cell r="H831">
            <v>0</v>
          </cell>
          <cell r="J831">
            <v>0</v>
          </cell>
          <cell r="L831">
            <v>-0.02</v>
          </cell>
          <cell r="M831" t="str">
            <v>应付</v>
          </cell>
          <cell r="N831">
            <v>0.02</v>
          </cell>
          <cell r="O831" t="str">
            <v>应付0.02</v>
          </cell>
        </row>
        <row r="832">
          <cell r="A832" t="str">
            <v>S533002</v>
          </cell>
          <cell r="C832" t="str">
            <v>宁波正耀汽车电器有限公司</v>
          </cell>
          <cell r="E832" t="str">
            <v>CNY</v>
          </cell>
          <cell r="G832">
            <v>0</v>
          </cell>
          <cell r="H832">
            <v>3225.02</v>
          </cell>
          <cell r="J832">
            <v>3225.02</v>
          </cell>
          <cell r="L832">
            <v>0</v>
          </cell>
          <cell r="M832" t="str">
            <v>应付</v>
          </cell>
          <cell r="N832">
            <v>0</v>
          </cell>
          <cell r="O832" t="str">
            <v>应付0</v>
          </cell>
        </row>
        <row r="833">
          <cell r="A833" t="str">
            <v>S533003</v>
          </cell>
          <cell r="C833" t="str">
            <v>温岭市金伊洋机械有限公司</v>
          </cell>
          <cell r="E833" t="str">
            <v>CNY</v>
          </cell>
          <cell r="G833">
            <v>0</v>
          </cell>
          <cell r="H833">
            <v>0</v>
          </cell>
          <cell r="J833">
            <v>0</v>
          </cell>
          <cell r="L833">
            <v>0</v>
          </cell>
          <cell r="M833" t="str">
            <v>应付</v>
          </cell>
          <cell r="N833">
            <v>0</v>
          </cell>
          <cell r="O833" t="str">
            <v>应付0</v>
          </cell>
        </row>
        <row r="834">
          <cell r="A834" t="str">
            <v>S533005</v>
          </cell>
          <cell r="C834" t="str">
            <v>台州市博睿环保科技有限公司</v>
          </cell>
          <cell r="E834" t="str">
            <v>CNY</v>
          </cell>
          <cell r="G834">
            <v>0</v>
          </cell>
          <cell r="H834">
            <v>0</v>
          </cell>
          <cell r="J834">
            <v>0</v>
          </cell>
          <cell r="L834">
            <v>0</v>
          </cell>
          <cell r="M834" t="str">
            <v>应付</v>
          </cell>
          <cell r="N834">
            <v>0</v>
          </cell>
          <cell r="O834" t="str">
            <v>应付0</v>
          </cell>
        </row>
        <row r="835">
          <cell r="A835" t="str">
            <v>S533007</v>
          </cell>
          <cell r="C835" t="str">
            <v>宁波北仑建岳汽车维修服务有限公司</v>
          </cell>
          <cell r="E835" t="str">
            <v>CNY</v>
          </cell>
          <cell r="G835">
            <v>0</v>
          </cell>
          <cell r="H835">
            <v>0</v>
          </cell>
          <cell r="J835">
            <v>0</v>
          </cell>
          <cell r="L835">
            <v>0</v>
          </cell>
          <cell r="M835" t="str">
            <v>应付</v>
          </cell>
          <cell r="N835">
            <v>0</v>
          </cell>
          <cell r="O835" t="str">
            <v>应付0</v>
          </cell>
        </row>
        <row r="836">
          <cell r="A836" t="str">
            <v>S533008</v>
          </cell>
          <cell r="C836" t="str">
            <v>台州市路桥胜盟汽车服务有限公司</v>
          </cell>
          <cell r="E836" t="str">
            <v>CNY</v>
          </cell>
          <cell r="G836">
            <v>0</v>
          </cell>
          <cell r="H836">
            <v>0</v>
          </cell>
          <cell r="J836">
            <v>0</v>
          </cell>
          <cell r="L836">
            <v>0</v>
          </cell>
          <cell r="M836" t="str">
            <v>应付</v>
          </cell>
          <cell r="N836">
            <v>0</v>
          </cell>
          <cell r="O836" t="str">
            <v>应付0</v>
          </cell>
        </row>
        <row r="837">
          <cell r="A837" t="str">
            <v>S533009</v>
          </cell>
          <cell r="C837" t="str">
            <v>嘉兴市金禾汽车维修服务有限公司</v>
          </cell>
          <cell r="E837" t="str">
            <v>CNY</v>
          </cell>
          <cell r="G837">
            <v>0</v>
          </cell>
          <cell r="H837">
            <v>0</v>
          </cell>
          <cell r="J837">
            <v>0</v>
          </cell>
          <cell r="L837">
            <v>0</v>
          </cell>
          <cell r="M837" t="str">
            <v>应付</v>
          </cell>
          <cell r="N837">
            <v>0</v>
          </cell>
          <cell r="O837" t="str">
            <v>应付0</v>
          </cell>
        </row>
        <row r="838">
          <cell r="A838" t="str">
            <v>S533010</v>
          </cell>
          <cell r="C838" t="str">
            <v>金丰（中国）机械工业有限公司</v>
          </cell>
          <cell r="E838" t="str">
            <v>CNY</v>
          </cell>
          <cell r="G838">
            <v>0</v>
          </cell>
          <cell r="H838">
            <v>0</v>
          </cell>
          <cell r="J838">
            <v>0</v>
          </cell>
          <cell r="L838">
            <v>0</v>
          </cell>
          <cell r="M838" t="str">
            <v>应付</v>
          </cell>
          <cell r="N838">
            <v>0</v>
          </cell>
          <cell r="O838" t="str">
            <v>应付0</v>
          </cell>
        </row>
        <row r="839">
          <cell r="A839" t="str">
            <v>S533011</v>
          </cell>
          <cell r="C839" t="str">
            <v>义乌市禾蓝电器有限公司</v>
          </cell>
          <cell r="E839" t="str">
            <v>CNY</v>
          </cell>
          <cell r="G839">
            <v>0</v>
          </cell>
          <cell r="H839">
            <v>0</v>
          </cell>
          <cell r="J839">
            <v>0</v>
          </cell>
          <cell r="L839">
            <v>0</v>
          </cell>
          <cell r="M839" t="str">
            <v>应付</v>
          </cell>
          <cell r="N839">
            <v>0</v>
          </cell>
          <cell r="O839" t="str">
            <v>应付0</v>
          </cell>
        </row>
        <row r="840">
          <cell r="A840" t="str">
            <v>S533012</v>
          </cell>
          <cell r="C840" t="str">
            <v>永赢金融租赁有限公司</v>
          </cell>
          <cell r="E840" t="str">
            <v>CNY</v>
          </cell>
          <cell r="G840">
            <v>-9.3132257461547893E-10</v>
          </cell>
          <cell r="H840">
            <v>0</v>
          </cell>
          <cell r="J840">
            <v>0</v>
          </cell>
          <cell r="L840">
            <v>-9.3132257461547893E-10</v>
          </cell>
          <cell r="M840" t="str">
            <v>应付</v>
          </cell>
          <cell r="N840">
            <v>9.3132257461547893E-10</v>
          </cell>
          <cell r="O840" t="str">
            <v>应付9.31322574615479E-10</v>
          </cell>
        </row>
        <row r="841">
          <cell r="A841" t="str">
            <v>S533018</v>
          </cell>
          <cell r="C841" t="str">
            <v>杭州万泰认证有限公司</v>
          </cell>
          <cell r="E841" t="str">
            <v>CNY</v>
          </cell>
          <cell r="G841">
            <v>0</v>
          </cell>
          <cell r="H841">
            <v>0</v>
          </cell>
          <cell r="J841">
            <v>0</v>
          </cell>
          <cell r="L841">
            <v>0</v>
          </cell>
          <cell r="M841" t="str">
            <v>应付</v>
          </cell>
          <cell r="N841">
            <v>0</v>
          </cell>
          <cell r="O841" t="str">
            <v>应付0</v>
          </cell>
        </row>
        <row r="842">
          <cell r="A842" t="str">
            <v>S533020</v>
          </cell>
          <cell r="C842" t="str">
            <v>钉钉（中国）信息技术有限公司</v>
          </cell>
          <cell r="E842" t="str">
            <v>CNY</v>
          </cell>
          <cell r="G842">
            <v>0</v>
          </cell>
          <cell r="H842">
            <v>0</v>
          </cell>
          <cell r="J842">
            <v>0</v>
          </cell>
          <cell r="L842">
            <v>0</v>
          </cell>
          <cell r="M842" t="str">
            <v>应付</v>
          </cell>
          <cell r="N842">
            <v>0</v>
          </cell>
          <cell r="O842" t="str">
            <v>应付0</v>
          </cell>
        </row>
        <row r="843">
          <cell r="A843" t="str">
            <v>S534002</v>
          </cell>
          <cell r="C843" t="str">
            <v>凤阳县金鹰汽车修理有限公司</v>
          </cell>
          <cell r="E843" t="str">
            <v>CNY</v>
          </cell>
          <cell r="G843">
            <v>0</v>
          </cell>
          <cell r="H843">
            <v>0</v>
          </cell>
          <cell r="J843">
            <v>0</v>
          </cell>
          <cell r="L843">
            <v>0</v>
          </cell>
          <cell r="M843" t="str">
            <v>应付</v>
          </cell>
          <cell r="N843">
            <v>0</v>
          </cell>
          <cell r="O843" t="str">
            <v>应付0</v>
          </cell>
        </row>
        <row r="844">
          <cell r="A844" t="str">
            <v>S534003</v>
          </cell>
          <cell r="C844" t="str">
            <v>芜湖市仁和富通汽车修理厂</v>
          </cell>
          <cell r="E844" t="str">
            <v>CNY</v>
          </cell>
          <cell r="G844">
            <v>0</v>
          </cell>
          <cell r="H844">
            <v>0</v>
          </cell>
          <cell r="J844">
            <v>0</v>
          </cell>
          <cell r="L844">
            <v>0</v>
          </cell>
          <cell r="M844" t="str">
            <v>应付</v>
          </cell>
          <cell r="N844">
            <v>0</v>
          </cell>
          <cell r="O844" t="str">
            <v>应付0</v>
          </cell>
        </row>
        <row r="845">
          <cell r="A845" t="str">
            <v>S534004</v>
          </cell>
          <cell r="C845" t="str">
            <v>太和县范氏汽车服务有限公司</v>
          </cell>
          <cell r="E845" t="str">
            <v>CNY</v>
          </cell>
          <cell r="G845">
            <v>0</v>
          </cell>
          <cell r="H845">
            <v>0</v>
          </cell>
          <cell r="J845">
            <v>0</v>
          </cell>
          <cell r="L845">
            <v>0</v>
          </cell>
          <cell r="M845" t="str">
            <v>应付</v>
          </cell>
          <cell r="N845">
            <v>0</v>
          </cell>
          <cell r="O845" t="str">
            <v>应付0</v>
          </cell>
        </row>
        <row r="846">
          <cell r="A846" t="str">
            <v>S534005</v>
          </cell>
          <cell r="C846" t="str">
            <v>合肥志达汽车配件有限责任公司</v>
          </cell>
          <cell r="E846" t="str">
            <v>CNY</v>
          </cell>
          <cell r="G846">
            <v>0</v>
          </cell>
          <cell r="H846">
            <v>0</v>
          </cell>
          <cell r="J846">
            <v>0</v>
          </cell>
          <cell r="L846">
            <v>0</v>
          </cell>
          <cell r="M846" t="str">
            <v>应付</v>
          </cell>
          <cell r="N846">
            <v>0</v>
          </cell>
          <cell r="O846" t="str">
            <v>应付0</v>
          </cell>
        </row>
        <row r="847">
          <cell r="A847" t="str">
            <v>S534006</v>
          </cell>
          <cell r="C847" t="str">
            <v>六安安瑞汽车销售有限公司</v>
          </cell>
          <cell r="E847" t="str">
            <v>CNY</v>
          </cell>
          <cell r="G847">
            <v>0</v>
          </cell>
          <cell r="H847">
            <v>0</v>
          </cell>
          <cell r="J847">
            <v>0</v>
          </cell>
          <cell r="L847">
            <v>0</v>
          </cell>
          <cell r="M847" t="str">
            <v>应付</v>
          </cell>
          <cell r="N847">
            <v>0</v>
          </cell>
          <cell r="O847" t="str">
            <v>应付0</v>
          </cell>
        </row>
        <row r="848">
          <cell r="A848" t="str">
            <v>S534007</v>
          </cell>
          <cell r="C848" t="str">
            <v>来安县顺腾汽车修理有限公司</v>
          </cell>
          <cell r="E848" t="str">
            <v>CNY</v>
          </cell>
          <cell r="G848">
            <v>0</v>
          </cell>
          <cell r="H848">
            <v>0</v>
          </cell>
          <cell r="J848">
            <v>0</v>
          </cell>
          <cell r="L848">
            <v>0</v>
          </cell>
          <cell r="M848" t="str">
            <v>应付</v>
          </cell>
          <cell r="N848">
            <v>0</v>
          </cell>
          <cell r="O848" t="str">
            <v>应付0</v>
          </cell>
        </row>
        <row r="849">
          <cell r="A849" t="str">
            <v>S534008</v>
          </cell>
          <cell r="C849" t="str">
            <v>蚌埠市通利汽车销售有限公司</v>
          </cell>
          <cell r="E849" t="str">
            <v>CNY</v>
          </cell>
          <cell r="G849">
            <v>0</v>
          </cell>
          <cell r="H849">
            <v>0</v>
          </cell>
          <cell r="J849">
            <v>0</v>
          </cell>
          <cell r="L849">
            <v>0</v>
          </cell>
          <cell r="M849" t="str">
            <v>应付</v>
          </cell>
          <cell r="N849">
            <v>0</v>
          </cell>
          <cell r="O849" t="str">
            <v>应付0</v>
          </cell>
        </row>
        <row r="850">
          <cell r="A850" t="str">
            <v>S534009</v>
          </cell>
          <cell r="C850" t="str">
            <v>马鞍山理想森活电子商务有限公司</v>
          </cell>
          <cell r="E850" t="str">
            <v>CNY</v>
          </cell>
          <cell r="G850">
            <v>0</v>
          </cell>
          <cell r="H850">
            <v>0</v>
          </cell>
          <cell r="J850">
            <v>0</v>
          </cell>
          <cell r="L850">
            <v>0</v>
          </cell>
          <cell r="M850" t="str">
            <v>应付</v>
          </cell>
          <cell r="N850">
            <v>0</v>
          </cell>
          <cell r="O850" t="str">
            <v>应付0</v>
          </cell>
        </row>
        <row r="851">
          <cell r="A851" t="str">
            <v>S535001</v>
          </cell>
          <cell r="C851" t="str">
            <v>厦门市三友和机械有限公司</v>
          </cell>
          <cell r="E851" t="str">
            <v>CNY</v>
          </cell>
          <cell r="G851">
            <v>-294000</v>
          </cell>
          <cell r="H851">
            <v>0</v>
          </cell>
          <cell r="J851">
            <v>0</v>
          </cell>
          <cell r="L851">
            <v>-294000</v>
          </cell>
          <cell r="M851" t="str">
            <v>应付</v>
          </cell>
          <cell r="N851">
            <v>294000</v>
          </cell>
          <cell r="O851" t="str">
            <v>应付294000</v>
          </cell>
        </row>
        <row r="852">
          <cell r="A852" t="str">
            <v>S535003</v>
          </cell>
          <cell r="C852" t="str">
            <v>漳浦天泽塑胶制品有限公司</v>
          </cell>
          <cell r="E852" t="str">
            <v>CNY</v>
          </cell>
          <cell r="G852">
            <v>0</v>
          </cell>
          <cell r="H852">
            <v>0</v>
          </cell>
          <cell r="J852">
            <v>0</v>
          </cell>
          <cell r="L852">
            <v>0</v>
          </cell>
          <cell r="M852" t="str">
            <v>应付</v>
          </cell>
          <cell r="N852">
            <v>0</v>
          </cell>
          <cell r="O852" t="str">
            <v>应付0</v>
          </cell>
        </row>
        <row r="853">
          <cell r="A853" t="str">
            <v>S535004</v>
          </cell>
          <cell r="C853" t="str">
            <v>厦门市驰宇汽车维修有限公司</v>
          </cell>
          <cell r="E853" t="str">
            <v>CNY</v>
          </cell>
          <cell r="G853">
            <v>0</v>
          </cell>
          <cell r="H853">
            <v>0</v>
          </cell>
          <cell r="J853">
            <v>0</v>
          </cell>
          <cell r="L853">
            <v>0</v>
          </cell>
          <cell r="M853" t="str">
            <v>应付</v>
          </cell>
          <cell r="N853">
            <v>0</v>
          </cell>
          <cell r="O853" t="str">
            <v>应付0</v>
          </cell>
        </row>
        <row r="854">
          <cell r="A854" t="str">
            <v>S535005</v>
          </cell>
          <cell r="C854" t="str">
            <v>厦门锋润汽车服务有限公司</v>
          </cell>
          <cell r="E854" t="str">
            <v>CNY</v>
          </cell>
          <cell r="G854">
            <v>0</v>
          </cell>
          <cell r="H854">
            <v>0</v>
          </cell>
          <cell r="J854">
            <v>0</v>
          </cell>
          <cell r="L854">
            <v>0</v>
          </cell>
          <cell r="M854" t="str">
            <v>应付</v>
          </cell>
          <cell r="N854">
            <v>0</v>
          </cell>
          <cell r="O854" t="str">
            <v>应付0</v>
          </cell>
        </row>
        <row r="855">
          <cell r="A855" t="str">
            <v>S535006</v>
          </cell>
          <cell r="C855" t="str">
            <v>福建省福夏美科阀门有限公司</v>
          </cell>
          <cell r="E855" t="str">
            <v>CNY</v>
          </cell>
          <cell r="G855">
            <v>0</v>
          </cell>
          <cell r="H855">
            <v>0</v>
          </cell>
          <cell r="J855">
            <v>0</v>
          </cell>
          <cell r="L855">
            <v>0</v>
          </cell>
          <cell r="M855" t="str">
            <v>应付</v>
          </cell>
          <cell r="N855">
            <v>0</v>
          </cell>
          <cell r="O855" t="str">
            <v>应付0</v>
          </cell>
        </row>
        <row r="856">
          <cell r="A856" t="str">
            <v>S536001</v>
          </cell>
          <cell r="C856" t="str">
            <v>南昌市瑞庄科技有限公司</v>
          </cell>
          <cell r="E856" t="str">
            <v>CNY</v>
          </cell>
          <cell r="G856">
            <v>0</v>
          </cell>
          <cell r="H856">
            <v>0</v>
          </cell>
          <cell r="J856">
            <v>0</v>
          </cell>
          <cell r="L856">
            <v>0</v>
          </cell>
          <cell r="M856" t="str">
            <v>应付</v>
          </cell>
          <cell r="N856">
            <v>0</v>
          </cell>
          <cell r="O856" t="str">
            <v>应付0</v>
          </cell>
        </row>
        <row r="857">
          <cell r="A857" t="str">
            <v>S536005</v>
          </cell>
          <cell r="C857" t="str">
            <v>康硕（江西）智能制造有限公司</v>
          </cell>
          <cell r="E857" t="str">
            <v>CNY</v>
          </cell>
          <cell r="G857">
            <v>0</v>
          </cell>
          <cell r="H857">
            <v>0</v>
          </cell>
          <cell r="J857">
            <v>0</v>
          </cell>
          <cell r="L857">
            <v>0</v>
          </cell>
          <cell r="M857" t="str">
            <v>应付</v>
          </cell>
          <cell r="N857">
            <v>0</v>
          </cell>
          <cell r="O857" t="str">
            <v>应付0</v>
          </cell>
        </row>
        <row r="858">
          <cell r="A858" t="str">
            <v>S536006</v>
          </cell>
          <cell r="C858" t="str">
            <v>南城县恒通汽车服务有限公司</v>
          </cell>
          <cell r="E858" t="str">
            <v>CNY</v>
          </cell>
          <cell r="G858">
            <v>0</v>
          </cell>
          <cell r="H858">
            <v>0</v>
          </cell>
          <cell r="J858">
            <v>0</v>
          </cell>
          <cell r="L858">
            <v>0</v>
          </cell>
          <cell r="M858" t="str">
            <v>应付</v>
          </cell>
          <cell r="N858">
            <v>0</v>
          </cell>
          <cell r="O858" t="str">
            <v>应付0</v>
          </cell>
        </row>
        <row r="859">
          <cell r="A859" t="str">
            <v>S536007</v>
          </cell>
          <cell r="C859" t="str">
            <v>江西海格厉斯精密科技有限公司</v>
          </cell>
          <cell r="E859" t="str">
            <v>CNY</v>
          </cell>
          <cell r="G859">
            <v>0</v>
          </cell>
          <cell r="H859">
            <v>0</v>
          </cell>
          <cell r="J859">
            <v>0</v>
          </cell>
          <cell r="L859">
            <v>0</v>
          </cell>
          <cell r="M859" t="str">
            <v>应付</v>
          </cell>
          <cell r="N859">
            <v>0</v>
          </cell>
          <cell r="O859" t="str">
            <v>应付0</v>
          </cell>
        </row>
        <row r="860">
          <cell r="A860" t="str">
            <v>S537001</v>
          </cell>
          <cell r="C860" t="str">
            <v>山东省禹城市阳光化工有限公司</v>
          </cell>
          <cell r="E860" t="str">
            <v>CNY</v>
          </cell>
          <cell r="G860">
            <v>-720</v>
          </cell>
          <cell r="H860">
            <v>0</v>
          </cell>
          <cell r="J860">
            <v>0</v>
          </cell>
          <cell r="L860">
            <v>-720</v>
          </cell>
          <cell r="M860" t="str">
            <v>应付</v>
          </cell>
          <cell r="N860">
            <v>720</v>
          </cell>
          <cell r="O860" t="str">
            <v>应付720</v>
          </cell>
        </row>
        <row r="861">
          <cell r="A861" t="str">
            <v>S537004</v>
          </cell>
          <cell r="C861" t="str">
            <v>诸城市仁德物流有限公司</v>
          </cell>
          <cell r="E861" t="str">
            <v>CNY</v>
          </cell>
          <cell r="G861">
            <v>-5134</v>
          </cell>
          <cell r="H861">
            <v>0</v>
          </cell>
          <cell r="J861">
            <v>0</v>
          </cell>
          <cell r="L861">
            <v>-5134</v>
          </cell>
          <cell r="M861" t="str">
            <v>应付</v>
          </cell>
          <cell r="N861">
            <v>5134</v>
          </cell>
          <cell r="O861" t="str">
            <v>应付5134</v>
          </cell>
        </row>
        <row r="862">
          <cell r="A862" t="str">
            <v>S537005</v>
          </cell>
          <cell r="C862" t="str">
            <v>滨州齐德化工有限公司</v>
          </cell>
          <cell r="E862" t="str">
            <v>CNY</v>
          </cell>
          <cell r="G862">
            <v>0</v>
          </cell>
          <cell r="H862">
            <v>0</v>
          </cell>
          <cell r="J862">
            <v>0</v>
          </cell>
          <cell r="L862">
            <v>0</v>
          </cell>
          <cell r="M862" t="str">
            <v>应付</v>
          </cell>
          <cell r="N862">
            <v>0</v>
          </cell>
          <cell r="O862" t="str">
            <v>应付0</v>
          </cell>
        </row>
        <row r="863">
          <cell r="A863" t="str">
            <v>S537006</v>
          </cell>
          <cell r="C863" t="str">
            <v>潍坊众乐邦人力资源有限公司</v>
          </cell>
          <cell r="E863" t="str">
            <v>CNY</v>
          </cell>
          <cell r="G863">
            <v>0</v>
          </cell>
          <cell r="H863">
            <v>0</v>
          </cell>
          <cell r="J863">
            <v>0</v>
          </cell>
          <cell r="L863">
            <v>0</v>
          </cell>
          <cell r="M863" t="str">
            <v>应付</v>
          </cell>
          <cell r="N863">
            <v>0</v>
          </cell>
          <cell r="O863" t="str">
            <v>应付0</v>
          </cell>
        </row>
        <row r="864">
          <cell r="A864" t="str">
            <v>S537007</v>
          </cell>
          <cell r="C864" t="str">
            <v>青岛宸屹信息科技有限公司</v>
          </cell>
          <cell r="E864" t="str">
            <v>CNY</v>
          </cell>
          <cell r="G864">
            <v>0</v>
          </cell>
          <cell r="H864">
            <v>0</v>
          </cell>
          <cell r="J864">
            <v>0</v>
          </cell>
          <cell r="L864">
            <v>0</v>
          </cell>
          <cell r="M864" t="str">
            <v>应付</v>
          </cell>
          <cell r="N864">
            <v>0</v>
          </cell>
          <cell r="O864" t="str">
            <v>应付0</v>
          </cell>
        </row>
        <row r="865">
          <cell r="A865" t="str">
            <v>S537008</v>
          </cell>
          <cell r="C865" t="str">
            <v>潍坊豪顺物流有限公司</v>
          </cell>
          <cell r="E865" t="str">
            <v>CNY</v>
          </cell>
          <cell r="G865">
            <v>0</v>
          </cell>
          <cell r="H865">
            <v>0</v>
          </cell>
          <cell r="J865">
            <v>0</v>
          </cell>
          <cell r="L865">
            <v>0</v>
          </cell>
          <cell r="M865" t="str">
            <v>应付</v>
          </cell>
          <cell r="N865">
            <v>0</v>
          </cell>
          <cell r="O865" t="str">
            <v>应付0</v>
          </cell>
        </row>
        <row r="866">
          <cell r="A866" t="str">
            <v>S537010</v>
          </cell>
          <cell r="C866" t="str">
            <v>临沂瑞启汽车销售服务有限公司</v>
          </cell>
          <cell r="E866" t="str">
            <v>CNY</v>
          </cell>
          <cell r="G866">
            <v>0</v>
          </cell>
          <cell r="H866">
            <v>0</v>
          </cell>
          <cell r="J866">
            <v>0</v>
          </cell>
          <cell r="L866">
            <v>0</v>
          </cell>
          <cell r="M866" t="str">
            <v>应付</v>
          </cell>
          <cell r="N866">
            <v>0</v>
          </cell>
          <cell r="O866" t="str">
            <v>应付0</v>
          </cell>
        </row>
        <row r="867">
          <cell r="A867" t="str">
            <v>S537011</v>
          </cell>
          <cell r="C867" t="str">
            <v>金乡县众鑫汽车维修服务有限公司</v>
          </cell>
          <cell r="E867" t="str">
            <v>CNY</v>
          </cell>
          <cell r="G867">
            <v>0</v>
          </cell>
          <cell r="H867">
            <v>0</v>
          </cell>
          <cell r="J867">
            <v>0</v>
          </cell>
          <cell r="L867">
            <v>0</v>
          </cell>
          <cell r="M867" t="str">
            <v>应付</v>
          </cell>
          <cell r="N867">
            <v>0</v>
          </cell>
          <cell r="O867" t="str">
            <v>应付0</v>
          </cell>
        </row>
        <row r="868">
          <cell r="A868" t="str">
            <v>S537013</v>
          </cell>
          <cell r="C868" t="str">
            <v>文登区康泰汽车修理部</v>
          </cell>
          <cell r="E868" t="str">
            <v>CNY</v>
          </cell>
          <cell r="G868">
            <v>0</v>
          </cell>
          <cell r="H868">
            <v>0</v>
          </cell>
          <cell r="J868">
            <v>0</v>
          </cell>
          <cell r="L868">
            <v>0</v>
          </cell>
          <cell r="M868" t="str">
            <v>应付</v>
          </cell>
          <cell r="N868">
            <v>0</v>
          </cell>
          <cell r="O868" t="str">
            <v>应付0</v>
          </cell>
        </row>
        <row r="869">
          <cell r="A869" t="str">
            <v>S537014</v>
          </cell>
          <cell r="C869" t="str">
            <v>山东原和人力资源有限公司</v>
          </cell>
          <cell r="E869" t="str">
            <v>CNY</v>
          </cell>
          <cell r="G869">
            <v>0</v>
          </cell>
          <cell r="H869">
            <v>0</v>
          </cell>
          <cell r="J869">
            <v>0</v>
          </cell>
          <cell r="L869">
            <v>0</v>
          </cell>
          <cell r="M869" t="str">
            <v>应付</v>
          </cell>
          <cell r="N869">
            <v>0</v>
          </cell>
          <cell r="O869" t="str">
            <v>应付0</v>
          </cell>
        </row>
        <row r="870">
          <cell r="A870" t="str">
            <v>S537015</v>
          </cell>
          <cell r="C870" t="str">
            <v>潍坊光升人力资源有限公司</v>
          </cell>
          <cell r="E870" t="str">
            <v>CNY</v>
          </cell>
          <cell r="G870">
            <v>0</v>
          </cell>
          <cell r="H870">
            <v>0</v>
          </cell>
          <cell r="J870">
            <v>0</v>
          </cell>
          <cell r="L870">
            <v>0</v>
          </cell>
          <cell r="M870" t="str">
            <v>应付</v>
          </cell>
          <cell r="N870">
            <v>0</v>
          </cell>
          <cell r="O870" t="str">
            <v>应付0</v>
          </cell>
        </row>
        <row r="871">
          <cell r="A871" t="str">
            <v>S537016</v>
          </cell>
          <cell r="C871" t="str">
            <v>山东新联大物流股份有限公司</v>
          </cell>
          <cell r="E871" t="str">
            <v>CNY</v>
          </cell>
          <cell r="G871">
            <v>-18488.18</v>
          </cell>
          <cell r="H871">
            <v>36976.36</v>
          </cell>
          <cell r="J871">
            <v>18488.18</v>
          </cell>
          <cell r="L871">
            <v>3.6379788070917101E-12</v>
          </cell>
          <cell r="M871" t="str">
            <v>预付</v>
          </cell>
          <cell r="N871">
            <v>-3.6379788070917101E-12</v>
          </cell>
          <cell r="O871" t="str">
            <v>预付-3.63797880709171E-12</v>
          </cell>
        </row>
        <row r="872">
          <cell r="A872" t="str">
            <v>S537017</v>
          </cell>
          <cell r="C872" t="str">
            <v>潍坊鑫腾物流有限公司</v>
          </cell>
          <cell r="E872" t="str">
            <v>CNY</v>
          </cell>
          <cell r="G872">
            <v>30000</v>
          </cell>
          <cell r="H872">
            <v>0</v>
          </cell>
          <cell r="J872">
            <v>0</v>
          </cell>
          <cell r="L872">
            <v>30000</v>
          </cell>
          <cell r="M872" t="str">
            <v>预付</v>
          </cell>
          <cell r="N872">
            <v>-30000</v>
          </cell>
          <cell r="O872" t="str">
            <v>预付-30000</v>
          </cell>
        </row>
        <row r="873">
          <cell r="A873" t="str">
            <v>S537018</v>
          </cell>
          <cell r="C873" t="str">
            <v>济宁盛鑫汽车销售有限公司</v>
          </cell>
          <cell r="E873" t="str">
            <v>CNY</v>
          </cell>
          <cell r="G873">
            <v>0</v>
          </cell>
          <cell r="H873">
            <v>0</v>
          </cell>
          <cell r="J873">
            <v>0</v>
          </cell>
          <cell r="L873">
            <v>0</v>
          </cell>
          <cell r="M873" t="str">
            <v>应付</v>
          </cell>
          <cell r="N873">
            <v>0</v>
          </cell>
          <cell r="O873" t="str">
            <v>应付0</v>
          </cell>
        </row>
        <row r="874">
          <cell r="A874" t="str">
            <v>S537019</v>
          </cell>
          <cell r="C874" t="str">
            <v>潍坊市汇众汽车销售服务有限公司汽车修理厂</v>
          </cell>
          <cell r="E874" t="str">
            <v>CNY</v>
          </cell>
          <cell r="G874">
            <v>0</v>
          </cell>
          <cell r="H874">
            <v>0</v>
          </cell>
          <cell r="J874">
            <v>0</v>
          </cell>
          <cell r="L874">
            <v>0</v>
          </cell>
          <cell r="M874" t="str">
            <v>应付</v>
          </cell>
          <cell r="N874">
            <v>0</v>
          </cell>
          <cell r="O874" t="str">
            <v>应付0</v>
          </cell>
        </row>
        <row r="875">
          <cell r="A875" t="str">
            <v>S537020</v>
          </cell>
          <cell r="C875" t="str">
            <v>章丘思锐佳顺物流有限公司</v>
          </cell>
          <cell r="E875" t="str">
            <v>CNY</v>
          </cell>
          <cell r="G875">
            <v>0</v>
          </cell>
          <cell r="H875">
            <v>0</v>
          </cell>
          <cell r="J875">
            <v>0</v>
          </cell>
          <cell r="L875">
            <v>0</v>
          </cell>
          <cell r="M875" t="str">
            <v>应付</v>
          </cell>
          <cell r="N875">
            <v>0</v>
          </cell>
          <cell r="O875" t="str">
            <v>应付0</v>
          </cell>
        </row>
        <row r="876">
          <cell r="A876" t="str">
            <v>S537021</v>
          </cell>
          <cell r="C876" t="str">
            <v>潍坊华中石化有限公司钢城加油站</v>
          </cell>
          <cell r="E876" t="str">
            <v>CNY</v>
          </cell>
          <cell r="G876">
            <v>0</v>
          </cell>
          <cell r="H876">
            <v>0</v>
          </cell>
          <cell r="J876">
            <v>0</v>
          </cell>
          <cell r="L876">
            <v>0</v>
          </cell>
          <cell r="M876" t="str">
            <v>应付</v>
          </cell>
          <cell r="N876">
            <v>0</v>
          </cell>
          <cell r="O876" t="str">
            <v>应付0</v>
          </cell>
        </row>
        <row r="877">
          <cell r="A877" t="str">
            <v>S537022</v>
          </cell>
          <cell r="C877" t="str">
            <v>山东亿豪汽车销售服务有限公司</v>
          </cell>
          <cell r="E877" t="str">
            <v>CNY</v>
          </cell>
          <cell r="G877">
            <v>0</v>
          </cell>
          <cell r="H877">
            <v>0</v>
          </cell>
          <cell r="J877">
            <v>0</v>
          </cell>
          <cell r="L877">
            <v>0</v>
          </cell>
          <cell r="M877" t="str">
            <v>应付</v>
          </cell>
          <cell r="N877">
            <v>0</v>
          </cell>
          <cell r="O877" t="str">
            <v>应付0</v>
          </cell>
        </row>
        <row r="878">
          <cell r="A878" t="str">
            <v>S537023</v>
          </cell>
          <cell r="C878" t="str">
            <v>梁山县一通汽车维修服务有限公司</v>
          </cell>
          <cell r="E878" t="str">
            <v>CNY</v>
          </cell>
          <cell r="G878">
            <v>0</v>
          </cell>
          <cell r="H878">
            <v>0</v>
          </cell>
          <cell r="J878">
            <v>0</v>
          </cell>
          <cell r="L878">
            <v>0</v>
          </cell>
          <cell r="M878" t="str">
            <v>应付</v>
          </cell>
          <cell r="N878">
            <v>0</v>
          </cell>
          <cell r="O878" t="str">
            <v>应付0</v>
          </cell>
        </row>
        <row r="879">
          <cell r="A879" t="str">
            <v>S537024</v>
          </cell>
          <cell r="C879" t="str">
            <v>枣庄同鑫源汽车销售有限公司</v>
          </cell>
          <cell r="E879" t="str">
            <v>CNY</v>
          </cell>
          <cell r="G879">
            <v>0</v>
          </cell>
          <cell r="H879">
            <v>0</v>
          </cell>
          <cell r="J879">
            <v>0</v>
          </cell>
          <cell r="L879">
            <v>0</v>
          </cell>
          <cell r="M879" t="str">
            <v>应付</v>
          </cell>
          <cell r="N879">
            <v>0</v>
          </cell>
          <cell r="O879" t="str">
            <v>应付0</v>
          </cell>
        </row>
        <row r="880">
          <cell r="A880" t="str">
            <v>S537025</v>
          </cell>
          <cell r="C880" t="str">
            <v>山东捷曼机械贸易有限公司</v>
          </cell>
          <cell r="E880" t="str">
            <v>CNY</v>
          </cell>
          <cell r="G880">
            <v>0</v>
          </cell>
          <cell r="H880">
            <v>0</v>
          </cell>
          <cell r="J880">
            <v>0</v>
          </cell>
          <cell r="L880">
            <v>0</v>
          </cell>
          <cell r="M880" t="str">
            <v>应付</v>
          </cell>
          <cell r="N880">
            <v>0</v>
          </cell>
          <cell r="O880" t="str">
            <v>应付0</v>
          </cell>
        </row>
        <row r="881">
          <cell r="A881" t="str">
            <v>S537026</v>
          </cell>
          <cell r="C881" t="str">
            <v>潍坊朋来汽车销售服务有限公司</v>
          </cell>
          <cell r="E881" t="str">
            <v>CNY</v>
          </cell>
          <cell r="G881">
            <v>0</v>
          </cell>
          <cell r="H881">
            <v>0</v>
          </cell>
          <cell r="J881">
            <v>0</v>
          </cell>
          <cell r="L881">
            <v>0</v>
          </cell>
          <cell r="M881" t="str">
            <v>应付</v>
          </cell>
          <cell r="N881">
            <v>0</v>
          </cell>
          <cell r="O881" t="str">
            <v>应付0</v>
          </cell>
        </row>
        <row r="882">
          <cell r="A882" t="str">
            <v>S537027</v>
          </cell>
          <cell r="C882" t="str">
            <v>山东隆众信息技术有限公司</v>
          </cell>
          <cell r="E882" t="str">
            <v>CNY</v>
          </cell>
          <cell r="G882">
            <v>0</v>
          </cell>
          <cell r="H882">
            <v>0</v>
          </cell>
          <cell r="J882">
            <v>0</v>
          </cell>
          <cell r="L882">
            <v>0</v>
          </cell>
          <cell r="M882" t="str">
            <v>应付</v>
          </cell>
          <cell r="N882">
            <v>0</v>
          </cell>
          <cell r="O882" t="str">
            <v>应付0</v>
          </cell>
        </row>
        <row r="883">
          <cell r="A883" t="str">
            <v>S537028</v>
          </cell>
          <cell r="C883" t="str">
            <v>山东社安应急消防职业培训学校有限公司</v>
          </cell>
          <cell r="E883" t="str">
            <v>CNY</v>
          </cell>
          <cell r="G883">
            <v>0</v>
          </cell>
          <cell r="H883">
            <v>0</v>
          </cell>
          <cell r="J883">
            <v>0</v>
          </cell>
          <cell r="L883">
            <v>0</v>
          </cell>
          <cell r="M883" t="str">
            <v>应付</v>
          </cell>
          <cell r="N883">
            <v>0</v>
          </cell>
          <cell r="O883" t="str">
            <v>应付0</v>
          </cell>
        </row>
        <row r="884">
          <cell r="A884" t="str">
            <v>S537029</v>
          </cell>
          <cell r="C884" t="str">
            <v>青岛华瑞利工贸有限公司</v>
          </cell>
          <cell r="E884" t="str">
            <v>CNY</v>
          </cell>
          <cell r="G884">
            <v>-119448.35</v>
          </cell>
          <cell r="H884">
            <v>0</v>
          </cell>
          <cell r="J884">
            <v>0</v>
          </cell>
          <cell r="L884">
            <v>-119448.35</v>
          </cell>
          <cell r="M884" t="str">
            <v>应付</v>
          </cell>
          <cell r="N884">
            <v>119448.35</v>
          </cell>
          <cell r="O884" t="str">
            <v>应付119448.35</v>
          </cell>
        </row>
        <row r="885">
          <cell r="A885" t="str">
            <v>S537030</v>
          </cell>
          <cell r="C885" t="str">
            <v>刘春田</v>
          </cell>
          <cell r="E885" t="str">
            <v>CNY</v>
          </cell>
          <cell r="G885">
            <v>0</v>
          </cell>
          <cell r="H885">
            <v>0</v>
          </cell>
          <cell r="J885">
            <v>0</v>
          </cell>
          <cell r="L885">
            <v>0</v>
          </cell>
          <cell r="M885" t="str">
            <v>应付</v>
          </cell>
          <cell r="N885">
            <v>0</v>
          </cell>
          <cell r="O885" t="str">
            <v>应付0</v>
          </cell>
        </row>
        <row r="886">
          <cell r="A886" t="str">
            <v>S537033</v>
          </cell>
          <cell r="C886" t="str">
            <v>山东集合内建筑设计有限公司</v>
          </cell>
          <cell r="E886" t="str">
            <v>CNY</v>
          </cell>
          <cell r="G886">
            <v>0</v>
          </cell>
          <cell r="H886">
            <v>0</v>
          </cell>
          <cell r="J886">
            <v>0</v>
          </cell>
          <cell r="L886">
            <v>0</v>
          </cell>
          <cell r="M886" t="str">
            <v>应付</v>
          </cell>
          <cell r="N886">
            <v>0</v>
          </cell>
          <cell r="O886" t="str">
            <v>应付0</v>
          </cell>
        </row>
        <row r="887">
          <cell r="A887" t="str">
            <v>S537036</v>
          </cell>
          <cell r="C887" t="str">
            <v>青岛亿嘉通物流有限公司</v>
          </cell>
          <cell r="E887" t="str">
            <v>CNY</v>
          </cell>
          <cell r="G887">
            <v>-194721</v>
          </cell>
          <cell r="H887">
            <v>0</v>
          </cell>
          <cell r="J887">
            <v>26194.51</v>
          </cell>
          <cell r="L887">
            <v>-220915.51</v>
          </cell>
          <cell r="M887" t="str">
            <v>应付</v>
          </cell>
          <cell r="N887">
            <v>220915.51</v>
          </cell>
          <cell r="O887" t="str">
            <v>应付220915.51</v>
          </cell>
        </row>
        <row r="888">
          <cell r="A888" t="str">
            <v>S537043</v>
          </cell>
          <cell r="C888" t="str">
            <v>中国重汽集团济南动力有限公司</v>
          </cell>
          <cell r="E888" t="str">
            <v>CNY</v>
          </cell>
          <cell r="G888">
            <v>0</v>
          </cell>
          <cell r="H888">
            <v>0</v>
          </cell>
          <cell r="J888">
            <v>0</v>
          </cell>
          <cell r="L888">
            <v>0</v>
          </cell>
          <cell r="M888" t="str">
            <v>应付</v>
          </cell>
          <cell r="N888">
            <v>0</v>
          </cell>
          <cell r="O888" t="str">
            <v>应付0</v>
          </cell>
        </row>
        <row r="889">
          <cell r="A889" t="str">
            <v>S537069</v>
          </cell>
          <cell r="C889" t="str">
            <v>山东三机精控自动化设备有限公司</v>
          </cell>
          <cell r="E889" t="str">
            <v>CNY</v>
          </cell>
          <cell r="G889">
            <v>0</v>
          </cell>
          <cell r="H889">
            <v>0</v>
          </cell>
          <cell r="J889">
            <v>0</v>
          </cell>
          <cell r="L889">
            <v>0</v>
          </cell>
          <cell r="M889" t="str">
            <v>应付</v>
          </cell>
          <cell r="N889">
            <v>0</v>
          </cell>
          <cell r="O889" t="str">
            <v>应付0</v>
          </cell>
        </row>
        <row r="890">
          <cell r="A890" t="str">
            <v>S537070</v>
          </cell>
          <cell r="C890" t="str">
            <v>济南博研能源科技有限公司</v>
          </cell>
          <cell r="E890" t="str">
            <v>CNY</v>
          </cell>
          <cell r="G890">
            <v>0</v>
          </cell>
          <cell r="H890">
            <v>0</v>
          </cell>
          <cell r="J890">
            <v>0</v>
          </cell>
          <cell r="L890">
            <v>0</v>
          </cell>
          <cell r="M890" t="str">
            <v>应付</v>
          </cell>
          <cell r="N890">
            <v>0</v>
          </cell>
          <cell r="O890" t="str">
            <v>应付0</v>
          </cell>
        </row>
        <row r="891">
          <cell r="A891" t="str">
            <v>S541002</v>
          </cell>
          <cell r="C891" t="str">
            <v>林州市万通汽车贸易有限责任公司</v>
          </cell>
          <cell r="E891" t="str">
            <v>CNY</v>
          </cell>
          <cell r="G891">
            <v>0</v>
          </cell>
          <cell r="H891">
            <v>0</v>
          </cell>
          <cell r="J891">
            <v>0</v>
          </cell>
          <cell r="L891">
            <v>0</v>
          </cell>
          <cell r="M891" t="str">
            <v>应付</v>
          </cell>
          <cell r="N891">
            <v>0</v>
          </cell>
          <cell r="O891" t="str">
            <v>应付0</v>
          </cell>
        </row>
        <row r="892">
          <cell r="A892" t="str">
            <v>S541003</v>
          </cell>
          <cell r="C892" t="str">
            <v>武陟县宏泰重型汽车维修厂</v>
          </cell>
          <cell r="E892" t="str">
            <v>CNY</v>
          </cell>
          <cell r="G892">
            <v>0</v>
          </cell>
          <cell r="H892">
            <v>0</v>
          </cell>
          <cell r="J892">
            <v>0</v>
          </cell>
          <cell r="L892">
            <v>0</v>
          </cell>
          <cell r="M892" t="str">
            <v>应付</v>
          </cell>
          <cell r="N892">
            <v>0</v>
          </cell>
          <cell r="O892" t="str">
            <v>应付0</v>
          </cell>
        </row>
        <row r="893">
          <cell r="A893" t="str">
            <v>S541004</v>
          </cell>
          <cell r="C893" t="str">
            <v>沁阳市鑫达汽车修理有限公司</v>
          </cell>
          <cell r="E893" t="str">
            <v>CNY</v>
          </cell>
          <cell r="G893">
            <v>0</v>
          </cell>
          <cell r="H893">
            <v>0</v>
          </cell>
          <cell r="J893">
            <v>0</v>
          </cell>
          <cell r="L893">
            <v>0</v>
          </cell>
          <cell r="M893" t="str">
            <v>应付</v>
          </cell>
          <cell r="N893">
            <v>0</v>
          </cell>
          <cell r="O893" t="str">
            <v>应付0</v>
          </cell>
        </row>
        <row r="894">
          <cell r="A894" t="str">
            <v>S541007</v>
          </cell>
          <cell r="C894" t="str">
            <v>博爱县凯达汽车修理厂</v>
          </cell>
          <cell r="E894" t="str">
            <v>CNY</v>
          </cell>
          <cell r="G894">
            <v>0</v>
          </cell>
          <cell r="H894">
            <v>0</v>
          </cell>
          <cell r="J894">
            <v>0</v>
          </cell>
          <cell r="L894">
            <v>0</v>
          </cell>
          <cell r="M894" t="str">
            <v>应付</v>
          </cell>
          <cell r="N894">
            <v>0</v>
          </cell>
          <cell r="O894" t="str">
            <v>应付0</v>
          </cell>
        </row>
        <row r="895">
          <cell r="A895" t="str">
            <v>S541008</v>
          </cell>
          <cell r="C895" t="str">
            <v>驻马店天翔机电有限公司</v>
          </cell>
          <cell r="E895" t="str">
            <v>CNY</v>
          </cell>
          <cell r="G895">
            <v>0</v>
          </cell>
          <cell r="H895">
            <v>0</v>
          </cell>
          <cell r="J895">
            <v>0</v>
          </cell>
          <cell r="L895">
            <v>0</v>
          </cell>
          <cell r="M895" t="str">
            <v>应付</v>
          </cell>
          <cell r="N895">
            <v>0</v>
          </cell>
          <cell r="O895" t="str">
            <v>应付0</v>
          </cell>
        </row>
        <row r="896">
          <cell r="A896" t="str">
            <v>S541010</v>
          </cell>
          <cell r="C896" t="str">
            <v>平顶山市永惠汽车维修服务有限公司</v>
          </cell>
          <cell r="E896" t="str">
            <v>CNY</v>
          </cell>
          <cell r="G896">
            <v>0</v>
          </cell>
          <cell r="H896">
            <v>0</v>
          </cell>
          <cell r="J896">
            <v>0</v>
          </cell>
          <cell r="L896">
            <v>0</v>
          </cell>
          <cell r="M896" t="str">
            <v>应付</v>
          </cell>
          <cell r="N896">
            <v>0</v>
          </cell>
          <cell r="O896" t="str">
            <v>应付0</v>
          </cell>
        </row>
        <row r="897">
          <cell r="A897" t="str">
            <v>S541011</v>
          </cell>
          <cell r="C897" t="str">
            <v>河南正聚明汽车贸易有限公司</v>
          </cell>
          <cell r="E897" t="str">
            <v>CNY</v>
          </cell>
          <cell r="G897">
            <v>0</v>
          </cell>
          <cell r="H897">
            <v>0</v>
          </cell>
          <cell r="J897">
            <v>0</v>
          </cell>
          <cell r="L897">
            <v>0</v>
          </cell>
          <cell r="M897" t="str">
            <v>应付</v>
          </cell>
          <cell r="N897">
            <v>0</v>
          </cell>
          <cell r="O897" t="str">
            <v>应付0</v>
          </cell>
        </row>
        <row r="898">
          <cell r="A898" t="str">
            <v>S541012</v>
          </cell>
          <cell r="C898" t="str">
            <v>开封市南关区凯伟汽车特约维修站</v>
          </cell>
          <cell r="E898" t="str">
            <v>CNY</v>
          </cell>
          <cell r="G898">
            <v>0</v>
          </cell>
          <cell r="H898">
            <v>0</v>
          </cell>
          <cell r="J898">
            <v>0</v>
          </cell>
          <cell r="L898">
            <v>0</v>
          </cell>
          <cell r="M898" t="str">
            <v>应付</v>
          </cell>
          <cell r="N898">
            <v>0</v>
          </cell>
          <cell r="O898" t="str">
            <v>应付0</v>
          </cell>
        </row>
        <row r="899">
          <cell r="A899" t="str">
            <v>S541013</v>
          </cell>
          <cell r="C899" t="str">
            <v>温县帝诺汽车修理服务中心</v>
          </cell>
          <cell r="E899" t="str">
            <v>CNY</v>
          </cell>
          <cell r="G899">
            <v>0</v>
          </cell>
          <cell r="H899">
            <v>0</v>
          </cell>
          <cell r="J899">
            <v>0</v>
          </cell>
          <cell r="L899">
            <v>0</v>
          </cell>
          <cell r="M899" t="str">
            <v>应付</v>
          </cell>
          <cell r="N899">
            <v>0</v>
          </cell>
          <cell r="O899" t="str">
            <v>应付0</v>
          </cell>
        </row>
        <row r="900">
          <cell r="A900" t="str">
            <v>S541015</v>
          </cell>
          <cell r="C900" t="str">
            <v>河南云塔新能源科技开发有限公司</v>
          </cell>
          <cell r="E900" t="str">
            <v>CNY</v>
          </cell>
          <cell r="G900">
            <v>21500</v>
          </cell>
          <cell r="H900">
            <v>0</v>
          </cell>
          <cell r="J900">
            <v>0</v>
          </cell>
          <cell r="L900">
            <v>21500</v>
          </cell>
          <cell r="M900" t="str">
            <v>预付</v>
          </cell>
          <cell r="N900">
            <v>-21500</v>
          </cell>
          <cell r="O900" t="str">
            <v>预付-21500</v>
          </cell>
        </row>
        <row r="901">
          <cell r="A901" t="str">
            <v>S541016</v>
          </cell>
          <cell r="C901" t="str">
            <v>郑州市欧瑞诺自动化设备有限公司</v>
          </cell>
          <cell r="E901" t="str">
            <v>CNY</v>
          </cell>
          <cell r="G901">
            <v>0</v>
          </cell>
          <cell r="H901">
            <v>0</v>
          </cell>
          <cell r="J901">
            <v>0</v>
          </cell>
          <cell r="L901">
            <v>0</v>
          </cell>
          <cell r="M901" t="str">
            <v>应付</v>
          </cell>
          <cell r="N901">
            <v>0</v>
          </cell>
          <cell r="O901" t="str">
            <v>应付0</v>
          </cell>
        </row>
        <row r="902">
          <cell r="A902" t="str">
            <v>S541018</v>
          </cell>
          <cell r="C902" t="str">
            <v>河南九途道路材料科技有限公司</v>
          </cell>
          <cell r="E902" t="str">
            <v>CNY</v>
          </cell>
          <cell r="G902">
            <v>0</v>
          </cell>
          <cell r="H902">
            <v>0</v>
          </cell>
          <cell r="J902">
            <v>0</v>
          </cell>
          <cell r="L902">
            <v>0</v>
          </cell>
          <cell r="M902" t="str">
            <v>应付</v>
          </cell>
          <cell r="N902">
            <v>0</v>
          </cell>
          <cell r="O902" t="str">
            <v>应付0</v>
          </cell>
        </row>
        <row r="903">
          <cell r="A903" t="str">
            <v>S541021</v>
          </cell>
          <cell r="C903" t="str">
            <v>洛阳邦福汽车贸易有限公司</v>
          </cell>
          <cell r="E903" t="str">
            <v>CNY</v>
          </cell>
          <cell r="G903">
            <v>0</v>
          </cell>
          <cell r="H903">
            <v>342</v>
          </cell>
          <cell r="J903">
            <v>342</v>
          </cell>
          <cell r="L903">
            <v>0</v>
          </cell>
          <cell r="M903" t="str">
            <v>应付</v>
          </cell>
          <cell r="N903">
            <v>0</v>
          </cell>
          <cell r="O903" t="str">
            <v>应付0</v>
          </cell>
        </row>
        <row r="904">
          <cell r="A904" t="str">
            <v>S541022</v>
          </cell>
          <cell r="C904" t="str">
            <v>长园装备制造有限公司</v>
          </cell>
          <cell r="E904" t="str">
            <v>CNY</v>
          </cell>
          <cell r="G904">
            <v>0</v>
          </cell>
          <cell r="H904">
            <v>0</v>
          </cell>
          <cell r="J904">
            <v>0</v>
          </cell>
          <cell r="L904">
            <v>0</v>
          </cell>
          <cell r="M904" t="str">
            <v>应付</v>
          </cell>
          <cell r="N904">
            <v>0</v>
          </cell>
          <cell r="O904" t="str">
            <v>应付0</v>
          </cell>
        </row>
        <row r="905">
          <cell r="A905" t="str">
            <v>S541025</v>
          </cell>
          <cell r="C905" t="str">
            <v>信阳聚淘百货有限公司</v>
          </cell>
          <cell r="E905" t="str">
            <v>CNY</v>
          </cell>
          <cell r="G905">
            <v>7880</v>
          </cell>
          <cell r="H905">
            <v>7880</v>
          </cell>
          <cell r="J905">
            <v>15760</v>
          </cell>
          <cell r="L905">
            <v>0</v>
          </cell>
          <cell r="M905" t="str">
            <v>应付</v>
          </cell>
          <cell r="N905">
            <v>0</v>
          </cell>
          <cell r="O905" t="str">
            <v>应付0</v>
          </cell>
        </row>
        <row r="906">
          <cell r="A906" t="str">
            <v>S542002</v>
          </cell>
          <cell r="C906" t="str">
            <v>武汉万坚汽车服务有限公司</v>
          </cell>
          <cell r="E906" t="str">
            <v>CNY</v>
          </cell>
          <cell r="G906">
            <v>0</v>
          </cell>
          <cell r="H906">
            <v>0</v>
          </cell>
          <cell r="J906">
            <v>0</v>
          </cell>
          <cell r="L906">
            <v>0</v>
          </cell>
          <cell r="M906" t="str">
            <v>应付</v>
          </cell>
          <cell r="N906">
            <v>0</v>
          </cell>
          <cell r="O906" t="str">
            <v>应付0</v>
          </cell>
        </row>
        <row r="907">
          <cell r="A907" t="str">
            <v>S543001</v>
          </cell>
          <cell r="C907" t="str">
            <v>湖南精正设备制造有限公司</v>
          </cell>
          <cell r="E907" t="str">
            <v>CNY</v>
          </cell>
          <cell r="G907">
            <v>-470027</v>
          </cell>
          <cell r="H907">
            <v>0</v>
          </cell>
          <cell r="J907">
            <v>0</v>
          </cell>
          <cell r="L907">
            <v>-470027</v>
          </cell>
          <cell r="M907" t="str">
            <v>应付</v>
          </cell>
          <cell r="N907">
            <v>470027</v>
          </cell>
          <cell r="O907" t="str">
            <v>应付470027</v>
          </cell>
        </row>
        <row r="908">
          <cell r="A908" t="str">
            <v>S543002</v>
          </cell>
          <cell r="C908" t="str">
            <v>湖南鑫起人力资源管理有限公司</v>
          </cell>
          <cell r="E908" t="str">
            <v>CNY</v>
          </cell>
          <cell r="G908">
            <v>0</v>
          </cell>
          <cell r="H908">
            <v>0</v>
          </cell>
          <cell r="J908">
            <v>0</v>
          </cell>
          <cell r="L908">
            <v>0</v>
          </cell>
          <cell r="M908" t="str">
            <v>应付</v>
          </cell>
          <cell r="N908">
            <v>0</v>
          </cell>
          <cell r="O908" t="str">
            <v>应付0</v>
          </cell>
        </row>
        <row r="909">
          <cell r="A909" t="str">
            <v>S543003</v>
          </cell>
          <cell r="C909" t="str">
            <v>郴州铧宇汽车销售服务有限公司</v>
          </cell>
          <cell r="E909" t="str">
            <v>CNY</v>
          </cell>
          <cell r="G909">
            <v>0</v>
          </cell>
          <cell r="H909">
            <v>0</v>
          </cell>
          <cell r="J909">
            <v>0</v>
          </cell>
          <cell r="L909">
            <v>0</v>
          </cell>
          <cell r="M909" t="str">
            <v>应付</v>
          </cell>
          <cell r="N909">
            <v>0</v>
          </cell>
          <cell r="O909" t="str">
            <v>应付0</v>
          </cell>
        </row>
        <row r="910">
          <cell r="A910" t="str">
            <v>S543004</v>
          </cell>
          <cell r="C910" t="str">
            <v>西峡县德赢汽车销售服务有限公司</v>
          </cell>
          <cell r="E910" t="str">
            <v>CNY</v>
          </cell>
          <cell r="G910">
            <v>0</v>
          </cell>
          <cell r="H910">
            <v>0</v>
          </cell>
          <cell r="J910">
            <v>0</v>
          </cell>
          <cell r="L910">
            <v>0</v>
          </cell>
          <cell r="M910" t="str">
            <v>应付</v>
          </cell>
          <cell r="N910">
            <v>0</v>
          </cell>
          <cell r="O910" t="str">
            <v>应付0</v>
          </cell>
        </row>
        <row r="911">
          <cell r="A911" t="str">
            <v>S543005</v>
          </cell>
          <cell r="C911" t="str">
            <v>卫辉市华伟矿山机械有限公司</v>
          </cell>
          <cell r="E911" t="str">
            <v>CNY</v>
          </cell>
          <cell r="G911">
            <v>5400</v>
          </cell>
          <cell r="H911">
            <v>0</v>
          </cell>
          <cell r="J911">
            <v>0</v>
          </cell>
          <cell r="L911">
            <v>5400</v>
          </cell>
          <cell r="M911" t="str">
            <v>预付</v>
          </cell>
          <cell r="N911">
            <v>-5400</v>
          </cell>
          <cell r="O911" t="str">
            <v>预付-5400</v>
          </cell>
        </row>
        <row r="912">
          <cell r="A912" t="str">
            <v>S543006</v>
          </cell>
          <cell r="C912" t="str">
            <v>北京普田物流有限公司长沙分公司</v>
          </cell>
          <cell r="E912" t="str">
            <v>CNY</v>
          </cell>
          <cell r="G912">
            <v>0</v>
          </cell>
          <cell r="H912">
            <v>0</v>
          </cell>
          <cell r="J912">
            <v>0</v>
          </cell>
          <cell r="L912">
            <v>0</v>
          </cell>
          <cell r="M912" t="str">
            <v>应付</v>
          </cell>
          <cell r="N912">
            <v>0</v>
          </cell>
          <cell r="O912" t="str">
            <v>应付0</v>
          </cell>
        </row>
        <row r="913">
          <cell r="A913" t="str">
            <v>S543007</v>
          </cell>
          <cell r="C913" t="str">
            <v>湘潭市君赢机械制造有限公司</v>
          </cell>
          <cell r="E913" t="str">
            <v>CNY</v>
          </cell>
          <cell r="G913">
            <v>0</v>
          </cell>
          <cell r="H913">
            <v>114000</v>
          </cell>
          <cell r="J913">
            <v>114000</v>
          </cell>
          <cell r="L913">
            <v>0</v>
          </cell>
          <cell r="M913" t="str">
            <v>应付</v>
          </cell>
          <cell r="N913">
            <v>0</v>
          </cell>
          <cell r="O913" t="str">
            <v>应付0</v>
          </cell>
        </row>
        <row r="914">
          <cell r="A914" t="str">
            <v>S543009</v>
          </cell>
          <cell r="C914" t="str">
            <v>长沙上润科技有限公司</v>
          </cell>
          <cell r="E914" t="str">
            <v>CNY</v>
          </cell>
          <cell r="G914">
            <v>0</v>
          </cell>
          <cell r="H914">
            <v>0</v>
          </cell>
          <cell r="J914">
            <v>0</v>
          </cell>
          <cell r="L914">
            <v>0</v>
          </cell>
          <cell r="M914" t="str">
            <v>应付</v>
          </cell>
          <cell r="N914">
            <v>0</v>
          </cell>
          <cell r="O914" t="str">
            <v>应付0</v>
          </cell>
        </row>
        <row r="915">
          <cell r="A915" t="str">
            <v>S543010</v>
          </cell>
          <cell r="C915" t="str">
            <v>湘潭科达机械设备有限公司</v>
          </cell>
          <cell r="E915" t="str">
            <v>CNY</v>
          </cell>
          <cell r="G915">
            <v>-20680</v>
          </cell>
          <cell r="H915">
            <v>0</v>
          </cell>
          <cell r="J915">
            <v>0</v>
          </cell>
          <cell r="L915">
            <v>-20680</v>
          </cell>
          <cell r="M915" t="str">
            <v>应付</v>
          </cell>
          <cell r="N915">
            <v>20680</v>
          </cell>
          <cell r="O915" t="str">
            <v>应付20680</v>
          </cell>
        </row>
        <row r="916">
          <cell r="A916" t="str">
            <v>S544002</v>
          </cell>
          <cell r="C916" t="str">
            <v>东莞市兴亿塑料原料有限公司</v>
          </cell>
          <cell r="E916" t="str">
            <v>CNY</v>
          </cell>
          <cell r="G916">
            <v>0</v>
          </cell>
          <cell r="H916">
            <v>0</v>
          </cell>
          <cell r="J916">
            <v>0</v>
          </cell>
          <cell r="L916">
            <v>0</v>
          </cell>
          <cell r="M916" t="str">
            <v>应付</v>
          </cell>
          <cell r="N916">
            <v>0</v>
          </cell>
          <cell r="O916" t="str">
            <v>应付0</v>
          </cell>
        </row>
        <row r="917">
          <cell r="A917" t="str">
            <v>S544003</v>
          </cell>
          <cell r="C917" t="str">
            <v>广州欧尼克焊接科技有限公司</v>
          </cell>
          <cell r="E917" t="str">
            <v>CNY</v>
          </cell>
          <cell r="G917">
            <v>-400</v>
          </cell>
          <cell r="H917">
            <v>0</v>
          </cell>
          <cell r="J917">
            <v>0</v>
          </cell>
          <cell r="L917">
            <v>-400</v>
          </cell>
          <cell r="M917" t="str">
            <v>应付</v>
          </cell>
          <cell r="N917">
            <v>400</v>
          </cell>
          <cell r="O917" t="str">
            <v>应付400</v>
          </cell>
        </row>
        <row r="918">
          <cell r="A918" t="str">
            <v>S544005</v>
          </cell>
          <cell r="C918" t="str">
            <v>广东欧昊集团有限公司</v>
          </cell>
          <cell r="E918" t="str">
            <v>CNY</v>
          </cell>
          <cell r="G918">
            <v>-110000000</v>
          </cell>
          <cell r="H918">
            <v>0</v>
          </cell>
          <cell r="J918">
            <v>0</v>
          </cell>
          <cell r="L918">
            <v>-110000000</v>
          </cell>
          <cell r="M918" t="str">
            <v>应付</v>
          </cell>
          <cell r="N918">
            <v>110000000</v>
          </cell>
          <cell r="O918" t="str">
            <v>应付110000000</v>
          </cell>
        </row>
        <row r="919">
          <cell r="A919" t="str">
            <v>S544006</v>
          </cell>
          <cell r="C919" t="str">
            <v>鹤山市润源化工有限公司</v>
          </cell>
          <cell r="E919" t="str">
            <v>CNY</v>
          </cell>
          <cell r="G919">
            <v>0</v>
          </cell>
          <cell r="H919">
            <v>0</v>
          </cell>
          <cell r="J919">
            <v>0</v>
          </cell>
          <cell r="L919">
            <v>0</v>
          </cell>
          <cell r="M919" t="str">
            <v>应付</v>
          </cell>
          <cell r="N919">
            <v>0</v>
          </cell>
          <cell r="O919" t="str">
            <v>应付0</v>
          </cell>
        </row>
        <row r="920">
          <cell r="A920" t="str">
            <v>S544007</v>
          </cell>
          <cell r="C920" t="str">
            <v>东莞市江顺模具科技有限公司</v>
          </cell>
          <cell r="E920" t="str">
            <v>CNY</v>
          </cell>
          <cell r="G920">
            <v>0</v>
          </cell>
          <cell r="H920">
            <v>0</v>
          </cell>
          <cell r="J920">
            <v>0</v>
          </cell>
          <cell r="L920">
            <v>0</v>
          </cell>
          <cell r="M920" t="str">
            <v>应付</v>
          </cell>
          <cell r="N920">
            <v>0</v>
          </cell>
          <cell r="O920" t="str">
            <v>应付0</v>
          </cell>
        </row>
        <row r="921">
          <cell r="A921" t="str">
            <v>S544008</v>
          </cell>
          <cell r="C921" t="str">
            <v>广州四达电气科技有限公司</v>
          </cell>
          <cell r="E921" t="str">
            <v>CNY</v>
          </cell>
          <cell r="G921">
            <v>0</v>
          </cell>
          <cell r="H921">
            <v>0</v>
          </cell>
          <cell r="J921">
            <v>0</v>
          </cell>
          <cell r="L921">
            <v>0</v>
          </cell>
          <cell r="M921" t="str">
            <v>应付</v>
          </cell>
          <cell r="N921">
            <v>0</v>
          </cell>
          <cell r="O921" t="str">
            <v>应付0</v>
          </cell>
        </row>
        <row r="922">
          <cell r="A922" t="str">
            <v>S544009</v>
          </cell>
          <cell r="C922" t="str">
            <v>广州八目云科技有限公司</v>
          </cell>
          <cell r="E922" t="str">
            <v>CNY</v>
          </cell>
          <cell r="G922">
            <v>0</v>
          </cell>
          <cell r="H922">
            <v>0</v>
          </cell>
          <cell r="J922">
            <v>0</v>
          </cell>
          <cell r="L922">
            <v>0</v>
          </cell>
          <cell r="M922" t="str">
            <v>应付</v>
          </cell>
          <cell r="N922">
            <v>0</v>
          </cell>
          <cell r="O922" t="str">
            <v>应付0</v>
          </cell>
        </row>
        <row r="923">
          <cell r="A923" t="str">
            <v>S544010</v>
          </cell>
          <cell r="C923" t="str">
            <v>深圳市速杰精密模型有限公司</v>
          </cell>
          <cell r="E923" t="str">
            <v>CNY</v>
          </cell>
          <cell r="G923">
            <v>0</v>
          </cell>
          <cell r="H923">
            <v>0</v>
          </cell>
          <cell r="J923">
            <v>0</v>
          </cell>
          <cell r="L923">
            <v>0</v>
          </cell>
          <cell r="M923" t="str">
            <v>应付</v>
          </cell>
          <cell r="N923">
            <v>0</v>
          </cell>
          <cell r="O923" t="str">
            <v>应付0</v>
          </cell>
        </row>
        <row r="924">
          <cell r="A924" t="str">
            <v>S544011</v>
          </cell>
          <cell r="C924" t="str">
            <v>中山市旭泉节能设备有限公司</v>
          </cell>
          <cell r="E924" t="str">
            <v>CNY</v>
          </cell>
          <cell r="G924">
            <v>0</v>
          </cell>
          <cell r="H924">
            <v>0</v>
          </cell>
          <cell r="J924">
            <v>0</v>
          </cell>
          <cell r="L924">
            <v>0</v>
          </cell>
          <cell r="M924" t="str">
            <v>应付</v>
          </cell>
          <cell r="N924">
            <v>0</v>
          </cell>
          <cell r="O924" t="str">
            <v>应付0</v>
          </cell>
        </row>
        <row r="925">
          <cell r="A925" t="str">
            <v>S544013</v>
          </cell>
          <cell r="C925" t="str">
            <v>东莞市深川工业设备有限公司</v>
          </cell>
          <cell r="E925" t="str">
            <v>CNY</v>
          </cell>
          <cell r="G925">
            <v>0</v>
          </cell>
          <cell r="H925">
            <v>0</v>
          </cell>
          <cell r="J925">
            <v>0</v>
          </cell>
          <cell r="L925">
            <v>0</v>
          </cell>
          <cell r="M925" t="str">
            <v>应付</v>
          </cell>
          <cell r="N925">
            <v>0</v>
          </cell>
          <cell r="O925" t="str">
            <v>应付0</v>
          </cell>
        </row>
        <row r="926">
          <cell r="A926" t="str">
            <v>S544014</v>
          </cell>
          <cell r="C926" t="str">
            <v>深圳市壮志科技有限公司</v>
          </cell>
          <cell r="E926" t="str">
            <v>CNY</v>
          </cell>
          <cell r="G926">
            <v>-19000</v>
          </cell>
          <cell r="H926">
            <v>0</v>
          </cell>
          <cell r="J926">
            <v>0</v>
          </cell>
          <cell r="L926">
            <v>-19000</v>
          </cell>
          <cell r="M926" t="str">
            <v>应付</v>
          </cell>
          <cell r="N926">
            <v>19000</v>
          </cell>
          <cell r="O926" t="str">
            <v>应付19000</v>
          </cell>
        </row>
        <row r="927">
          <cell r="A927" t="str">
            <v>S544015</v>
          </cell>
          <cell r="C927" t="str">
            <v>佛山市诺迪精密模具有限公司</v>
          </cell>
          <cell r="E927" t="str">
            <v>CNY</v>
          </cell>
          <cell r="G927">
            <v>0</v>
          </cell>
          <cell r="H927">
            <v>0</v>
          </cell>
          <cell r="J927">
            <v>0</v>
          </cell>
          <cell r="L927">
            <v>0</v>
          </cell>
          <cell r="M927" t="str">
            <v>应付</v>
          </cell>
          <cell r="N927">
            <v>0</v>
          </cell>
          <cell r="O927" t="str">
            <v>应付0</v>
          </cell>
        </row>
        <row r="928">
          <cell r="A928" t="str">
            <v>S544016</v>
          </cell>
          <cell r="C928" t="str">
            <v>深圳市凯东圣科技有限公司</v>
          </cell>
          <cell r="E928" t="str">
            <v>CNY</v>
          </cell>
          <cell r="G928">
            <v>0</v>
          </cell>
          <cell r="H928">
            <v>0</v>
          </cell>
          <cell r="J928">
            <v>0</v>
          </cell>
          <cell r="L928">
            <v>0</v>
          </cell>
          <cell r="M928" t="str">
            <v>应付</v>
          </cell>
          <cell r="N928">
            <v>0</v>
          </cell>
          <cell r="O928" t="str">
            <v>应付0</v>
          </cell>
        </row>
        <row r="929">
          <cell r="A929" t="str">
            <v>S544018</v>
          </cell>
          <cell r="C929" t="str">
            <v>深圳泓淼智能科技有限公司</v>
          </cell>
          <cell r="E929" t="str">
            <v>CNY</v>
          </cell>
          <cell r="G929">
            <v>0</v>
          </cell>
          <cell r="H929">
            <v>0</v>
          </cell>
          <cell r="J929">
            <v>0</v>
          </cell>
          <cell r="L929">
            <v>0</v>
          </cell>
          <cell r="M929" t="str">
            <v>应付</v>
          </cell>
          <cell r="N929">
            <v>0</v>
          </cell>
          <cell r="O929" t="str">
            <v>应付0</v>
          </cell>
        </row>
        <row r="930">
          <cell r="A930" t="str">
            <v>S544019</v>
          </cell>
          <cell r="C930" t="str">
            <v>珠海市中朴科技有限公司</v>
          </cell>
          <cell r="E930" t="str">
            <v>CNY</v>
          </cell>
          <cell r="G930">
            <v>0</v>
          </cell>
          <cell r="H930">
            <v>0</v>
          </cell>
          <cell r="J930">
            <v>0</v>
          </cell>
          <cell r="L930">
            <v>0</v>
          </cell>
          <cell r="M930" t="str">
            <v>应付</v>
          </cell>
          <cell r="N930">
            <v>0</v>
          </cell>
          <cell r="O930" t="str">
            <v>应付0</v>
          </cell>
        </row>
        <row r="931">
          <cell r="A931" t="str">
            <v>S544020</v>
          </cell>
          <cell r="C931" t="str">
            <v>东莞市君赢机械制造有限公司</v>
          </cell>
          <cell r="E931" t="str">
            <v>CNY</v>
          </cell>
          <cell r="G931">
            <v>0</v>
          </cell>
          <cell r="H931">
            <v>0</v>
          </cell>
          <cell r="J931">
            <v>0</v>
          </cell>
          <cell r="L931">
            <v>0</v>
          </cell>
          <cell r="M931" t="str">
            <v>应付</v>
          </cell>
          <cell r="N931">
            <v>0</v>
          </cell>
          <cell r="O931" t="str">
            <v>应付0</v>
          </cell>
        </row>
        <row r="932">
          <cell r="A932" t="str">
            <v>s544021</v>
          </cell>
          <cell r="C932" t="str">
            <v>佛山市顺德区菲斯卡特五金电器有限公司</v>
          </cell>
          <cell r="E932" t="str">
            <v>CNY</v>
          </cell>
          <cell r="G932">
            <v>-8500</v>
          </cell>
          <cell r="H932">
            <v>0</v>
          </cell>
          <cell r="J932">
            <v>0</v>
          </cell>
          <cell r="L932">
            <v>-8500</v>
          </cell>
          <cell r="M932" t="str">
            <v>应付</v>
          </cell>
          <cell r="N932">
            <v>8500</v>
          </cell>
          <cell r="O932" t="str">
            <v>应付8500</v>
          </cell>
        </row>
        <row r="933">
          <cell r="A933" t="str">
            <v>S544022</v>
          </cell>
          <cell r="C933" t="str">
            <v>深圳市赛飞测量科技有限公司</v>
          </cell>
          <cell r="E933" t="str">
            <v>CNY</v>
          </cell>
          <cell r="G933">
            <v>0</v>
          </cell>
          <cell r="H933">
            <v>0</v>
          </cell>
          <cell r="J933">
            <v>0</v>
          </cell>
          <cell r="L933">
            <v>0</v>
          </cell>
          <cell r="M933" t="str">
            <v>应付</v>
          </cell>
          <cell r="N933">
            <v>0</v>
          </cell>
          <cell r="O933" t="str">
            <v>应付0</v>
          </cell>
        </row>
        <row r="934">
          <cell r="A934" t="str">
            <v>S544024</v>
          </cell>
          <cell r="C934" t="str">
            <v>深圳市三合一五金有限公司</v>
          </cell>
          <cell r="E934" t="str">
            <v>CNY</v>
          </cell>
          <cell r="G934">
            <v>0</v>
          </cell>
          <cell r="H934">
            <v>0</v>
          </cell>
          <cell r="J934">
            <v>0</v>
          </cell>
          <cell r="L934">
            <v>0</v>
          </cell>
          <cell r="M934" t="str">
            <v>应付</v>
          </cell>
          <cell r="N934">
            <v>0</v>
          </cell>
          <cell r="O934" t="str">
            <v>应付0</v>
          </cell>
        </row>
        <row r="935">
          <cell r="A935" t="str">
            <v>S544025</v>
          </cell>
          <cell r="C935" t="str">
            <v>中山市松欣自动化设备有限公司</v>
          </cell>
          <cell r="E935" t="str">
            <v>CNY</v>
          </cell>
          <cell r="G935">
            <v>0</v>
          </cell>
          <cell r="H935">
            <v>0</v>
          </cell>
          <cell r="J935">
            <v>0</v>
          </cell>
          <cell r="L935">
            <v>0</v>
          </cell>
          <cell r="M935" t="str">
            <v>应付</v>
          </cell>
          <cell r="N935">
            <v>0</v>
          </cell>
          <cell r="O935" t="str">
            <v>应付0</v>
          </cell>
        </row>
        <row r="936">
          <cell r="A936" t="str">
            <v>S544026</v>
          </cell>
          <cell r="C936" t="str">
            <v>东莞市博一自动化科技有限公司</v>
          </cell>
          <cell r="E936" t="str">
            <v>CNY</v>
          </cell>
          <cell r="G936">
            <v>0</v>
          </cell>
          <cell r="H936">
            <v>0</v>
          </cell>
          <cell r="J936">
            <v>0</v>
          </cell>
          <cell r="L936">
            <v>0</v>
          </cell>
          <cell r="M936" t="str">
            <v>应付</v>
          </cell>
          <cell r="N936">
            <v>0</v>
          </cell>
          <cell r="O936" t="str">
            <v>应付0</v>
          </cell>
        </row>
        <row r="937">
          <cell r="A937" t="str">
            <v>S544027</v>
          </cell>
          <cell r="C937" t="str">
            <v>东莞市博仪自动化科技有限公司</v>
          </cell>
          <cell r="E937" t="str">
            <v>CNY</v>
          </cell>
          <cell r="G937">
            <v>0</v>
          </cell>
          <cell r="H937">
            <v>0</v>
          </cell>
          <cell r="J937">
            <v>0</v>
          </cell>
          <cell r="L937">
            <v>0</v>
          </cell>
          <cell r="M937" t="str">
            <v>应付</v>
          </cell>
          <cell r="N937">
            <v>0</v>
          </cell>
          <cell r="O937" t="str">
            <v>应付0</v>
          </cell>
        </row>
        <row r="938">
          <cell r="A938" t="str">
            <v>S544029</v>
          </cell>
          <cell r="C938" t="str">
            <v>深圳市骅跃贸易有限公司</v>
          </cell>
          <cell r="E938" t="str">
            <v>CNY</v>
          </cell>
          <cell r="G938">
            <v>0</v>
          </cell>
          <cell r="H938">
            <v>56000</v>
          </cell>
          <cell r="J938">
            <v>56000</v>
          </cell>
          <cell r="L938">
            <v>0</v>
          </cell>
          <cell r="M938" t="str">
            <v>应付</v>
          </cell>
          <cell r="N938">
            <v>0</v>
          </cell>
          <cell r="O938" t="str">
            <v>应付0</v>
          </cell>
        </row>
        <row r="939">
          <cell r="A939" t="str">
            <v>S545001</v>
          </cell>
          <cell r="C939" t="str">
            <v>柳州凡天汽车销售服务有限公司</v>
          </cell>
          <cell r="E939" t="str">
            <v>CNY</v>
          </cell>
          <cell r="G939">
            <v>0</v>
          </cell>
          <cell r="H939">
            <v>319.08999999999997</v>
          </cell>
          <cell r="J939">
            <v>319.08999999999997</v>
          </cell>
          <cell r="L939">
            <v>0</v>
          </cell>
          <cell r="M939" t="str">
            <v>应付</v>
          </cell>
          <cell r="N939">
            <v>0</v>
          </cell>
          <cell r="O939" t="str">
            <v>应付0</v>
          </cell>
        </row>
        <row r="940">
          <cell r="A940" t="str">
            <v>S551001</v>
          </cell>
          <cell r="C940" t="str">
            <v>四川共享物流有限公司</v>
          </cell>
          <cell r="E940" t="str">
            <v>CNY</v>
          </cell>
          <cell r="G940">
            <v>-209198.99</v>
          </cell>
          <cell r="H940">
            <v>0</v>
          </cell>
          <cell r="J940">
            <v>0</v>
          </cell>
          <cell r="L940">
            <v>-209198.99</v>
          </cell>
          <cell r="M940" t="str">
            <v>应付</v>
          </cell>
          <cell r="N940">
            <v>209198.99</v>
          </cell>
          <cell r="O940" t="str">
            <v>应付209198.99</v>
          </cell>
        </row>
        <row r="941">
          <cell r="A941" t="str">
            <v>S551002</v>
          </cell>
          <cell r="C941" t="str">
            <v>成都龙洋科技有限公司</v>
          </cell>
          <cell r="E941" t="str">
            <v>CNY</v>
          </cell>
          <cell r="G941">
            <v>0</v>
          </cell>
          <cell r="H941">
            <v>0</v>
          </cell>
          <cell r="J941">
            <v>0</v>
          </cell>
          <cell r="L941">
            <v>0</v>
          </cell>
          <cell r="M941" t="str">
            <v>应付</v>
          </cell>
          <cell r="N941">
            <v>0</v>
          </cell>
          <cell r="O941" t="str">
            <v>应付0</v>
          </cell>
        </row>
        <row r="942">
          <cell r="A942" t="str">
            <v>S551004</v>
          </cell>
          <cell r="C942" t="str">
            <v>攀枝花市京福汽车销售服务有限公司</v>
          </cell>
          <cell r="E942" t="str">
            <v>CNY</v>
          </cell>
          <cell r="G942">
            <v>0</v>
          </cell>
          <cell r="H942">
            <v>0</v>
          </cell>
          <cell r="J942">
            <v>0</v>
          </cell>
          <cell r="L942">
            <v>0</v>
          </cell>
          <cell r="M942" t="str">
            <v>应付</v>
          </cell>
          <cell r="N942">
            <v>0</v>
          </cell>
          <cell r="O942" t="str">
            <v>应付0</v>
          </cell>
        </row>
        <row r="943">
          <cell r="A943" t="str">
            <v>S551006</v>
          </cell>
          <cell r="C943" t="str">
            <v>冕宁县泸沽海侠汽车修理厂</v>
          </cell>
          <cell r="E943" t="str">
            <v>CNY</v>
          </cell>
          <cell r="G943">
            <v>0</v>
          </cell>
          <cell r="H943">
            <v>0</v>
          </cell>
          <cell r="J943">
            <v>0</v>
          </cell>
          <cell r="L943">
            <v>0</v>
          </cell>
          <cell r="M943" t="str">
            <v>应付</v>
          </cell>
          <cell r="N943">
            <v>0</v>
          </cell>
          <cell r="O943" t="str">
            <v>应付0</v>
          </cell>
        </row>
        <row r="944">
          <cell r="A944" t="str">
            <v>S551007</v>
          </cell>
          <cell r="C944" t="str">
            <v>荥经县颐顺汽车贸易服务有限公司</v>
          </cell>
          <cell r="E944" t="str">
            <v>CNY</v>
          </cell>
          <cell r="G944">
            <v>0</v>
          </cell>
          <cell r="H944">
            <v>0</v>
          </cell>
          <cell r="J944">
            <v>0</v>
          </cell>
          <cell r="L944">
            <v>0</v>
          </cell>
          <cell r="M944" t="str">
            <v>应付</v>
          </cell>
          <cell r="N944">
            <v>0</v>
          </cell>
          <cell r="O944" t="str">
            <v>应付0</v>
          </cell>
        </row>
        <row r="945">
          <cell r="A945" t="str">
            <v>S552001</v>
          </cell>
          <cell r="C945" t="str">
            <v>贵州亿福汽车销售服务有限公司</v>
          </cell>
          <cell r="E945" t="str">
            <v>CNY</v>
          </cell>
          <cell r="G945">
            <v>0</v>
          </cell>
          <cell r="H945">
            <v>0</v>
          </cell>
          <cell r="J945">
            <v>0</v>
          </cell>
          <cell r="L945">
            <v>0</v>
          </cell>
          <cell r="M945" t="str">
            <v>应付</v>
          </cell>
          <cell r="N945">
            <v>0</v>
          </cell>
          <cell r="O945" t="str">
            <v>应付0</v>
          </cell>
        </row>
        <row r="946">
          <cell r="A946" t="str">
            <v>S553002</v>
          </cell>
          <cell r="C946" t="str">
            <v>昆明博海汽车服务有限公司</v>
          </cell>
          <cell r="E946" t="str">
            <v>CNY</v>
          </cell>
          <cell r="G946">
            <v>0</v>
          </cell>
          <cell r="H946">
            <v>0</v>
          </cell>
          <cell r="J946">
            <v>0</v>
          </cell>
          <cell r="L946">
            <v>0</v>
          </cell>
          <cell r="M946" t="str">
            <v>应付</v>
          </cell>
          <cell r="N946">
            <v>0</v>
          </cell>
          <cell r="O946" t="str">
            <v>应付0</v>
          </cell>
        </row>
        <row r="947">
          <cell r="A947" t="str">
            <v>S561001</v>
          </cell>
          <cell r="C947" t="str">
            <v>陕西华臻工贸服务有限公司</v>
          </cell>
          <cell r="E947" t="str">
            <v>CNY</v>
          </cell>
          <cell r="G947">
            <v>1883.11</v>
          </cell>
          <cell r="H947">
            <v>0</v>
          </cell>
          <cell r="J947">
            <v>0</v>
          </cell>
          <cell r="L947">
            <v>1883.11</v>
          </cell>
          <cell r="M947" t="str">
            <v>预付</v>
          </cell>
          <cell r="N947">
            <v>-1883.11</v>
          </cell>
          <cell r="O947" t="str">
            <v>预付-1883.11</v>
          </cell>
        </row>
        <row r="948">
          <cell r="A948" t="str">
            <v>S561002</v>
          </cell>
          <cell r="C948" t="str">
            <v>西安嘉怡天恒精密技术股份有限公司</v>
          </cell>
          <cell r="E948" t="str">
            <v>CNY</v>
          </cell>
          <cell r="G948">
            <v>-8100</v>
          </cell>
          <cell r="H948">
            <v>0</v>
          </cell>
          <cell r="J948">
            <v>0</v>
          </cell>
          <cell r="L948">
            <v>-8100</v>
          </cell>
          <cell r="M948" t="str">
            <v>应付</v>
          </cell>
          <cell r="N948">
            <v>8100</v>
          </cell>
          <cell r="O948" t="str">
            <v>应付8100</v>
          </cell>
        </row>
        <row r="949">
          <cell r="A949" t="str">
            <v>S561003</v>
          </cell>
          <cell r="C949" t="str">
            <v>兴平市迎宾汽车服务有限公司</v>
          </cell>
          <cell r="E949" t="str">
            <v>CNY</v>
          </cell>
          <cell r="G949">
            <v>0</v>
          </cell>
          <cell r="H949">
            <v>0</v>
          </cell>
          <cell r="J949">
            <v>0</v>
          </cell>
          <cell r="L949">
            <v>0</v>
          </cell>
          <cell r="M949" t="str">
            <v>应付</v>
          </cell>
          <cell r="N949">
            <v>0</v>
          </cell>
          <cell r="O949" t="str">
            <v>应付0</v>
          </cell>
        </row>
        <row r="950">
          <cell r="A950" t="str">
            <v>S561005</v>
          </cell>
          <cell r="C950" t="str">
            <v>西安汉信自动识别技术有限公司</v>
          </cell>
          <cell r="E950" t="str">
            <v>CNY</v>
          </cell>
          <cell r="G950">
            <v>0</v>
          </cell>
          <cell r="H950">
            <v>0</v>
          </cell>
          <cell r="J950">
            <v>0</v>
          </cell>
          <cell r="L950">
            <v>0</v>
          </cell>
          <cell r="M950" t="str">
            <v>应付</v>
          </cell>
          <cell r="N950">
            <v>0</v>
          </cell>
          <cell r="O950" t="str">
            <v>应付0</v>
          </cell>
        </row>
        <row r="951">
          <cell r="A951" t="str">
            <v>S561008</v>
          </cell>
          <cell r="C951" t="str">
            <v>陕西优尼尔企业管理咨询有限公司</v>
          </cell>
          <cell r="E951" t="str">
            <v>CNY</v>
          </cell>
          <cell r="G951">
            <v>0</v>
          </cell>
          <cell r="H951">
            <v>0</v>
          </cell>
          <cell r="J951">
            <v>0</v>
          </cell>
          <cell r="L951">
            <v>0</v>
          </cell>
          <cell r="M951" t="str">
            <v>应付</v>
          </cell>
          <cell r="N951">
            <v>0</v>
          </cell>
          <cell r="O951" t="str">
            <v>应付0</v>
          </cell>
        </row>
        <row r="952">
          <cell r="A952" t="str">
            <v>S562002</v>
          </cell>
          <cell r="C952" t="str">
            <v>兰州启路汽车服务有限公司</v>
          </cell>
          <cell r="E952" t="str">
            <v>CNY</v>
          </cell>
          <cell r="G952">
            <v>0</v>
          </cell>
          <cell r="H952">
            <v>0</v>
          </cell>
          <cell r="J952">
            <v>0</v>
          </cell>
          <cell r="L952">
            <v>0</v>
          </cell>
          <cell r="M952" t="str">
            <v>应付</v>
          </cell>
          <cell r="N952">
            <v>0</v>
          </cell>
          <cell r="O952" t="str">
            <v>应付0</v>
          </cell>
        </row>
        <row r="953">
          <cell r="A953" t="str">
            <v>S562005</v>
          </cell>
          <cell r="C953" t="str">
            <v>甘肃德晟汽车贸易有限公司</v>
          </cell>
          <cell r="E953" t="str">
            <v>CNY</v>
          </cell>
          <cell r="G953">
            <v>0</v>
          </cell>
          <cell r="H953">
            <v>0</v>
          </cell>
          <cell r="J953">
            <v>0</v>
          </cell>
          <cell r="L953">
            <v>0</v>
          </cell>
          <cell r="M953" t="str">
            <v>应付</v>
          </cell>
          <cell r="N953">
            <v>0</v>
          </cell>
          <cell r="O953" t="str">
            <v>应付0</v>
          </cell>
        </row>
        <row r="954">
          <cell r="A954" t="str">
            <v>S563001</v>
          </cell>
          <cell r="C954" t="str">
            <v>青海荣雄汽车销售服务有限公司</v>
          </cell>
          <cell r="E954" t="str">
            <v>CNY</v>
          </cell>
          <cell r="G954">
            <v>0</v>
          </cell>
          <cell r="H954">
            <v>0</v>
          </cell>
          <cell r="J954">
            <v>0</v>
          </cell>
          <cell r="L954">
            <v>0</v>
          </cell>
          <cell r="M954" t="str">
            <v>应付</v>
          </cell>
          <cell r="N954">
            <v>0</v>
          </cell>
          <cell r="O954" t="str">
            <v>应付0</v>
          </cell>
        </row>
        <row r="955">
          <cell r="A955" t="str">
            <v>S565001</v>
          </cell>
          <cell r="C955" t="str">
            <v>新疆德聚欣汽车服务有限公司</v>
          </cell>
          <cell r="E955" t="str">
            <v>CNY</v>
          </cell>
          <cell r="G955">
            <v>0</v>
          </cell>
          <cell r="H955">
            <v>0</v>
          </cell>
          <cell r="J955">
            <v>0</v>
          </cell>
          <cell r="L955">
            <v>0</v>
          </cell>
          <cell r="M955" t="str">
            <v>应付</v>
          </cell>
          <cell r="N955">
            <v>0</v>
          </cell>
          <cell r="O955" t="str">
            <v>应付0</v>
          </cell>
        </row>
        <row r="956">
          <cell r="A956" t="str">
            <v>S565002</v>
          </cell>
          <cell r="C956" t="str">
            <v>伊宁市兴杨汽修厂</v>
          </cell>
          <cell r="E956" t="str">
            <v>CNY</v>
          </cell>
          <cell r="G956">
            <v>0</v>
          </cell>
          <cell r="H956">
            <v>0</v>
          </cell>
          <cell r="J956">
            <v>0</v>
          </cell>
          <cell r="L956">
            <v>0</v>
          </cell>
          <cell r="M956" t="str">
            <v>应付</v>
          </cell>
          <cell r="N956">
            <v>0</v>
          </cell>
          <cell r="O956" t="str">
            <v>应付0</v>
          </cell>
        </row>
        <row r="957">
          <cell r="A957" t="str">
            <v>S6000</v>
          </cell>
          <cell r="C957" t="str">
            <v>安路普(北京)汽车技术有限公司</v>
          </cell>
          <cell r="E957" t="str">
            <v>CNY</v>
          </cell>
          <cell r="G957">
            <v>0</v>
          </cell>
          <cell r="H957">
            <v>0</v>
          </cell>
          <cell r="J957">
            <v>0</v>
          </cell>
          <cell r="L957">
            <v>0</v>
          </cell>
          <cell r="M957" t="str">
            <v>应付</v>
          </cell>
          <cell r="N957">
            <v>0</v>
          </cell>
          <cell r="O957" t="str">
            <v>应付0</v>
          </cell>
        </row>
        <row r="958">
          <cell r="A958" t="str">
            <v>S6100</v>
          </cell>
          <cell r="C958" t="str">
            <v>安路普(北京)汽车技术有限公司昌平分公司</v>
          </cell>
          <cell r="E958" t="str">
            <v>CNY</v>
          </cell>
          <cell r="G958">
            <v>4.65661287307739E-10</v>
          </cell>
          <cell r="H958">
            <v>0</v>
          </cell>
          <cell r="J958">
            <v>0</v>
          </cell>
          <cell r="L958">
            <v>4.65661287307739E-10</v>
          </cell>
          <cell r="M958" t="str">
            <v>预付</v>
          </cell>
          <cell r="N958">
            <v>-4.65661287307739E-10</v>
          </cell>
          <cell r="O958" t="str">
            <v>预付-4.65661287307739E-10</v>
          </cell>
        </row>
        <row r="959">
          <cell r="A959" t="str">
            <v>S613002</v>
          </cell>
          <cell r="C959" t="str">
            <v>刘思含</v>
          </cell>
          <cell r="E959" t="str">
            <v>CNY</v>
          </cell>
          <cell r="G959">
            <v>0</v>
          </cell>
          <cell r="H959">
            <v>0</v>
          </cell>
          <cell r="J959">
            <v>0</v>
          </cell>
          <cell r="L959">
            <v>0</v>
          </cell>
          <cell r="M959" t="str">
            <v>应付</v>
          </cell>
          <cell r="N959">
            <v>0</v>
          </cell>
          <cell r="O959" t="str">
            <v>应付0</v>
          </cell>
        </row>
        <row r="960">
          <cell r="A960" t="str">
            <v>S613004</v>
          </cell>
          <cell r="C960" t="str">
            <v>吴英各</v>
          </cell>
          <cell r="E960" t="str">
            <v>CNY</v>
          </cell>
          <cell r="G960">
            <v>36000</v>
          </cell>
          <cell r="H960">
            <v>0</v>
          </cell>
          <cell r="J960">
            <v>36000</v>
          </cell>
          <cell r="L960">
            <v>7.2759576141834308E-12</v>
          </cell>
          <cell r="M960" t="str">
            <v>预付</v>
          </cell>
          <cell r="N960">
            <v>-7.2759576141834308E-12</v>
          </cell>
          <cell r="O960" t="str">
            <v>预付-7.27595761418343E-12</v>
          </cell>
        </row>
        <row r="961">
          <cell r="A961" t="str">
            <v>S613006</v>
          </cell>
          <cell r="C961" t="str">
            <v>吕家兴</v>
          </cell>
          <cell r="E961" t="str">
            <v>CNY</v>
          </cell>
          <cell r="G961">
            <v>0</v>
          </cell>
          <cell r="H961">
            <v>0</v>
          </cell>
          <cell r="J961">
            <v>0</v>
          </cell>
          <cell r="L961">
            <v>0</v>
          </cell>
          <cell r="M961" t="str">
            <v>应付</v>
          </cell>
          <cell r="N961">
            <v>0</v>
          </cell>
          <cell r="O961" t="str">
            <v>应付0</v>
          </cell>
        </row>
        <row r="962">
          <cell r="A962" t="str">
            <v>S613007</v>
          </cell>
          <cell r="C962" t="str">
            <v>程丽宇</v>
          </cell>
          <cell r="E962" t="str">
            <v>CNY</v>
          </cell>
          <cell r="G962">
            <v>30000</v>
          </cell>
          <cell r="H962">
            <v>0</v>
          </cell>
          <cell r="J962">
            <v>0</v>
          </cell>
          <cell r="L962">
            <v>30000</v>
          </cell>
          <cell r="M962" t="str">
            <v>预付</v>
          </cell>
          <cell r="N962">
            <v>-30000</v>
          </cell>
          <cell r="O962" t="str">
            <v>预付-30000</v>
          </cell>
        </row>
        <row r="963">
          <cell r="A963" t="str">
            <v>S613008</v>
          </cell>
          <cell r="C963" t="str">
            <v>葛雁宇</v>
          </cell>
          <cell r="E963" t="str">
            <v>CNY</v>
          </cell>
          <cell r="G963">
            <v>0</v>
          </cell>
          <cell r="H963">
            <v>0</v>
          </cell>
          <cell r="J963">
            <v>0</v>
          </cell>
          <cell r="L963">
            <v>0</v>
          </cell>
          <cell r="M963" t="str">
            <v>应付</v>
          </cell>
          <cell r="N963">
            <v>0</v>
          </cell>
          <cell r="O963" t="str">
            <v>应付0</v>
          </cell>
        </row>
        <row r="964">
          <cell r="A964" t="str">
            <v>S613009</v>
          </cell>
          <cell r="C964" t="str">
            <v>王文乐</v>
          </cell>
          <cell r="E964" t="str">
            <v>CNY</v>
          </cell>
          <cell r="G964">
            <v>0</v>
          </cell>
          <cell r="H964">
            <v>0</v>
          </cell>
          <cell r="J964">
            <v>0</v>
          </cell>
          <cell r="L964">
            <v>0</v>
          </cell>
          <cell r="M964" t="str">
            <v>应付</v>
          </cell>
          <cell r="N964">
            <v>0</v>
          </cell>
          <cell r="O964" t="str">
            <v>应付0</v>
          </cell>
        </row>
        <row r="965">
          <cell r="A965" t="str">
            <v>S613015</v>
          </cell>
          <cell r="C965" t="str">
            <v>冯亮亮</v>
          </cell>
          <cell r="E965" t="str">
            <v>CNY</v>
          </cell>
          <cell r="G965">
            <v>0</v>
          </cell>
          <cell r="H965">
            <v>0</v>
          </cell>
          <cell r="J965">
            <v>0</v>
          </cell>
          <cell r="L965">
            <v>0</v>
          </cell>
          <cell r="M965" t="str">
            <v>应付</v>
          </cell>
          <cell r="N965">
            <v>0</v>
          </cell>
          <cell r="O965" t="str">
            <v>应付0</v>
          </cell>
        </row>
        <row r="966">
          <cell r="A966" t="str">
            <v>S613030</v>
          </cell>
          <cell r="C966" t="str">
            <v>商鹏雨</v>
          </cell>
          <cell r="E966" t="str">
            <v>CNY</v>
          </cell>
          <cell r="G966">
            <v>0</v>
          </cell>
          <cell r="H966">
            <v>0</v>
          </cell>
          <cell r="J966">
            <v>0</v>
          </cell>
          <cell r="L966">
            <v>0</v>
          </cell>
          <cell r="M966" t="str">
            <v>应付</v>
          </cell>
          <cell r="N966">
            <v>0</v>
          </cell>
          <cell r="O966" t="str">
            <v>应付0</v>
          </cell>
        </row>
        <row r="967">
          <cell r="A967" t="str">
            <v>S613038</v>
          </cell>
          <cell r="C967" t="str">
            <v>张佳怡</v>
          </cell>
          <cell r="E967" t="str">
            <v>CNY</v>
          </cell>
          <cell r="G967">
            <v>0</v>
          </cell>
          <cell r="H967">
            <v>0</v>
          </cell>
          <cell r="J967">
            <v>0</v>
          </cell>
          <cell r="L967">
            <v>0</v>
          </cell>
          <cell r="M967" t="str">
            <v>应付</v>
          </cell>
          <cell r="N967">
            <v>0</v>
          </cell>
          <cell r="O967" t="str">
            <v>应付0</v>
          </cell>
        </row>
        <row r="968">
          <cell r="A968" t="str">
            <v>S613039</v>
          </cell>
          <cell r="C968" t="str">
            <v>刘新杰</v>
          </cell>
          <cell r="E968" t="str">
            <v>CNY</v>
          </cell>
          <cell r="G968">
            <v>0</v>
          </cell>
          <cell r="H968">
            <v>0</v>
          </cell>
          <cell r="J968">
            <v>0</v>
          </cell>
          <cell r="L968">
            <v>0</v>
          </cell>
          <cell r="M968" t="str">
            <v>应付</v>
          </cell>
          <cell r="N968">
            <v>0</v>
          </cell>
          <cell r="O968" t="str">
            <v>应付0</v>
          </cell>
        </row>
        <row r="969">
          <cell r="A969" t="str">
            <v>S613042</v>
          </cell>
          <cell r="C969" t="str">
            <v>蔺元元</v>
          </cell>
          <cell r="E969" t="str">
            <v>CNY</v>
          </cell>
          <cell r="G969">
            <v>0</v>
          </cell>
          <cell r="H969">
            <v>0</v>
          </cell>
          <cell r="J969">
            <v>0</v>
          </cell>
          <cell r="L969">
            <v>0</v>
          </cell>
          <cell r="M969" t="str">
            <v>应付</v>
          </cell>
          <cell r="N969">
            <v>0</v>
          </cell>
          <cell r="O969" t="str">
            <v>应付0</v>
          </cell>
        </row>
        <row r="970">
          <cell r="A970" t="str">
            <v>S613043</v>
          </cell>
          <cell r="C970" t="str">
            <v>宋清镇</v>
          </cell>
          <cell r="E970" t="str">
            <v>CNY</v>
          </cell>
          <cell r="G970">
            <v>-5.8207660913467401E-11</v>
          </cell>
          <cell r="H970">
            <v>0</v>
          </cell>
          <cell r="J970">
            <v>0</v>
          </cell>
          <cell r="L970">
            <v>-5.8207660913467401E-11</v>
          </cell>
          <cell r="M970" t="str">
            <v>应付</v>
          </cell>
          <cell r="N970">
            <v>5.8207660913467401E-11</v>
          </cell>
          <cell r="O970" t="str">
            <v>应付5.82076609134674E-11</v>
          </cell>
        </row>
        <row r="971">
          <cell r="A971" t="str">
            <v>S613045</v>
          </cell>
          <cell r="C971" t="str">
            <v>赵金旺</v>
          </cell>
          <cell r="E971" t="str">
            <v>CNY</v>
          </cell>
          <cell r="G971">
            <v>0</v>
          </cell>
          <cell r="H971">
            <v>0</v>
          </cell>
          <cell r="J971">
            <v>0</v>
          </cell>
          <cell r="L971">
            <v>0</v>
          </cell>
          <cell r="M971" t="str">
            <v>应付</v>
          </cell>
          <cell r="N971">
            <v>0</v>
          </cell>
          <cell r="O971" t="str">
            <v>应付0</v>
          </cell>
        </row>
        <row r="972">
          <cell r="A972" t="str">
            <v>S613051</v>
          </cell>
          <cell r="C972" t="str">
            <v>郑金玉</v>
          </cell>
          <cell r="E972" t="str">
            <v>CNY</v>
          </cell>
          <cell r="G972">
            <v>0</v>
          </cell>
          <cell r="H972">
            <v>0</v>
          </cell>
          <cell r="J972">
            <v>0</v>
          </cell>
          <cell r="L972">
            <v>0</v>
          </cell>
          <cell r="M972" t="str">
            <v>应付</v>
          </cell>
          <cell r="N972">
            <v>0</v>
          </cell>
          <cell r="O972" t="str">
            <v>应付0</v>
          </cell>
        </row>
        <row r="973">
          <cell r="A973" t="str">
            <v>S613052</v>
          </cell>
          <cell r="C973" t="str">
            <v>梁国胤</v>
          </cell>
          <cell r="E973" t="str">
            <v>CNY</v>
          </cell>
          <cell r="G973">
            <v>0</v>
          </cell>
          <cell r="H973">
            <v>0</v>
          </cell>
          <cell r="J973">
            <v>0</v>
          </cell>
          <cell r="L973">
            <v>0</v>
          </cell>
          <cell r="M973" t="str">
            <v>应付</v>
          </cell>
          <cell r="N973">
            <v>0</v>
          </cell>
          <cell r="O973" t="str">
            <v>应付0</v>
          </cell>
        </row>
        <row r="974">
          <cell r="A974" t="str">
            <v>S613054</v>
          </cell>
          <cell r="C974" t="str">
            <v>赵志强</v>
          </cell>
          <cell r="E974" t="str">
            <v>CNY</v>
          </cell>
          <cell r="G974">
            <v>0</v>
          </cell>
          <cell r="H974">
            <v>0</v>
          </cell>
          <cell r="J974">
            <v>0</v>
          </cell>
          <cell r="L974">
            <v>0</v>
          </cell>
          <cell r="M974" t="str">
            <v>应付</v>
          </cell>
          <cell r="N974">
            <v>0</v>
          </cell>
          <cell r="O974" t="str">
            <v>应付0</v>
          </cell>
        </row>
        <row r="975">
          <cell r="A975" t="str">
            <v>S613057</v>
          </cell>
          <cell r="C975" t="str">
            <v>刘清馨</v>
          </cell>
          <cell r="E975" t="str">
            <v>CNY</v>
          </cell>
          <cell r="G975">
            <v>7.2759576141834308E-12</v>
          </cell>
          <cell r="H975">
            <v>0</v>
          </cell>
          <cell r="J975">
            <v>0</v>
          </cell>
          <cell r="L975">
            <v>7.2759576141834308E-12</v>
          </cell>
          <cell r="M975" t="str">
            <v>预付</v>
          </cell>
          <cell r="N975">
            <v>-7.2759576141834308E-12</v>
          </cell>
          <cell r="O975" t="str">
            <v>预付-7.27595761418343E-12</v>
          </cell>
        </row>
        <row r="976">
          <cell r="A976" t="str">
            <v>S613064</v>
          </cell>
          <cell r="C976" t="str">
            <v>王磊</v>
          </cell>
          <cell r="E976" t="str">
            <v>CNY</v>
          </cell>
          <cell r="G976">
            <v>0</v>
          </cell>
          <cell r="H976">
            <v>0</v>
          </cell>
          <cell r="J976">
            <v>0</v>
          </cell>
          <cell r="L976">
            <v>0</v>
          </cell>
          <cell r="M976" t="str">
            <v>应付</v>
          </cell>
          <cell r="N976">
            <v>0</v>
          </cell>
          <cell r="O976" t="str">
            <v>应付0</v>
          </cell>
        </row>
        <row r="977">
          <cell r="A977" t="str">
            <v>S613066</v>
          </cell>
          <cell r="C977" t="str">
            <v>云荣娟</v>
          </cell>
          <cell r="E977" t="str">
            <v>CNY</v>
          </cell>
          <cell r="G977">
            <v>-1.60000000000036</v>
          </cell>
          <cell r="H977">
            <v>0</v>
          </cell>
          <cell r="J977">
            <v>0</v>
          </cell>
          <cell r="L977">
            <v>-1.60000000000036</v>
          </cell>
          <cell r="M977" t="str">
            <v>应付</v>
          </cell>
          <cell r="N977">
            <v>1.60000000000036</v>
          </cell>
          <cell r="O977" t="str">
            <v>应付1.60000000000036</v>
          </cell>
        </row>
        <row r="978">
          <cell r="A978" t="str">
            <v>S613067</v>
          </cell>
          <cell r="C978" t="str">
            <v>张文昌</v>
          </cell>
          <cell r="E978" t="str">
            <v>CNY</v>
          </cell>
          <cell r="G978">
            <v>0</v>
          </cell>
          <cell r="H978">
            <v>0</v>
          </cell>
          <cell r="J978">
            <v>0</v>
          </cell>
          <cell r="L978">
            <v>0</v>
          </cell>
          <cell r="M978" t="str">
            <v>应付</v>
          </cell>
          <cell r="N978">
            <v>0</v>
          </cell>
          <cell r="O978" t="str">
            <v>应付0</v>
          </cell>
        </row>
        <row r="979">
          <cell r="A979" t="str">
            <v>S613070</v>
          </cell>
          <cell r="C979" t="str">
            <v>滕奉伟</v>
          </cell>
          <cell r="E979" t="str">
            <v>CNY</v>
          </cell>
          <cell r="G979">
            <v>18164.990000000002</v>
          </cell>
          <cell r="H979">
            <v>41539</v>
          </cell>
          <cell r="J979">
            <v>28207.65</v>
          </cell>
          <cell r="L979">
            <v>31496.34</v>
          </cell>
          <cell r="M979" t="str">
            <v>预付</v>
          </cell>
          <cell r="N979">
            <v>-31496.34</v>
          </cell>
          <cell r="O979" t="str">
            <v>预付-31496.34</v>
          </cell>
        </row>
        <row r="980">
          <cell r="A980" t="str">
            <v>S613071</v>
          </cell>
          <cell r="C980" t="str">
            <v>滕敬涛</v>
          </cell>
          <cell r="E980" t="str">
            <v>CNY</v>
          </cell>
          <cell r="G980">
            <v>0</v>
          </cell>
          <cell r="H980">
            <v>0</v>
          </cell>
          <cell r="J980">
            <v>0</v>
          </cell>
          <cell r="L980">
            <v>0</v>
          </cell>
          <cell r="M980" t="str">
            <v>应付</v>
          </cell>
          <cell r="N980">
            <v>0</v>
          </cell>
          <cell r="O980" t="str">
            <v>应付0</v>
          </cell>
        </row>
        <row r="981">
          <cell r="A981" t="str">
            <v>S613074</v>
          </cell>
          <cell r="C981" t="str">
            <v>米芝霖</v>
          </cell>
          <cell r="E981" t="str">
            <v>CNY</v>
          </cell>
          <cell r="G981">
            <v>0</v>
          </cell>
          <cell r="H981">
            <v>0</v>
          </cell>
          <cell r="J981">
            <v>0</v>
          </cell>
          <cell r="L981">
            <v>0</v>
          </cell>
          <cell r="M981" t="str">
            <v>应付</v>
          </cell>
          <cell r="N981">
            <v>0</v>
          </cell>
          <cell r="O981" t="str">
            <v>应付0</v>
          </cell>
        </row>
        <row r="982">
          <cell r="A982" t="str">
            <v>S613075</v>
          </cell>
          <cell r="C982" t="str">
            <v>李金彪</v>
          </cell>
          <cell r="E982" t="str">
            <v>CNY</v>
          </cell>
          <cell r="G982">
            <v>0</v>
          </cell>
          <cell r="H982">
            <v>0</v>
          </cell>
          <cell r="J982">
            <v>0</v>
          </cell>
          <cell r="L982">
            <v>0</v>
          </cell>
          <cell r="M982" t="str">
            <v>应付</v>
          </cell>
          <cell r="N982">
            <v>0</v>
          </cell>
          <cell r="O982" t="str">
            <v>应付0</v>
          </cell>
        </row>
        <row r="983">
          <cell r="A983" t="str">
            <v>S613076</v>
          </cell>
          <cell r="C983" t="str">
            <v>马亚青</v>
          </cell>
          <cell r="E983" t="str">
            <v>CNY</v>
          </cell>
          <cell r="G983">
            <v>0</v>
          </cell>
          <cell r="H983">
            <v>0</v>
          </cell>
          <cell r="J983">
            <v>0</v>
          </cell>
          <cell r="L983">
            <v>0</v>
          </cell>
          <cell r="M983" t="str">
            <v>应付</v>
          </cell>
          <cell r="N983">
            <v>0</v>
          </cell>
          <cell r="O983" t="str">
            <v>应付0</v>
          </cell>
        </row>
        <row r="984">
          <cell r="A984" t="str">
            <v>S613089</v>
          </cell>
          <cell r="C984" t="str">
            <v>赵静</v>
          </cell>
          <cell r="E984" t="str">
            <v>CNY</v>
          </cell>
          <cell r="G984">
            <v>0</v>
          </cell>
          <cell r="H984">
            <v>0</v>
          </cell>
          <cell r="J984">
            <v>0</v>
          </cell>
          <cell r="L984">
            <v>0</v>
          </cell>
          <cell r="M984" t="str">
            <v>应付</v>
          </cell>
          <cell r="N984">
            <v>0</v>
          </cell>
          <cell r="O984" t="str">
            <v>应付0</v>
          </cell>
        </row>
        <row r="985">
          <cell r="A985" t="str">
            <v>S613093</v>
          </cell>
          <cell r="C985" t="str">
            <v>史义虹</v>
          </cell>
          <cell r="E985" t="str">
            <v>CNY</v>
          </cell>
          <cell r="G985">
            <v>0</v>
          </cell>
          <cell r="H985">
            <v>0</v>
          </cell>
          <cell r="J985">
            <v>0</v>
          </cell>
          <cell r="L985">
            <v>0</v>
          </cell>
          <cell r="M985" t="str">
            <v>应付</v>
          </cell>
          <cell r="N985">
            <v>0</v>
          </cell>
          <cell r="O985" t="str">
            <v>应付0</v>
          </cell>
        </row>
        <row r="986">
          <cell r="A986" t="str">
            <v>S613108</v>
          </cell>
          <cell r="C986" t="str">
            <v>董岗生</v>
          </cell>
          <cell r="E986" t="str">
            <v>CNY</v>
          </cell>
          <cell r="G986">
            <v>0</v>
          </cell>
          <cell r="H986">
            <v>0</v>
          </cell>
          <cell r="J986">
            <v>0</v>
          </cell>
          <cell r="L986">
            <v>0</v>
          </cell>
          <cell r="M986" t="str">
            <v>应付</v>
          </cell>
          <cell r="N986">
            <v>0</v>
          </cell>
          <cell r="O986" t="str">
            <v>应付0</v>
          </cell>
        </row>
        <row r="987">
          <cell r="A987" t="str">
            <v>S613110</v>
          </cell>
          <cell r="C987" t="str">
            <v>石岭金</v>
          </cell>
          <cell r="E987" t="str">
            <v>CNY</v>
          </cell>
          <cell r="G987">
            <v>0</v>
          </cell>
          <cell r="H987">
            <v>0</v>
          </cell>
          <cell r="J987">
            <v>0</v>
          </cell>
          <cell r="L987">
            <v>0</v>
          </cell>
          <cell r="M987" t="str">
            <v>应付</v>
          </cell>
          <cell r="N987">
            <v>0</v>
          </cell>
          <cell r="O987" t="str">
            <v>应付0</v>
          </cell>
        </row>
        <row r="988">
          <cell r="A988" t="str">
            <v>S613116</v>
          </cell>
          <cell r="C988" t="str">
            <v>薛维新</v>
          </cell>
          <cell r="E988" t="str">
            <v>CNY</v>
          </cell>
          <cell r="G988">
            <v>0</v>
          </cell>
          <cell r="H988">
            <v>3000</v>
          </cell>
          <cell r="J988">
            <v>0</v>
          </cell>
          <cell r="L988">
            <v>3000</v>
          </cell>
          <cell r="M988" t="str">
            <v>预付</v>
          </cell>
          <cell r="N988">
            <v>-3000</v>
          </cell>
          <cell r="O988" t="str">
            <v>预付-3000</v>
          </cell>
        </row>
        <row r="989">
          <cell r="A989" t="str">
            <v>S613125</v>
          </cell>
          <cell r="C989" t="str">
            <v>司艳策</v>
          </cell>
          <cell r="E989" t="str">
            <v>CNY</v>
          </cell>
          <cell r="G989">
            <v>0</v>
          </cell>
          <cell r="H989">
            <v>0</v>
          </cell>
          <cell r="J989">
            <v>0</v>
          </cell>
          <cell r="L989">
            <v>0</v>
          </cell>
          <cell r="M989" t="str">
            <v>应付</v>
          </cell>
          <cell r="N989">
            <v>0</v>
          </cell>
          <cell r="O989" t="str">
            <v>应付0</v>
          </cell>
        </row>
        <row r="990">
          <cell r="A990" t="str">
            <v>S613127</v>
          </cell>
          <cell r="C990" t="str">
            <v>姬胜阳</v>
          </cell>
          <cell r="E990" t="str">
            <v>CNY</v>
          </cell>
          <cell r="G990">
            <v>0</v>
          </cell>
          <cell r="H990">
            <v>0</v>
          </cell>
          <cell r="J990">
            <v>0</v>
          </cell>
          <cell r="L990">
            <v>0</v>
          </cell>
          <cell r="M990" t="str">
            <v>应付</v>
          </cell>
          <cell r="N990">
            <v>0</v>
          </cell>
          <cell r="O990" t="str">
            <v>应付0</v>
          </cell>
        </row>
        <row r="991">
          <cell r="A991" t="str">
            <v>S613129</v>
          </cell>
          <cell r="C991" t="str">
            <v>陈伟</v>
          </cell>
          <cell r="E991" t="str">
            <v>CNY</v>
          </cell>
          <cell r="G991">
            <v>0</v>
          </cell>
          <cell r="H991">
            <v>0</v>
          </cell>
          <cell r="J991">
            <v>0</v>
          </cell>
          <cell r="L991">
            <v>0</v>
          </cell>
          <cell r="M991" t="str">
            <v>应付</v>
          </cell>
          <cell r="N991">
            <v>0</v>
          </cell>
          <cell r="O991" t="str">
            <v>应付0</v>
          </cell>
        </row>
        <row r="992">
          <cell r="A992" t="str">
            <v>S613135</v>
          </cell>
          <cell r="C992" t="str">
            <v>韩苏军</v>
          </cell>
          <cell r="E992" t="str">
            <v>CNY</v>
          </cell>
          <cell r="G992">
            <v>0</v>
          </cell>
          <cell r="H992">
            <v>0</v>
          </cell>
          <cell r="J992">
            <v>0</v>
          </cell>
          <cell r="L992">
            <v>0</v>
          </cell>
          <cell r="M992" t="str">
            <v>应付</v>
          </cell>
          <cell r="N992">
            <v>0</v>
          </cell>
          <cell r="O992" t="str">
            <v>应付0</v>
          </cell>
        </row>
        <row r="993">
          <cell r="A993" t="str">
            <v>S613137</v>
          </cell>
          <cell r="C993" t="str">
            <v>李鹏</v>
          </cell>
          <cell r="E993" t="str">
            <v>CNY</v>
          </cell>
          <cell r="G993">
            <v>2000</v>
          </cell>
          <cell r="H993">
            <v>0</v>
          </cell>
          <cell r="J993">
            <v>2000</v>
          </cell>
          <cell r="L993">
            <v>0</v>
          </cell>
          <cell r="M993" t="str">
            <v>应付</v>
          </cell>
          <cell r="N993">
            <v>0</v>
          </cell>
          <cell r="O993" t="str">
            <v>应付0</v>
          </cell>
        </row>
        <row r="994">
          <cell r="A994" t="str">
            <v>S613138</v>
          </cell>
          <cell r="C994" t="str">
            <v>王献文</v>
          </cell>
          <cell r="E994" t="str">
            <v>CNY</v>
          </cell>
          <cell r="G994">
            <v>0</v>
          </cell>
          <cell r="H994">
            <v>0</v>
          </cell>
          <cell r="J994">
            <v>0</v>
          </cell>
          <cell r="L994">
            <v>0</v>
          </cell>
          <cell r="M994" t="str">
            <v>应付</v>
          </cell>
          <cell r="N994">
            <v>0</v>
          </cell>
          <cell r="O994" t="str">
            <v>应付0</v>
          </cell>
        </row>
        <row r="995">
          <cell r="A995" t="str">
            <v>S613139</v>
          </cell>
          <cell r="C995" t="str">
            <v>吴志强</v>
          </cell>
          <cell r="E995" t="str">
            <v>CNY</v>
          </cell>
          <cell r="G995">
            <v>0</v>
          </cell>
          <cell r="H995">
            <v>0</v>
          </cell>
          <cell r="J995">
            <v>0</v>
          </cell>
          <cell r="L995">
            <v>0</v>
          </cell>
          <cell r="M995" t="str">
            <v>应付</v>
          </cell>
          <cell r="N995">
            <v>0</v>
          </cell>
          <cell r="O995" t="str">
            <v>应付0</v>
          </cell>
        </row>
        <row r="996">
          <cell r="A996" t="str">
            <v>S613144</v>
          </cell>
          <cell r="C996" t="str">
            <v>赵连风</v>
          </cell>
          <cell r="E996" t="str">
            <v>CNY</v>
          </cell>
          <cell r="G996">
            <v>0</v>
          </cell>
          <cell r="H996">
            <v>0</v>
          </cell>
          <cell r="J996">
            <v>0</v>
          </cell>
          <cell r="L996">
            <v>0</v>
          </cell>
          <cell r="M996" t="str">
            <v>应付</v>
          </cell>
          <cell r="N996">
            <v>0</v>
          </cell>
          <cell r="O996" t="str">
            <v>应付0</v>
          </cell>
        </row>
        <row r="997">
          <cell r="A997" t="str">
            <v>S613147</v>
          </cell>
          <cell r="C997" t="str">
            <v>王义</v>
          </cell>
          <cell r="E997" t="str">
            <v>CNY</v>
          </cell>
          <cell r="G997">
            <v>0</v>
          </cell>
          <cell r="H997">
            <v>0</v>
          </cell>
          <cell r="J997">
            <v>0</v>
          </cell>
          <cell r="L997">
            <v>0</v>
          </cell>
          <cell r="M997" t="str">
            <v>应付</v>
          </cell>
          <cell r="N997">
            <v>0</v>
          </cell>
          <cell r="O997" t="str">
            <v>应付0</v>
          </cell>
        </row>
        <row r="998">
          <cell r="A998" t="str">
            <v>S613153</v>
          </cell>
          <cell r="C998" t="str">
            <v>张馀林</v>
          </cell>
          <cell r="E998" t="str">
            <v>CNY</v>
          </cell>
          <cell r="G998">
            <v>0</v>
          </cell>
          <cell r="H998">
            <v>0</v>
          </cell>
          <cell r="J998">
            <v>0</v>
          </cell>
          <cell r="L998">
            <v>0</v>
          </cell>
          <cell r="M998" t="str">
            <v>应付</v>
          </cell>
          <cell r="N998">
            <v>0</v>
          </cell>
          <cell r="O998" t="str">
            <v>应付0</v>
          </cell>
        </row>
        <row r="999">
          <cell r="A999" t="str">
            <v>S613154</v>
          </cell>
          <cell r="C999" t="str">
            <v>陈晓晴</v>
          </cell>
          <cell r="E999" t="str">
            <v>CNY</v>
          </cell>
          <cell r="G999">
            <v>0</v>
          </cell>
          <cell r="H999">
            <v>0</v>
          </cell>
          <cell r="J999">
            <v>0</v>
          </cell>
          <cell r="L999">
            <v>0</v>
          </cell>
          <cell r="M999" t="str">
            <v>应付</v>
          </cell>
          <cell r="N999">
            <v>0</v>
          </cell>
          <cell r="O999" t="str">
            <v>应付0</v>
          </cell>
        </row>
        <row r="1000">
          <cell r="A1000" t="str">
            <v>S613155</v>
          </cell>
          <cell r="C1000" t="str">
            <v>于磊磊</v>
          </cell>
          <cell r="E1000" t="str">
            <v>CNY</v>
          </cell>
          <cell r="G1000">
            <v>2000</v>
          </cell>
          <cell r="H1000">
            <v>0</v>
          </cell>
          <cell r="J1000">
            <v>0</v>
          </cell>
          <cell r="L1000">
            <v>2000</v>
          </cell>
          <cell r="M1000" t="str">
            <v>预付</v>
          </cell>
          <cell r="N1000">
            <v>-2000</v>
          </cell>
          <cell r="O1000" t="str">
            <v>预付-2000</v>
          </cell>
        </row>
        <row r="1001">
          <cell r="A1001" t="str">
            <v>S613156</v>
          </cell>
          <cell r="C1001" t="str">
            <v>崔鑫</v>
          </cell>
          <cell r="E1001" t="str">
            <v>CNY</v>
          </cell>
          <cell r="G1001">
            <v>0</v>
          </cell>
          <cell r="H1001">
            <v>0</v>
          </cell>
          <cell r="J1001">
            <v>0</v>
          </cell>
          <cell r="L1001">
            <v>0</v>
          </cell>
          <cell r="M1001" t="str">
            <v>应付</v>
          </cell>
          <cell r="N1001">
            <v>0</v>
          </cell>
          <cell r="O1001" t="str">
            <v>应付0</v>
          </cell>
        </row>
        <row r="1002">
          <cell r="A1002" t="str">
            <v>S613160</v>
          </cell>
          <cell r="C1002" t="str">
            <v>胡希港</v>
          </cell>
          <cell r="E1002" t="str">
            <v>CNY</v>
          </cell>
          <cell r="G1002">
            <v>0</v>
          </cell>
          <cell r="H1002">
            <v>0</v>
          </cell>
          <cell r="J1002">
            <v>0</v>
          </cell>
          <cell r="L1002">
            <v>0</v>
          </cell>
          <cell r="M1002" t="str">
            <v>应付</v>
          </cell>
          <cell r="N1002">
            <v>0</v>
          </cell>
          <cell r="O1002" t="str">
            <v>应付0</v>
          </cell>
        </row>
        <row r="1003">
          <cell r="A1003" t="str">
            <v>S613162</v>
          </cell>
          <cell r="C1003" t="str">
            <v>田健</v>
          </cell>
          <cell r="E1003" t="str">
            <v>CNY</v>
          </cell>
          <cell r="G1003">
            <v>0</v>
          </cell>
          <cell r="H1003">
            <v>0</v>
          </cell>
          <cell r="J1003">
            <v>0</v>
          </cell>
          <cell r="L1003">
            <v>0</v>
          </cell>
          <cell r="M1003" t="str">
            <v>应付</v>
          </cell>
          <cell r="N1003">
            <v>0</v>
          </cell>
          <cell r="O1003" t="str">
            <v>应付0</v>
          </cell>
        </row>
        <row r="1004">
          <cell r="A1004" t="str">
            <v>S613166</v>
          </cell>
          <cell r="C1004" t="str">
            <v>孙沛霖</v>
          </cell>
          <cell r="E1004" t="str">
            <v>CNY</v>
          </cell>
          <cell r="G1004">
            <v>0</v>
          </cell>
          <cell r="H1004">
            <v>0</v>
          </cell>
          <cell r="J1004">
            <v>0</v>
          </cell>
          <cell r="L1004">
            <v>0</v>
          </cell>
          <cell r="M1004" t="str">
            <v>应付</v>
          </cell>
          <cell r="N1004">
            <v>0</v>
          </cell>
          <cell r="O1004" t="str">
            <v>应付0</v>
          </cell>
        </row>
        <row r="1005">
          <cell r="A1005" t="str">
            <v>S613168</v>
          </cell>
          <cell r="C1005" t="str">
            <v>张强</v>
          </cell>
          <cell r="E1005" t="str">
            <v>CNY</v>
          </cell>
          <cell r="G1005">
            <v>16012.59</v>
          </cell>
          <cell r="H1005">
            <v>0</v>
          </cell>
          <cell r="J1005">
            <v>0</v>
          </cell>
          <cell r="L1005">
            <v>16012.59</v>
          </cell>
          <cell r="M1005" t="str">
            <v>预付</v>
          </cell>
          <cell r="N1005">
            <v>-16012.59</v>
          </cell>
          <cell r="O1005" t="str">
            <v>预付-16012.59</v>
          </cell>
        </row>
        <row r="1006">
          <cell r="A1006" t="str">
            <v>S613174</v>
          </cell>
          <cell r="C1006" t="str">
            <v>张亚霖</v>
          </cell>
          <cell r="E1006" t="str">
            <v>CNY</v>
          </cell>
          <cell r="G1006">
            <v>0</v>
          </cell>
          <cell r="H1006">
            <v>0</v>
          </cell>
          <cell r="J1006">
            <v>0</v>
          </cell>
          <cell r="L1006">
            <v>0</v>
          </cell>
          <cell r="M1006" t="str">
            <v>应付</v>
          </cell>
          <cell r="N1006">
            <v>0</v>
          </cell>
          <cell r="O1006" t="str">
            <v>应付0</v>
          </cell>
        </row>
        <row r="1007">
          <cell r="A1007" t="str">
            <v>S613178</v>
          </cell>
          <cell r="C1007" t="str">
            <v>赵伟</v>
          </cell>
          <cell r="E1007" t="str">
            <v>CNY</v>
          </cell>
          <cell r="G1007">
            <v>0</v>
          </cell>
          <cell r="H1007">
            <v>0</v>
          </cell>
          <cell r="J1007">
            <v>0</v>
          </cell>
          <cell r="L1007">
            <v>0</v>
          </cell>
          <cell r="M1007" t="str">
            <v>应付</v>
          </cell>
          <cell r="N1007">
            <v>0</v>
          </cell>
          <cell r="O1007" t="str">
            <v>应付0</v>
          </cell>
        </row>
        <row r="1008">
          <cell r="A1008" t="str">
            <v>S613179</v>
          </cell>
          <cell r="C1008" t="str">
            <v>赵月强</v>
          </cell>
          <cell r="E1008" t="str">
            <v>CNY</v>
          </cell>
          <cell r="G1008">
            <v>-4393843.1500000004</v>
          </cell>
          <cell r="H1008">
            <v>0</v>
          </cell>
          <cell r="J1008">
            <v>0</v>
          </cell>
          <cell r="L1008">
            <v>-4393843.1500000004</v>
          </cell>
          <cell r="M1008" t="str">
            <v>应付</v>
          </cell>
          <cell r="N1008">
            <v>4393843.1500000004</v>
          </cell>
          <cell r="O1008" t="str">
            <v>应付4393843.15</v>
          </cell>
        </row>
        <row r="1009">
          <cell r="A1009" t="str">
            <v>S613181</v>
          </cell>
          <cell r="C1009" t="str">
            <v>王伟</v>
          </cell>
          <cell r="E1009" t="str">
            <v>CNY</v>
          </cell>
          <cell r="G1009">
            <v>1992.8</v>
          </cell>
          <cell r="H1009">
            <v>0</v>
          </cell>
          <cell r="J1009">
            <v>0</v>
          </cell>
          <cell r="L1009">
            <v>1992.8</v>
          </cell>
          <cell r="M1009" t="str">
            <v>预付</v>
          </cell>
          <cell r="N1009">
            <v>-1992.8</v>
          </cell>
          <cell r="O1009" t="str">
            <v>预付-1992.8</v>
          </cell>
        </row>
        <row r="1010">
          <cell r="A1010" t="str">
            <v>S613185</v>
          </cell>
          <cell r="C1010" t="str">
            <v>梁东雷</v>
          </cell>
          <cell r="E1010" t="str">
            <v>CNY</v>
          </cell>
          <cell r="G1010">
            <v>0</v>
          </cell>
          <cell r="H1010">
            <v>0</v>
          </cell>
          <cell r="J1010">
            <v>0</v>
          </cell>
          <cell r="L1010">
            <v>0</v>
          </cell>
          <cell r="M1010" t="str">
            <v>应付</v>
          </cell>
          <cell r="N1010">
            <v>0</v>
          </cell>
          <cell r="O1010" t="str">
            <v>应付0</v>
          </cell>
        </row>
        <row r="1011">
          <cell r="A1011" t="str">
            <v>S613186</v>
          </cell>
          <cell r="C1011" t="str">
            <v>滕令超</v>
          </cell>
          <cell r="E1011" t="str">
            <v>CNY</v>
          </cell>
          <cell r="G1011">
            <v>7.2759576141834308E-12</v>
          </cell>
          <cell r="H1011">
            <v>0</v>
          </cell>
          <cell r="J1011">
            <v>0</v>
          </cell>
          <cell r="L1011">
            <v>7.2759576141834308E-12</v>
          </cell>
          <cell r="M1011" t="str">
            <v>预付</v>
          </cell>
          <cell r="N1011">
            <v>-7.2759576141834308E-12</v>
          </cell>
          <cell r="O1011" t="str">
            <v>预付-7.27595761418343E-12</v>
          </cell>
        </row>
        <row r="1012">
          <cell r="A1012" t="str">
            <v>S613187</v>
          </cell>
          <cell r="C1012" t="str">
            <v>席智伟</v>
          </cell>
          <cell r="E1012" t="str">
            <v>CNY</v>
          </cell>
          <cell r="G1012">
            <v>1000</v>
          </cell>
          <cell r="H1012">
            <v>0</v>
          </cell>
          <cell r="J1012">
            <v>0</v>
          </cell>
          <cell r="L1012">
            <v>1000</v>
          </cell>
          <cell r="M1012" t="str">
            <v>预付</v>
          </cell>
          <cell r="N1012">
            <v>-1000</v>
          </cell>
          <cell r="O1012" t="str">
            <v>预付-1000</v>
          </cell>
        </row>
        <row r="1013">
          <cell r="A1013" t="str">
            <v>S613188</v>
          </cell>
          <cell r="C1013" t="str">
            <v>宋立冬</v>
          </cell>
          <cell r="E1013" t="str">
            <v>CNY</v>
          </cell>
          <cell r="G1013">
            <v>0</v>
          </cell>
          <cell r="H1013">
            <v>0</v>
          </cell>
          <cell r="J1013">
            <v>0</v>
          </cell>
          <cell r="L1013">
            <v>0</v>
          </cell>
          <cell r="M1013" t="str">
            <v>应付</v>
          </cell>
          <cell r="N1013">
            <v>0</v>
          </cell>
          <cell r="O1013" t="str">
            <v>应付0</v>
          </cell>
        </row>
        <row r="1014">
          <cell r="A1014" t="str">
            <v>S613189</v>
          </cell>
          <cell r="C1014" t="str">
            <v>李霞</v>
          </cell>
          <cell r="E1014" t="str">
            <v>CNY</v>
          </cell>
          <cell r="G1014">
            <v>-7.2759576141834308E-12</v>
          </cell>
          <cell r="H1014">
            <v>0</v>
          </cell>
          <cell r="J1014">
            <v>0</v>
          </cell>
          <cell r="L1014">
            <v>-7.2759576141834308E-12</v>
          </cell>
          <cell r="M1014" t="str">
            <v>应付</v>
          </cell>
          <cell r="N1014">
            <v>7.2759576141834308E-12</v>
          </cell>
          <cell r="O1014" t="str">
            <v>应付7.27595761418343E-12</v>
          </cell>
        </row>
        <row r="1015">
          <cell r="A1015" t="str">
            <v>S613190</v>
          </cell>
          <cell r="C1015" t="str">
            <v>孙兴广</v>
          </cell>
          <cell r="E1015" t="str">
            <v>CNY</v>
          </cell>
          <cell r="G1015">
            <v>0</v>
          </cell>
          <cell r="H1015">
            <v>0</v>
          </cell>
          <cell r="J1015">
            <v>0</v>
          </cell>
          <cell r="L1015">
            <v>0</v>
          </cell>
          <cell r="M1015" t="str">
            <v>应付</v>
          </cell>
          <cell r="N1015">
            <v>0</v>
          </cell>
          <cell r="O1015" t="str">
            <v>应付0</v>
          </cell>
        </row>
        <row r="1016">
          <cell r="A1016" t="str">
            <v>S613191</v>
          </cell>
          <cell r="C1016" t="str">
            <v>刘志君</v>
          </cell>
          <cell r="E1016" t="str">
            <v>CNY</v>
          </cell>
          <cell r="G1016">
            <v>0</v>
          </cell>
          <cell r="H1016">
            <v>0</v>
          </cell>
          <cell r="J1016">
            <v>0</v>
          </cell>
          <cell r="L1016">
            <v>0</v>
          </cell>
          <cell r="M1016" t="str">
            <v>应付</v>
          </cell>
          <cell r="N1016">
            <v>0</v>
          </cell>
          <cell r="O1016" t="str">
            <v>应付0</v>
          </cell>
        </row>
        <row r="1017">
          <cell r="A1017" t="str">
            <v>S613193</v>
          </cell>
          <cell r="C1017" t="str">
            <v>李伟杰</v>
          </cell>
          <cell r="E1017" t="str">
            <v>CNY</v>
          </cell>
          <cell r="G1017">
            <v>0</v>
          </cell>
          <cell r="H1017">
            <v>0</v>
          </cell>
          <cell r="J1017">
            <v>0</v>
          </cell>
          <cell r="L1017">
            <v>0</v>
          </cell>
          <cell r="M1017" t="str">
            <v>应付</v>
          </cell>
          <cell r="N1017">
            <v>0</v>
          </cell>
          <cell r="O1017" t="str">
            <v>应付0</v>
          </cell>
        </row>
        <row r="1018">
          <cell r="A1018" t="str">
            <v>S613194</v>
          </cell>
          <cell r="C1018" t="str">
            <v>王祥</v>
          </cell>
          <cell r="E1018" t="str">
            <v>CNY</v>
          </cell>
          <cell r="G1018">
            <v>0</v>
          </cell>
          <cell r="H1018">
            <v>0</v>
          </cell>
          <cell r="J1018">
            <v>0</v>
          </cell>
          <cell r="L1018">
            <v>0</v>
          </cell>
          <cell r="M1018" t="str">
            <v>应付</v>
          </cell>
          <cell r="N1018">
            <v>0</v>
          </cell>
          <cell r="O1018" t="str">
            <v>应付0</v>
          </cell>
        </row>
        <row r="1019">
          <cell r="A1019" t="str">
            <v>S613195</v>
          </cell>
          <cell r="C1019" t="str">
            <v>王孟力</v>
          </cell>
          <cell r="E1019" t="str">
            <v>CNY</v>
          </cell>
          <cell r="G1019">
            <v>0</v>
          </cell>
          <cell r="H1019">
            <v>0</v>
          </cell>
          <cell r="J1019">
            <v>0</v>
          </cell>
          <cell r="L1019">
            <v>0</v>
          </cell>
          <cell r="M1019" t="str">
            <v>应付</v>
          </cell>
          <cell r="N1019">
            <v>0</v>
          </cell>
          <cell r="O1019" t="str">
            <v>应付0</v>
          </cell>
        </row>
        <row r="1020">
          <cell r="A1020" t="str">
            <v>S613197</v>
          </cell>
          <cell r="C1020" t="str">
            <v>董会娟</v>
          </cell>
          <cell r="E1020" t="str">
            <v>CNY</v>
          </cell>
          <cell r="G1020">
            <v>0</v>
          </cell>
          <cell r="H1020">
            <v>0</v>
          </cell>
          <cell r="J1020">
            <v>0</v>
          </cell>
          <cell r="L1020">
            <v>0</v>
          </cell>
          <cell r="M1020" t="str">
            <v>应付</v>
          </cell>
          <cell r="N1020">
            <v>0</v>
          </cell>
          <cell r="O1020" t="str">
            <v>应付0</v>
          </cell>
        </row>
        <row r="1021">
          <cell r="A1021" t="str">
            <v>S613198</v>
          </cell>
          <cell r="C1021" t="str">
            <v>谷朋坤</v>
          </cell>
          <cell r="E1021" t="str">
            <v>CNY</v>
          </cell>
          <cell r="G1021">
            <v>0</v>
          </cell>
          <cell r="H1021">
            <v>0</v>
          </cell>
          <cell r="J1021">
            <v>0</v>
          </cell>
          <cell r="L1021">
            <v>0</v>
          </cell>
          <cell r="M1021" t="str">
            <v>应付</v>
          </cell>
          <cell r="N1021">
            <v>0</v>
          </cell>
          <cell r="O1021" t="str">
            <v>应付0</v>
          </cell>
        </row>
        <row r="1022">
          <cell r="A1022" t="str">
            <v>S613199</v>
          </cell>
          <cell r="C1022" t="str">
            <v>李永超</v>
          </cell>
          <cell r="E1022" t="str">
            <v>CNY</v>
          </cell>
          <cell r="G1022">
            <v>0</v>
          </cell>
          <cell r="H1022">
            <v>0</v>
          </cell>
          <cell r="J1022">
            <v>0</v>
          </cell>
          <cell r="L1022">
            <v>0</v>
          </cell>
          <cell r="M1022" t="str">
            <v>应付</v>
          </cell>
          <cell r="N1022">
            <v>0</v>
          </cell>
          <cell r="O1022" t="str">
            <v>应付0</v>
          </cell>
        </row>
        <row r="1023">
          <cell r="A1023" t="str">
            <v>S613201</v>
          </cell>
          <cell r="C1023" t="str">
            <v>张英键</v>
          </cell>
          <cell r="E1023" t="str">
            <v>CNY</v>
          </cell>
          <cell r="G1023">
            <v>9100</v>
          </cell>
          <cell r="H1023">
            <v>0</v>
          </cell>
          <cell r="J1023">
            <v>0</v>
          </cell>
          <cell r="L1023">
            <v>9100</v>
          </cell>
          <cell r="M1023" t="str">
            <v>预付</v>
          </cell>
          <cell r="N1023">
            <v>-9100</v>
          </cell>
          <cell r="O1023" t="str">
            <v>预付-9100</v>
          </cell>
        </row>
        <row r="1024">
          <cell r="A1024" t="str">
            <v>S613203</v>
          </cell>
          <cell r="C1024" t="str">
            <v>王艳</v>
          </cell>
          <cell r="E1024" t="str">
            <v>CNY</v>
          </cell>
          <cell r="G1024">
            <v>0</v>
          </cell>
          <cell r="H1024">
            <v>0</v>
          </cell>
          <cell r="J1024">
            <v>0</v>
          </cell>
          <cell r="L1024">
            <v>0</v>
          </cell>
          <cell r="M1024" t="str">
            <v>应付</v>
          </cell>
          <cell r="N1024">
            <v>0</v>
          </cell>
          <cell r="O1024" t="str">
            <v>应付0</v>
          </cell>
        </row>
        <row r="1025">
          <cell r="A1025" t="str">
            <v>S613204</v>
          </cell>
          <cell r="C1025" t="str">
            <v>杨浩</v>
          </cell>
          <cell r="E1025" t="str">
            <v>CNY</v>
          </cell>
          <cell r="G1025">
            <v>0</v>
          </cell>
          <cell r="H1025">
            <v>0</v>
          </cell>
          <cell r="J1025">
            <v>0</v>
          </cell>
          <cell r="L1025">
            <v>0</v>
          </cell>
          <cell r="M1025" t="str">
            <v>应付</v>
          </cell>
          <cell r="N1025">
            <v>0</v>
          </cell>
          <cell r="O1025" t="str">
            <v>应付0</v>
          </cell>
        </row>
        <row r="1026">
          <cell r="A1026" t="str">
            <v>S613205</v>
          </cell>
          <cell r="C1026" t="str">
            <v>王明傲</v>
          </cell>
          <cell r="E1026" t="str">
            <v>CNY</v>
          </cell>
          <cell r="G1026">
            <v>0</v>
          </cell>
          <cell r="H1026">
            <v>0</v>
          </cell>
          <cell r="J1026">
            <v>0</v>
          </cell>
          <cell r="L1026">
            <v>0</v>
          </cell>
          <cell r="M1026" t="str">
            <v>应付</v>
          </cell>
          <cell r="N1026">
            <v>0</v>
          </cell>
          <cell r="O1026" t="str">
            <v>应付0</v>
          </cell>
        </row>
        <row r="1027">
          <cell r="A1027" t="str">
            <v>S613206</v>
          </cell>
          <cell r="C1027" t="str">
            <v>李向功</v>
          </cell>
          <cell r="E1027" t="str">
            <v>CNY</v>
          </cell>
          <cell r="G1027">
            <v>0</v>
          </cell>
          <cell r="H1027">
            <v>0</v>
          </cell>
          <cell r="J1027">
            <v>0</v>
          </cell>
          <cell r="L1027">
            <v>0</v>
          </cell>
          <cell r="M1027" t="str">
            <v>应付</v>
          </cell>
          <cell r="N1027">
            <v>0</v>
          </cell>
          <cell r="O1027" t="str">
            <v>应付0</v>
          </cell>
        </row>
        <row r="1028">
          <cell r="A1028" t="str">
            <v>S613207</v>
          </cell>
          <cell r="C1028" t="str">
            <v>吕宪超</v>
          </cell>
          <cell r="E1028" t="str">
            <v>CNY</v>
          </cell>
          <cell r="G1028">
            <v>2000</v>
          </cell>
          <cell r="H1028">
            <v>0</v>
          </cell>
          <cell r="J1028">
            <v>300</v>
          </cell>
          <cell r="L1028">
            <v>1700</v>
          </cell>
          <cell r="M1028" t="str">
            <v>预付</v>
          </cell>
          <cell r="N1028">
            <v>-1700</v>
          </cell>
          <cell r="O1028" t="str">
            <v>预付-1700</v>
          </cell>
        </row>
        <row r="1029">
          <cell r="A1029" t="str">
            <v>S700001</v>
          </cell>
          <cell r="C1029" t="str">
            <v>住房公积金</v>
          </cell>
          <cell r="E1029" t="str">
            <v>CNY</v>
          </cell>
          <cell r="G1029">
            <v>-73792.999999999898</v>
          </cell>
          <cell r="H1029">
            <v>52526.400000000001</v>
          </cell>
          <cell r="J1029">
            <v>0</v>
          </cell>
          <cell r="L1029">
            <v>-21266.5999999999</v>
          </cell>
          <cell r="M1029" t="str">
            <v>应付</v>
          </cell>
          <cell r="N1029">
            <v>21266.5999999999</v>
          </cell>
          <cell r="O1029" t="str">
            <v>应付21266.5999999999</v>
          </cell>
        </row>
        <row r="1030">
          <cell r="A1030" t="str">
            <v>S700002</v>
          </cell>
          <cell r="C1030" t="str">
            <v>养老保险</v>
          </cell>
          <cell r="E1030" t="str">
            <v>CNY</v>
          </cell>
          <cell r="G1030">
            <v>18706.1400000002</v>
          </cell>
          <cell r="H1030">
            <v>127157.96</v>
          </cell>
          <cell r="J1030">
            <v>0</v>
          </cell>
          <cell r="L1030">
            <v>145864.1</v>
          </cell>
          <cell r="M1030" t="str">
            <v>预付</v>
          </cell>
          <cell r="N1030">
            <v>-145864.1</v>
          </cell>
          <cell r="O1030" t="str">
            <v>预付-145864.1</v>
          </cell>
        </row>
        <row r="1031">
          <cell r="A1031" t="str">
            <v>S700003</v>
          </cell>
          <cell r="C1031" t="str">
            <v>医疗保险</v>
          </cell>
          <cell r="E1031" t="str">
            <v>CNY</v>
          </cell>
          <cell r="G1031">
            <v>90554.41</v>
          </cell>
          <cell r="H1031">
            <v>50793.04</v>
          </cell>
          <cell r="J1031">
            <v>0</v>
          </cell>
          <cell r="L1031">
            <v>141347.45000000001</v>
          </cell>
          <cell r="M1031" t="str">
            <v>预付</v>
          </cell>
          <cell r="N1031">
            <v>-141347.45000000001</v>
          </cell>
          <cell r="O1031" t="str">
            <v>预付-141347.45</v>
          </cell>
        </row>
        <row r="1032">
          <cell r="A1032" t="str">
            <v>S700004</v>
          </cell>
          <cell r="C1032" t="str">
            <v>失业保险</v>
          </cell>
          <cell r="E1032" t="str">
            <v>CNY</v>
          </cell>
          <cell r="G1032">
            <v>-4679.8599999999897</v>
          </cell>
          <cell r="H1032">
            <v>4781.9399999999996</v>
          </cell>
          <cell r="J1032">
            <v>0</v>
          </cell>
          <cell r="L1032">
            <v>102.080000000006</v>
          </cell>
          <cell r="M1032" t="str">
            <v>预付</v>
          </cell>
          <cell r="N1032">
            <v>-102.080000000006</v>
          </cell>
          <cell r="O1032" t="str">
            <v>预付-102.080000000006</v>
          </cell>
        </row>
        <row r="1033">
          <cell r="A1033" t="str">
            <v>S700005</v>
          </cell>
          <cell r="C1033" t="str">
            <v>预提费用</v>
          </cell>
          <cell r="E1033" t="str">
            <v>CNY</v>
          </cell>
          <cell r="G1033">
            <v>-5619138.0500000101</v>
          </cell>
          <cell r="H1033">
            <v>0</v>
          </cell>
          <cell r="J1033">
            <v>-248874.76</v>
          </cell>
          <cell r="L1033">
            <v>-5370263.2900000103</v>
          </cell>
          <cell r="M1033" t="str">
            <v>应付</v>
          </cell>
          <cell r="N1033">
            <v>5370263.2900000103</v>
          </cell>
          <cell r="O1033" t="str">
            <v>应付5370263.29000001</v>
          </cell>
        </row>
        <row r="1034">
          <cell r="A1034" t="str">
            <v>S713007</v>
          </cell>
          <cell r="C1034" t="str">
            <v>云世昌</v>
          </cell>
          <cell r="E1034" t="str">
            <v>CNY</v>
          </cell>
          <cell r="G1034">
            <v>0</v>
          </cell>
          <cell r="H1034">
            <v>0</v>
          </cell>
          <cell r="J1034">
            <v>0</v>
          </cell>
          <cell r="L1034">
            <v>0</v>
          </cell>
          <cell r="M1034" t="str">
            <v>应付</v>
          </cell>
          <cell r="N1034">
            <v>0</v>
          </cell>
          <cell r="O1034" t="str">
            <v>应付0</v>
          </cell>
        </row>
        <row r="1035">
          <cell r="A1035" t="str">
            <v>S737001</v>
          </cell>
          <cell r="C1035" t="str">
            <v>潍坊实和新能源有限公司</v>
          </cell>
          <cell r="E1035" t="str">
            <v>CNY</v>
          </cell>
          <cell r="G1035">
            <v>0</v>
          </cell>
          <cell r="H1035">
            <v>0</v>
          </cell>
          <cell r="J1035">
            <v>0</v>
          </cell>
          <cell r="L1035">
            <v>0</v>
          </cell>
          <cell r="M1035" t="str">
            <v>应付</v>
          </cell>
          <cell r="N1035">
            <v>0</v>
          </cell>
          <cell r="O1035" t="str">
            <v>应付0</v>
          </cell>
        </row>
        <row r="1036">
          <cell r="A1036" t="str">
            <v>S8000</v>
          </cell>
          <cell r="C1036" t="str">
            <v>成都光华智能汽车部件有限公司</v>
          </cell>
          <cell r="E1036" t="str">
            <v>CNY</v>
          </cell>
          <cell r="G1036">
            <v>-1449759.49</v>
          </cell>
          <cell r="H1036">
            <v>0</v>
          </cell>
          <cell r="J1036">
            <v>0</v>
          </cell>
          <cell r="L1036">
            <v>-1449759.49</v>
          </cell>
          <cell r="M1036" t="str">
            <v>应付</v>
          </cell>
          <cell r="N1036">
            <v>1449759.49</v>
          </cell>
          <cell r="O1036" t="str">
            <v>应付1449759.49</v>
          </cell>
        </row>
        <row r="1037">
          <cell r="A1037" t="str">
            <v>S9000</v>
          </cell>
          <cell r="C1037" t="str">
            <v>北京祥瑞祥远运输有限责任公司</v>
          </cell>
          <cell r="E1037" t="str">
            <v>CNY</v>
          </cell>
          <cell r="G1037">
            <v>-2881011.1</v>
          </cell>
          <cell r="H1037">
            <v>0</v>
          </cell>
          <cell r="J1037">
            <v>0</v>
          </cell>
          <cell r="L1037">
            <v>-2881011.1</v>
          </cell>
          <cell r="M1037" t="str">
            <v>应付</v>
          </cell>
          <cell r="N1037">
            <v>2881011.1</v>
          </cell>
          <cell r="O1037" t="str">
            <v>应付2881011.1</v>
          </cell>
        </row>
        <row r="1038">
          <cell r="A1038" t="str">
            <v>SLX9999</v>
          </cell>
          <cell r="C1038" t="str">
            <v>零星业务</v>
          </cell>
          <cell r="E1038" t="str">
            <v>CNY</v>
          </cell>
          <cell r="G1038">
            <v>-11061.1</v>
          </cell>
          <cell r="H1038">
            <v>4750</v>
          </cell>
          <cell r="J1038">
            <v>4750</v>
          </cell>
          <cell r="L1038">
            <v>-11061.1</v>
          </cell>
          <cell r="M1038" t="str">
            <v>应付</v>
          </cell>
          <cell r="N1038">
            <v>11061.1</v>
          </cell>
          <cell r="O1038" t="str">
            <v>应付11061.1</v>
          </cell>
        </row>
        <row r="1039">
          <cell r="A1039" t="str">
            <v>总计</v>
          </cell>
          <cell r="G1039">
            <v>-356980073.85000002</v>
          </cell>
          <cell r="H1039">
            <v>108274748.42</v>
          </cell>
          <cell r="J1039">
            <v>131491513.04000001</v>
          </cell>
          <cell r="L1039">
            <v>-380196838.47000003</v>
          </cell>
          <cell r="M1039" t="str">
            <v>应付</v>
          </cell>
          <cell r="N1039">
            <v>380196838.47000003</v>
          </cell>
          <cell r="O1039" t="str">
            <v>应付380196838.47</v>
          </cell>
        </row>
        <row r="1041">
          <cell r="A1041" t="str">
            <v>按成本中心汇总</v>
          </cell>
        </row>
        <row r="1042">
          <cell r="G1042">
            <v>-356980073.85000002</v>
          </cell>
          <cell r="H1042">
            <v>108274748.42</v>
          </cell>
          <cell r="J1042">
            <v>131491513.04000001</v>
          </cell>
          <cell r="L1042">
            <v>-380196838.47000003</v>
          </cell>
        </row>
        <row r="1043">
          <cell r="A1043" t="str">
            <v>总计</v>
          </cell>
          <cell r="G1043">
            <v>-356980073.85000002</v>
          </cell>
          <cell r="H1043">
            <v>108274748.42</v>
          </cell>
          <cell r="J1043">
            <v>131491513.04000001</v>
          </cell>
          <cell r="L1043">
            <v>-380196838.47000003</v>
          </cell>
        </row>
        <row r="1046">
          <cell r="A1046" t="str">
            <v>按货币汇总</v>
          </cell>
        </row>
        <row r="1047">
          <cell r="A1047" t="str">
            <v>CNY</v>
          </cell>
          <cell r="G1047">
            <v>-356980073.85000002</v>
          </cell>
          <cell r="H1047">
            <v>108274748.42</v>
          </cell>
          <cell r="J1047">
            <v>131491513.04000001</v>
          </cell>
          <cell r="L1047">
            <v>-380196838.47000003</v>
          </cell>
        </row>
        <row r="1048">
          <cell r="A1048" t="str">
            <v>总计</v>
          </cell>
          <cell r="G1048">
            <v>-356980073.85000002</v>
          </cell>
          <cell r="H1048">
            <v>108274748.42</v>
          </cell>
          <cell r="J1048">
            <v>131491513.04000001</v>
          </cell>
          <cell r="L1048">
            <v>-380196838.47000003</v>
          </cell>
        </row>
        <row r="1051">
          <cell r="A1051" t="str">
            <v>按分账户汇总</v>
          </cell>
        </row>
        <row r="1052">
          <cell r="G1052">
            <v>-356980073.85000002</v>
          </cell>
          <cell r="H1052">
            <v>108274748.42</v>
          </cell>
          <cell r="J1052">
            <v>131491513.04000001</v>
          </cell>
          <cell r="L1052">
            <v>-380196838.47000003</v>
          </cell>
        </row>
        <row r="1053">
          <cell r="A1053" t="str">
            <v>总计</v>
          </cell>
          <cell r="G1053">
            <v>-356980073.85000002</v>
          </cell>
          <cell r="H1053">
            <v>108274748.42</v>
          </cell>
          <cell r="J1053">
            <v>131491513.04000001</v>
          </cell>
          <cell r="L1053">
            <v>-380196838.47000003</v>
          </cell>
        </row>
        <row r="1056">
          <cell r="A1056" t="str">
            <v>按总账账户汇总</v>
          </cell>
        </row>
        <row r="1057">
          <cell r="A1057" t="str">
            <v>11230101</v>
          </cell>
          <cell r="G1057">
            <v>8893327.8000000007</v>
          </cell>
          <cell r="H1057">
            <v>0</v>
          </cell>
          <cell r="J1057">
            <v>0</v>
          </cell>
          <cell r="L1057">
            <v>8893327.8000000007</v>
          </cell>
        </row>
        <row r="1058">
          <cell r="A1058" t="str">
            <v>11230201</v>
          </cell>
          <cell r="G1058">
            <v>5558428.3200000003</v>
          </cell>
          <cell r="H1058">
            <v>525287.1</v>
          </cell>
          <cell r="J1058">
            <v>342966.71</v>
          </cell>
          <cell r="L1058">
            <v>5740748.71</v>
          </cell>
        </row>
        <row r="1059">
          <cell r="A1059" t="str">
            <v>11230501</v>
          </cell>
          <cell r="G1059">
            <v>12100</v>
          </cell>
          <cell r="H1059">
            <v>0</v>
          </cell>
          <cell r="J1059">
            <v>0</v>
          </cell>
          <cell r="L1059">
            <v>12100</v>
          </cell>
        </row>
        <row r="1060">
          <cell r="A1060" t="str">
            <v>22020101</v>
          </cell>
          <cell r="G1060">
            <v>-16752285.18</v>
          </cell>
          <cell r="H1060">
            <v>2299.5</v>
          </cell>
          <cell r="J1060">
            <v>6306859.1100000003</v>
          </cell>
          <cell r="L1060">
            <v>-23056844.789999999</v>
          </cell>
        </row>
        <row r="1061">
          <cell r="A1061" t="str">
            <v>22020301</v>
          </cell>
          <cell r="G1061">
            <v>-234338064.81</v>
          </cell>
          <cell r="H1061">
            <v>107467363.48</v>
          </cell>
          <cell r="J1061">
            <v>123812748.56</v>
          </cell>
          <cell r="L1061">
            <v>-250683449.88999999</v>
          </cell>
        </row>
        <row r="1062">
          <cell r="A1062" t="str">
            <v>22020501</v>
          </cell>
          <cell r="G1062">
            <v>0</v>
          </cell>
          <cell r="H1062">
            <v>0</v>
          </cell>
          <cell r="J1062">
            <v>1159385.77</v>
          </cell>
          <cell r="L1062">
            <v>-1159385.77</v>
          </cell>
        </row>
        <row r="1063">
          <cell r="A1063" t="str">
            <v>22410101</v>
          </cell>
          <cell r="G1063">
            <v>0</v>
          </cell>
          <cell r="H1063">
            <v>0</v>
          </cell>
          <cell r="J1063">
            <v>0</v>
          </cell>
          <cell r="L1063">
            <v>0</v>
          </cell>
        </row>
        <row r="1064">
          <cell r="A1064" t="str">
            <v>22410201</v>
          </cell>
          <cell r="G1064">
            <v>-110431976</v>
          </cell>
          <cell r="H1064">
            <v>0</v>
          </cell>
          <cell r="J1064">
            <v>1575</v>
          </cell>
          <cell r="L1064">
            <v>-110433551</v>
          </cell>
        </row>
        <row r="1065">
          <cell r="A1065" t="str">
            <v>22410501</v>
          </cell>
          <cell r="G1065">
            <v>-5619138.0500000101</v>
          </cell>
          <cell r="H1065">
            <v>0</v>
          </cell>
          <cell r="J1065">
            <v>-248874.76</v>
          </cell>
          <cell r="L1065">
            <v>-5370263.2900000103</v>
          </cell>
        </row>
        <row r="1066">
          <cell r="A1066" t="str">
            <v>22410801</v>
          </cell>
          <cell r="G1066">
            <v>-4333253.62</v>
          </cell>
          <cell r="H1066">
            <v>44539</v>
          </cell>
          <cell r="J1066">
            <v>116852.65</v>
          </cell>
          <cell r="L1066">
            <v>-4405567.2699999996</v>
          </cell>
        </row>
        <row r="1067">
          <cell r="A1067" t="str">
            <v>22410901</v>
          </cell>
          <cell r="G1067">
            <v>30787.690000000101</v>
          </cell>
          <cell r="H1067">
            <v>235259.34</v>
          </cell>
          <cell r="J1067">
            <v>0</v>
          </cell>
          <cell r="L1067">
            <v>266047.03000000003</v>
          </cell>
        </row>
        <row r="1068">
          <cell r="A1068" t="str">
            <v>总计</v>
          </cell>
          <cell r="G1068">
            <v>-356980073.85000002</v>
          </cell>
          <cell r="H1068">
            <v>108274748.42</v>
          </cell>
          <cell r="J1068">
            <v>131491513.04000001</v>
          </cell>
          <cell r="L1068">
            <v>-380196838.47000003</v>
          </cell>
        </row>
        <row r="1071">
          <cell r="A1071" t="str">
            <v>按日记账汇总</v>
          </cell>
        </row>
        <row r="1072">
          <cell r="A1072" t="str">
            <v>SADJ</v>
          </cell>
          <cell r="G1072">
            <v>-11692360.550000001</v>
          </cell>
          <cell r="H1072">
            <v>0</v>
          </cell>
          <cell r="J1072">
            <v>0</v>
          </cell>
          <cell r="L1072">
            <v>-11692360.550000001</v>
          </cell>
        </row>
        <row r="1073">
          <cell r="A1073" t="str">
            <v>SCNC-FI</v>
          </cell>
          <cell r="G1073">
            <v>-3196639.96</v>
          </cell>
          <cell r="H1073">
            <v>0</v>
          </cell>
          <cell r="J1073">
            <v>0</v>
          </cell>
          <cell r="L1073">
            <v>-3196639.96</v>
          </cell>
        </row>
        <row r="1074">
          <cell r="A1074" t="str">
            <v>SCN-FI</v>
          </cell>
          <cell r="G1074">
            <v>481121942.56999999</v>
          </cell>
          <cell r="H1074">
            <v>282328.64</v>
          </cell>
          <cell r="J1074">
            <v>0</v>
          </cell>
          <cell r="L1074">
            <v>481404271.20999998</v>
          </cell>
        </row>
        <row r="1075">
          <cell r="A1075" t="str">
            <v>SINVC-FI</v>
          </cell>
          <cell r="G1075">
            <v>112644396.19</v>
          </cell>
          <cell r="H1075">
            <v>0</v>
          </cell>
          <cell r="J1075">
            <v>-259240.09</v>
          </cell>
          <cell r="L1075">
            <v>112903636.28</v>
          </cell>
        </row>
        <row r="1076">
          <cell r="A1076" t="str">
            <v>SINV-FI</v>
          </cell>
          <cell r="G1076">
            <v>-1806640594.52</v>
          </cell>
          <cell r="H1076">
            <v>0</v>
          </cell>
          <cell r="J1076">
            <v>28655240.870000001</v>
          </cell>
          <cell r="L1076">
            <v>-1835295835.3900001</v>
          </cell>
        </row>
        <row r="1077">
          <cell r="A1077" t="str">
            <v>SPAY</v>
          </cell>
          <cell r="G1077">
            <v>870783182.419999</v>
          </cell>
          <cell r="H1077">
            <v>107992419.78</v>
          </cell>
          <cell r="J1077">
            <v>103095512.26000001</v>
          </cell>
          <cell r="L1077">
            <v>875680089.93999898</v>
          </cell>
        </row>
        <row r="1078">
          <cell r="A1078" t="str">
            <v>总计</v>
          </cell>
          <cell r="G1078">
            <v>-356980073.85000098</v>
          </cell>
          <cell r="H1078">
            <v>108274748.42</v>
          </cell>
          <cell r="J1078">
            <v>131491513.04000001</v>
          </cell>
          <cell r="L1078">
            <v>-380196838.47000098</v>
          </cell>
        </row>
        <row r="1081">
          <cell r="A1081" t="str">
            <v>按项目汇总</v>
          </cell>
        </row>
        <row r="1082">
          <cell r="G1082">
            <v>-356980073.85000002</v>
          </cell>
          <cell r="H1082">
            <v>108274748.42</v>
          </cell>
          <cell r="J1082">
            <v>131491513.04000001</v>
          </cell>
          <cell r="L1082">
            <v>-380196838.47000003</v>
          </cell>
        </row>
        <row r="1083">
          <cell r="A1083" t="str">
            <v>总计</v>
          </cell>
          <cell r="G1083">
            <v>-356980073.85000002</v>
          </cell>
          <cell r="H1083">
            <v>108274748.42</v>
          </cell>
          <cell r="J1083">
            <v>131491513.04000001</v>
          </cell>
          <cell r="L1083">
            <v>-380196838.47000003</v>
          </cell>
        </row>
        <row r="1086">
          <cell r="A1086" t="str">
            <v>报告结束</v>
          </cell>
        </row>
        <row r="1089">
          <cell r="F1089" t="str">
            <v>搜索标准</v>
          </cell>
        </row>
        <row r="1090">
          <cell r="F1090" t="str">
            <v>总账会计期</v>
          </cell>
          <cell r="I1090" t="str">
            <v>范围</v>
          </cell>
          <cell r="K1090" t="str">
            <v>8</v>
          </cell>
        </row>
        <row r="1091">
          <cell r="F1091" t="str">
            <v>总账日历年度</v>
          </cell>
          <cell r="I1091" t="str">
            <v>范围</v>
          </cell>
          <cell r="K1091" t="str">
            <v>2024</v>
          </cell>
        </row>
        <row r="1094">
          <cell r="A1094" t="str">
            <v>由 张巧慧 从域 HBGHRC，会计单位 2000，于 2024-08-29 16:44 打印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zoomScale="90" zoomScaleNormal="90" workbookViewId="0">
      <selection activeCell="F5" sqref="F5"/>
    </sheetView>
  </sheetViews>
  <sheetFormatPr defaultColWidth="9" defaultRowHeight="13.8" x14ac:dyDescent="0.25"/>
  <cols>
    <col min="1" max="1" width="9" style="2"/>
    <col min="2" max="2" width="14.44140625" style="2" customWidth="1"/>
    <col min="3" max="3" width="11.44140625" style="112" customWidth="1"/>
    <col min="4" max="4" width="9" style="2"/>
    <col min="5" max="5" width="25.44140625" style="2" customWidth="1"/>
    <col min="6" max="6" width="16.21875" style="2" customWidth="1"/>
    <col min="7" max="7" width="9" style="2"/>
    <col min="8" max="8" width="42.33203125" customWidth="1"/>
  </cols>
  <sheetData>
    <row r="1" spans="1:8" ht="31.8" customHeight="1" x14ac:dyDescent="0.25">
      <c r="A1" s="136" t="s">
        <v>0</v>
      </c>
      <c r="B1" s="136" t="s">
        <v>1</v>
      </c>
      <c r="C1" s="136" t="s">
        <v>2</v>
      </c>
      <c r="D1" s="136" t="s">
        <v>3</v>
      </c>
      <c r="E1" s="117" t="s">
        <v>4</v>
      </c>
      <c r="F1" s="136" t="s">
        <v>5</v>
      </c>
      <c r="G1" s="136"/>
      <c r="H1" s="136" t="s">
        <v>6</v>
      </c>
    </row>
    <row r="2" spans="1:8" ht="20.399999999999999" customHeight="1" x14ac:dyDescent="0.25">
      <c r="A2" s="136"/>
      <c r="B2" s="136"/>
      <c r="C2" s="136"/>
      <c r="D2" s="136"/>
      <c r="E2" s="116" t="s">
        <v>7</v>
      </c>
      <c r="F2" s="116" t="s">
        <v>7</v>
      </c>
      <c r="G2" s="116" t="s">
        <v>8</v>
      </c>
      <c r="H2" s="136"/>
    </row>
    <row r="3" spans="1:8" ht="24" customHeight="1" x14ac:dyDescent="0.25">
      <c r="A3" s="86">
        <v>1</v>
      </c>
      <c r="B3" s="20" t="s">
        <v>9</v>
      </c>
      <c r="C3" s="108"/>
      <c r="D3" s="86">
        <v>18</v>
      </c>
      <c r="E3" s="120">
        <v>9793998.2799999993</v>
      </c>
      <c r="F3" s="120">
        <v>2951048.66</v>
      </c>
      <c r="G3" s="121">
        <f t="shared" ref="G3:G14" si="0">F3/E3</f>
        <v>0.30131194386936327</v>
      </c>
      <c r="H3" s="122"/>
    </row>
    <row r="4" spans="1:8" ht="24" customHeight="1" x14ac:dyDescent="0.25">
      <c r="A4" s="86">
        <v>2</v>
      </c>
      <c r="B4" s="20" t="s">
        <v>10</v>
      </c>
      <c r="C4" s="108"/>
      <c r="D4" s="86">
        <v>4</v>
      </c>
      <c r="E4" s="120">
        <v>1194575.32</v>
      </c>
      <c r="F4" s="120">
        <v>484864.35</v>
      </c>
      <c r="G4" s="121">
        <f t="shared" si="0"/>
        <v>0.40588847089189817</v>
      </c>
      <c r="H4" s="122"/>
    </row>
    <row r="5" spans="1:8" ht="24" customHeight="1" x14ac:dyDescent="0.25">
      <c r="A5" s="86">
        <v>3</v>
      </c>
      <c r="B5" s="118" t="s">
        <v>11</v>
      </c>
      <c r="C5" s="119" t="s">
        <v>12</v>
      </c>
      <c r="D5" s="86">
        <v>43</v>
      </c>
      <c r="E5" s="120">
        <v>74071577.290000007</v>
      </c>
      <c r="F5" s="120">
        <v>3078591.68</v>
      </c>
      <c r="G5" s="121">
        <f t="shared" si="0"/>
        <v>4.1562388606184358E-2</v>
      </c>
      <c r="H5" s="119" t="s">
        <v>13</v>
      </c>
    </row>
    <row r="6" spans="1:8" ht="24" customHeight="1" x14ac:dyDescent="0.25">
      <c r="A6" s="86">
        <v>4</v>
      </c>
      <c r="B6" s="118" t="s">
        <v>11</v>
      </c>
      <c r="C6" s="119" t="s">
        <v>14</v>
      </c>
      <c r="D6" s="86">
        <v>9</v>
      </c>
      <c r="E6" s="120">
        <v>3699004.99</v>
      </c>
      <c r="F6" s="120">
        <v>310000</v>
      </c>
      <c r="G6" s="121">
        <f t="shared" si="0"/>
        <v>8.3806321115560314E-2</v>
      </c>
      <c r="H6" s="119" t="s">
        <v>15</v>
      </c>
    </row>
    <row r="7" spans="1:8" ht="24" customHeight="1" x14ac:dyDescent="0.25">
      <c r="A7" s="86">
        <v>5</v>
      </c>
      <c r="B7" s="118" t="s">
        <v>11</v>
      </c>
      <c r="C7" s="119" t="s">
        <v>16</v>
      </c>
      <c r="D7" s="86">
        <v>45</v>
      </c>
      <c r="E7" s="120">
        <v>19268783.84</v>
      </c>
      <c r="F7" s="120">
        <v>2679314.3613333302</v>
      </c>
      <c r="G7" s="121">
        <f t="shared" si="0"/>
        <v>0.13904947938495998</v>
      </c>
      <c r="H7" s="119" t="s">
        <v>17</v>
      </c>
    </row>
    <row r="8" spans="1:8" ht="24" customHeight="1" x14ac:dyDescent="0.25">
      <c r="A8" s="86">
        <v>6</v>
      </c>
      <c r="B8" s="20" t="s">
        <v>18</v>
      </c>
      <c r="C8" s="108"/>
      <c r="D8" s="86">
        <v>7</v>
      </c>
      <c r="E8" s="120">
        <v>400317</v>
      </c>
      <c r="F8" s="120">
        <v>86400</v>
      </c>
      <c r="G8" s="121">
        <f t="shared" si="0"/>
        <v>0.21582895555272447</v>
      </c>
      <c r="H8" s="108"/>
    </row>
    <row r="9" spans="1:8" ht="24" customHeight="1" x14ac:dyDescent="0.25">
      <c r="A9" s="86">
        <v>7</v>
      </c>
      <c r="B9" s="20" t="s">
        <v>19</v>
      </c>
      <c r="C9" s="108"/>
      <c r="D9" s="86">
        <v>1</v>
      </c>
      <c r="E9" s="120">
        <v>3223767.43</v>
      </c>
      <c r="F9" s="120">
        <v>1000000</v>
      </c>
      <c r="G9" s="121">
        <f t="shared" si="0"/>
        <v>0.31019607391467441</v>
      </c>
      <c r="H9" s="119" t="s">
        <v>20</v>
      </c>
    </row>
    <row r="10" spans="1:8" ht="30" customHeight="1" x14ac:dyDescent="0.25">
      <c r="A10" s="86">
        <v>8</v>
      </c>
      <c r="B10" s="20" t="s">
        <v>21</v>
      </c>
      <c r="C10" s="108"/>
      <c r="D10" s="86">
        <v>44</v>
      </c>
      <c r="E10" s="120">
        <v>48425902.184</v>
      </c>
      <c r="F10" s="134">
        <v>10133532.5463333</v>
      </c>
      <c r="G10" s="121">
        <f t="shared" si="0"/>
        <v>0.20925851846455504</v>
      </c>
      <c r="H10" s="127" t="s">
        <v>22</v>
      </c>
    </row>
    <row r="11" spans="1:8" ht="24" customHeight="1" x14ac:dyDescent="0.25">
      <c r="A11" s="86">
        <v>9</v>
      </c>
      <c r="B11" s="20" t="s">
        <v>23</v>
      </c>
      <c r="C11" s="108"/>
      <c r="D11" s="86">
        <v>9</v>
      </c>
      <c r="E11" s="120">
        <v>8037810.04</v>
      </c>
      <c r="F11" s="120">
        <v>1289129.5360000001</v>
      </c>
      <c r="G11" s="121">
        <f t="shared" si="0"/>
        <v>0.16038318019269837</v>
      </c>
      <c r="H11" s="122"/>
    </row>
    <row r="12" spans="1:8" ht="24" customHeight="1" x14ac:dyDescent="0.25">
      <c r="A12" s="86">
        <v>10</v>
      </c>
      <c r="B12" s="20" t="s">
        <v>24</v>
      </c>
      <c r="C12" s="108"/>
      <c r="D12" s="86">
        <v>7</v>
      </c>
      <c r="E12" s="120">
        <v>315000</v>
      </c>
      <c r="F12" s="120">
        <v>315000</v>
      </c>
      <c r="G12" s="121">
        <f t="shared" si="0"/>
        <v>1</v>
      </c>
      <c r="H12" s="119" t="s">
        <v>25</v>
      </c>
    </row>
    <row r="13" spans="1:8" ht="24" customHeight="1" x14ac:dyDescent="0.25">
      <c r="A13" s="86">
        <v>11</v>
      </c>
      <c r="B13" s="20" t="s">
        <v>26</v>
      </c>
      <c r="C13" s="108"/>
      <c r="D13" s="86">
        <v>6</v>
      </c>
      <c r="E13" s="120">
        <v>1126458.3999999999</v>
      </c>
      <c r="F13" s="120">
        <v>980000</v>
      </c>
      <c r="G13" s="121">
        <f t="shared" si="0"/>
        <v>0.86998330342247887</v>
      </c>
      <c r="H13" s="135" t="s">
        <v>27</v>
      </c>
    </row>
    <row r="14" spans="1:8" ht="22.8" customHeight="1" x14ac:dyDescent="0.25">
      <c r="A14" s="137" t="s">
        <v>28</v>
      </c>
      <c r="B14" s="138"/>
      <c r="C14" s="138"/>
      <c r="D14" s="138"/>
      <c r="E14" s="120">
        <f>SUM(E3:E13)</f>
        <v>169557194.77399999</v>
      </c>
      <c r="F14" s="120">
        <f>SUM(F3:F13)</f>
        <v>23307881.133666627</v>
      </c>
      <c r="G14" s="121">
        <f t="shared" si="0"/>
        <v>0.13746323867137175</v>
      </c>
      <c r="H14" s="122"/>
    </row>
  </sheetData>
  <autoFilter ref="A2:H14" xr:uid="{00000000-0009-0000-0000-000000000000}"/>
  <mergeCells count="7">
    <mergeCell ref="H1:H2"/>
    <mergeCell ref="F1:G1"/>
    <mergeCell ref="A14:D14"/>
    <mergeCell ref="A1:A2"/>
    <mergeCell ref="B1:B2"/>
    <mergeCell ref="C1:C2"/>
    <mergeCell ref="D1:D2"/>
  </mergeCells>
  <phoneticPr fontId="1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210"/>
  <sheetViews>
    <sheetView view="pageBreakPreview" zoomScale="70" zoomScaleNormal="70" zoomScaleSheetLayoutView="70" workbookViewId="0">
      <pane xSplit="10" ySplit="3" topLeftCell="K27" activePane="bottomRight" state="frozen"/>
      <selection pane="topRight"/>
      <selection pane="bottomLeft"/>
      <selection pane="bottomRight" activeCell="A18" sqref="A18:XFD18"/>
    </sheetView>
  </sheetViews>
  <sheetFormatPr defaultColWidth="9" defaultRowHeight="13.8" x14ac:dyDescent="0.25"/>
  <cols>
    <col min="1" max="1" width="4.77734375" customWidth="1"/>
    <col min="2" max="2" width="9.109375" customWidth="1"/>
    <col min="3" max="3" width="10.77734375" customWidth="1"/>
    <col min="4" max="4" width="36" customWidth="1"/>
    <col min="5" max="5" width="11.88671875" customWidth="1"/>
    <col min="6" max="6" width="10.44140625" style="4" customWidth="1"/>
    <col min="7" max="7" width="10.88671875" customWidth="1"/>
    <col min="8" max="8" width="6.77734375" customWidth="1"/>
    <col min="9" max="9" width="18.5546875" customWidth="1"/>
    <col min="10" max="10" width="19.33203125" customWidth="1"/>
    <col min="11" max="15" width="16.44140625" hidden="1" customWidth="1"/>
    <col min="16" max="18" width="17.44140625" hidden="1" customWidth="1"/>
    <col min="19" max="19" width="18.21875" customWidth="1"/>
    <col min="20" max="20" width="18.21875" hidden="1" customWidth="1"/>
    <col min="21" max="21" width="15.44140625" hidden="1" customWidth="1"/>
    <col min="22" max="22" width="15.33203125" hidden="1" customWidth="1"/>
    <col min="23" max="28" width="19.21875" hidden="1" customWidth="1"/>
    <col min="29" max="29" width="18.6640625" hidden="1" customWidth="1"/>
    <col min="30" max="30" width="16.77734375" style="5" customWidth="1"/>
    <col min="31" max="31" width="18.44140625" style="5" customWidth="1"/>
    <col min="32" max="32" width="15.5546875" style="6" hidden="1" customWidth="1"/>
    <col min="33" max="33" width="16.21875" style="6" hidden="1" customWidth="1"/>
    <col min="34" max="34" width="16.5546875" customWidth="1"/>
    <col min="35" max="35" width="17.44140625" customWidth="1"/>
    <col min="36" max="36" width="10.33203125" customWidth="1"/>
    <col min="37" max="37" width="10.6640625" hidden="1" customWidth="1"/>
    <col min="38" max="39" width="7.44140625" customWidth="1"/>
    <col min="40" max="40" width="14.44140625" customWidth="1"/>
    <col min="41" max="41" width="7.44140625" customWidth="1"/>
    <col min="42" max="42" width="9.77734375" customWidth="1"/>
    <col min="43" max="43" width="10" customWidth="1"/>
    <col min="44" max="44" width="19.33203125" customWidth="1"/>
    <col min="45" max="46" width="19.33203125" hidden="1" customWidth="1"/>
    <col min="47" max="47" width="25.21875" hidden="1" customWidth="1"/>
    <col min="48" max="48" width="19.33203125" style="7" customWidth="1"/>
    <col min="49" max="49" width="33.5546875" customWidth="1"/>
    <col min="50" max="50" width="13.44140625" style="7" customWidth="1"/>
    <col min="51" max="51" width="38.6640625" customWidth="1"/>
    <col min="52" max="52" width="12.109375" customWidth="1"/>
    <col min="53" max="53" width="9" style="2" customWidth="1"/>
  </cols>
  <sheetData>
    <row r="1" spans="1:53" ht="30.6" customHeight="1" x14ac:dyDescent="0.25">
      <c r="A1" s="139" t="s">
        <v>29</v>
      </c>
      <c r="B1" s="139"/>
      <c r="C1" s="139"/>
      <c r="D1" s="139"/>
      <c r="E1" s="139"/>
      <c r="F1" s="140"/>
      <c r="G1" s="139"/>
      <c r="H1" s="23"/>
      <c r="I1" s="24">
        <f t="shared" ref="I1:W1" si="0">SUBTOTAL(9,I4:I196)</f>
        <v>194939624.70000005</v>
      </c>
      <c r="J1" s="24">
        <f t="shared" si="0"/>
        <v>172682202.46000007</v>
      </c>
      <c r="K1" s="25">
        <f t="shared" si="0"/>
        <v>10950421.806666674</v>
      </c>
      <c r="L1" s="25">
        <f t="shared" si="0"/>
        <v>12248218.668333339</v>
      </c>
      <c r="M1" s="25">
        <f t="shared" si="0"/>
        <v>14186623.955</v>
      </c>
      <c r="N1" s="25">
        <f t="shared" si="0"/>
        <v>15722198.610000005</v>
      </c>
      <c r="O1" s="26">
        <f t="shared" si="0"/>
        <v>17726279.866666667</v>
      </c>
      <c r="P1" s="26">
        <f t="shared" si="0"/>
        <v>18026156.89333332</v>
      </c>
      <c r="Q1" s="26">
        <f t="shared" si="0"/>
        <v>16997704.28833333</v>
      </c>
      <c r="R1" s="24"/>
      <c r="S1" s="24">
        <f t="shared" si="0"/>
        <v>103956128.62133342</v>
      </c>
      <c r="T1" s="24">
        <f t="shared" si="0"/>
        <v>29944434.475333333</v>
      </c>
      <c r="U1" s="24">
        <f t="shared" si="0"/>
        <v>2573824.15</v>
      </c>
      <c r="V1" s="24">
        <f t="shared" si="0"/>
        <v>3918379.96</v>
      </c>
      <c r="W1" s="24">
        <f t="shared" si="0"/>
        <v>13192444.68</v>
      </c>
      <c r="X1" s="24"/>
      <c r="Y1" s="24"/>
      <c r="Z1" s="24"/>
      <c r="AA1" s="24">
        <f t="shared" ref="AA1" si="1">SUBTOTAL(9,AA4:AA196)</f>
        <v>3229443.0060000001</v>
      </c>
      <c r="AB1" s="24"/>
      <c r="AC1" s="24">
        <f t="shared" ref="AC1:AI1" si="2">SUBTOTAL(9,AC4:AC196)</f>
        <v>62751203.347333342</v>
      </c>
      <c r="AD1" s="24">
        <f t="shared" si="2"/>
        <v>41204925.274000004</v>
      </c>
      <c r="AE1" s="24">
        <f t="shared" si="2"/>
        <v>169428088.85400003</v>
      </c>
      <c r="AF1" s="24" t="e">
        <f t="shared" si="2"/>
        <v>#N/A</v>
      </c>
      <c r="AG1" s="24" t="e">
        <f t="shared" si="2"/>
        <v>#N/A</v>
      </c>
      <c r="AH1" s="24">
        <f t="shared" si="2"/>
        <v>23267218.393666662</v>
      </c>
      <c r="AI1" s="24">
        <f t="shared" si="2"/>
        <v>23267218.393666662</v>
      </c>
      <c r="AJ1" s="24"/>
      <c r="AK1" s="41">
        <f>SUBTOTAL(9,AK4:AK196)</f>
        <v>1.0000000000000009</v>
      </c>
      <c r="AL1" s="24"/>
      <c r="AM1" s="24"/>
      <c r="AN1" s="24"/>
      <c r="AO1" s="24"/>
      <c r="AP1" s="24"/>
      <c r="AQ1" s="24"/>
      <c r="AR1" s="24">
        <f>SUBTOTAL(9,AR4:AR196)</f>
        <v>21684180.617236663</v>
      </c>
      <c r="AS1" s="56"/>
      <c r="AT1" s="57"/>
      <c r="AU1" s="56"/>
      <c r="AV1" s="64"/>
      <c r="AW1" s="65"/>
      <c r="AX1" s="66"/>
      <c r="AY1" s="66"/>
    </row>
    <row r="2" spans="1:53" ht="16.2" customHeight="1" x14ac:dyDescent="0.25">
      <c r="A2" s="144" t="s">
        <v>0</v>
      </c>
      <c r="B2" s="151" t="s">
        <v>30</v>
      </c>
      <c r="C2" s="144" t="s">
        <v>31</v>
      </c>
      <c r="D2" s="144" t="s">
        <v>32</v>
      </c>
      <c r="E2" s="151" t="s">
        <v>33</v>
      </c>
      <c r="F2" s="151" t="s">
        <v>34</v>
      </c>
      <c r="G2" s="144" t="s">
        <v>35</v>
      </c>
      <c r="H2" s="153" t="s">
        <v>36</v>
      </c>
      <c r="I2" s="151" t="s">
        <v>37</v>
      </c>
      <c r="J2" s="151" t="s">
        <v>38</v>
      </c>
      <c r="K2" s="141" t="s">
        <v>39</v>
      </c>
      <c r="L2" s="142"/>
      <c r="M2" s="142"/>
      <c r="N2" s="142"/>
      <c r="O2" s="142"/>
      <c r="P2" s="142"/>
      <c r="Q2" s="142"/>
      <c r="R2" s="143"/>
      <c r="S2" s="153" t="s">
        <v>40</v>
      </c>
      <c r="T2" s="144" t="s">
        <v>41</v>
      </c>
      <c r="U2" s="144"/>
      <c r="V2" s="145" t="s">
        <v>42</v>
      </c>
      <c r="W2" s="146"/>
      <c r="X2" s="146"/>
      <c r="Y2" s="146"/>
      <c r="Z2" s="147"/>
      <c r="AA2" s="145" t="s">
        <v>43</v>
      </c>
      <c r="AB2" s="147"/>
      <c r="AC2" s="155" t="s">
        <v>44</v>
      </c>
      <c r="AD2" s="156" t="s">
        <v>45</v>
      </c>
      <c r="AE2" s="156" t="s">
        <v>46</v>
      </c>
      <c r="AF2" s="148" t="s">
        <v>43</v>
      </c>
      <c r="AG2" s="149"/>
      <c r="AH2" s="158" t="s">
        <v>47</v>
      </c>
      <c r="AI2" s="153" t="s">
        <v>48</v>
      </c>
      <c r="AJ2" s="153" t="s">
        <v>49</v>
      </c>
      <c r="AK2" s="153" t="s">
        <v>50</v>
      </c>
      <c r="AL2" s="148" t="s">
        <v>51</v>
      </c>
      <c r="AM2" s="150"/>
      <c r="AN2" s="150"/>
      <c r="AO2" s="149"/>
      <c r="AP2" s="160" t="s">
        <v>52</v>
      </c>
      <c r="AQ2" s="153" t="s">
        <v>53</v>
      </c>
      <c r="AR2" s="153" t="s">
        <v>54</v>
      </c>
      <c r="AS2" s="161" t="s">
        <v>55</v>
      </c>
      <c r="AT2" s="153" t="s">
        <v>56</v>
      </c>
      <c r="AU2" s="161" t="s">
        <v>57</v>
      </c>
      <c r="AV2" s="153" t="s">
        <v>58</v>
      </c>
      <c r="AW2" s="8" t="s">
        <v>59</v>
      </c>
      <c r="AX2" s="160" t="s">
        <v>60</v>
      </c>
      <c r="AY2" s="160" t="s">
        <v>61</v>
      </c>
    </row>
    <row r="3" spans="1:53" ht="32.4" x14ac:dyDescent="0.25">
      <c r="A3" s="144"/>
      <c r="B3" s="152"/>
      <c r="C3" s="144"/>
      <c r="D3" s="144"/>
      <c r="E3" s="152"/>
      <c r="F3" s="152"/>
      <c r="G3" s="144"/>
      <c r="H3" s="154"/>
      <c r="I3" s="152"/>
      <c r="J3" s="152"/>
      <c r="K3" s="27" t="s">
        <v>62</v>
      </c>
      <c r="L3" s="27" t="s">
        <v>63</v>
      </c>
      <c r="M3" s="27" t="s">
        <v>64</v>
      </c>
      <c r="N3" s="27" t="s">
        <v>65</v>
      </c>
      <c r="O3" s="27" t="s">
        <v>66</v>
      </c>
      <c r="P3" s="27" t="s">
        <v>67</v>
      </c>
      <c r="Q3" s="27" t="s">
        <v>68</v>
      </c>
      <c r="R3" s="27" t="s">
        <v>69</v>
      </c>
      <c r="S3" s="154"/>
      <c r="T3" s="33" t="s">
        <v>41</v>
      </c>
      <c r="U3" s="33" t="s">
        <v>70</v>
      </c>
      <c r="V3" s="34" t="s">
        <v>71</v>
      </c>
      <c r="W3" s="35" t="s">
        <v>72</v>
      </c>
      <c r="X3" s="35" t="s">
        <v>73</v>
      </c>
      <c r="Y3" s="35" t="s">
        <v>74</v>
      </c>
      <c r="Z3" s="35" t="s">
        <v>75</v>
      </c>
      <c r="AA3" s="35" t="s">
        <v>76</v>
      </c>
      <c r="AB3" s="35" t="s">
        <v>77</v>
      </c>
      <c r="AC3" s="155"/>
      <c r="AD3" s="157"/>
      <c r="AE3" s="157"/>
      <c r="AF3" s="42" t="s">
        <v>78</v>
      </c>
      <c r="AG3" s="43" t="s">
        <v>79</v>
      </c>
      <c r="AH3" s="159"/>
      <c r="AI3" s="154"/>
      <c r="AJ3" s="154"/>
      <c r="AK3" s="154"/>
      <c r="AL3" s="27" t="s">
        <v>80</v>
      </c>
      <c r="AM3" s="27" t="s">
        <v>81</v>
      </c>
      <c r="AN3" s="27" t="s">
        <v>82</v>
      </c>
      <c r="AO3" s="27" t="s">
        <v>28</v>
      </c>
      <c r="AP3" s="160"/>
      <c r="AQ3" s="154"/>
      <c r="AR3" s="154"/>
      <c r="AS3" s="162"/>
      <c r="AT3" s="154"/>
      <c r="AU3" s="162"/>
      <c r="AV3" s="154"/>
      <c r="AW3" s="67" t="s">
        <v>83</v>
      </c>
      <c r="AX3" s="160"/>
      <c r="AY3" s="160"/>
    </row>
    <row r="4" spans="1:53" ht="36" customHeight="1" x14ac:dyDescent="0.25">
      <c r="A4" s="9">
        <f>ROW()-3</f>
        <v>1</v>
      </c>
      <c r="B4" s="9" t="s">
        <v>16</v>
      </c>
      <c r="C4" s="10" t="s">
        <v>84</v>
      </c>
      <c r="D4" s="12" t="s">
        <v>85</v>
      </c>
      <c r="E4" s="14" t="s">
        <v>86</v>
      </c>
      <c r="F4" s="14" t="s">
        <v>16</v>
      </c>
      <c r="G4" s="15" t="s">
        <v>9</v>
      </c>
      <c r="H4" s="28">
        <v>1</v>
      </c>
      <c r="I4" s="29">
        <f>VLOOKUP(C4,[1]Sheet1!$B$5:$AZ$716,51,0)</f>
        <v>783798.42</v>
      </c>
      <c r="J4" s="29">
        <f>VLOOKUP(C4,[1]Sheet1!$B$5:$BA$716,52,0)</f>
        <v>749535.66</v>
      </c>
      <c r="K4" s="30">
        <f>VLOOKUP(C4,[2]Sheet1!$B$5:$BB$697,53,0)</f>
        <v>13424.1683333333</v>
      </c>
      <c r="L4" s="30">
        <f>VLOOKUP(C4,[2]Sheet1!$B:$BC,54,0)</f>
        <v>65462.985000000001</v>
      </c>
      <c r="M4" s="30">
        <f>VLOOKUP(C4,[2]Sheet1!$B:$BD,55,0)</f>
        <v>65462.985000000001</v>
      </c>
      <c r="N4" s="30">
        <f>VLOOKUP(C4,[2]Sheet1!$B:$BE,56,0)</f>
        <v>100850.661666667</v>
      </c>
      <c r="O4" s="30">
        <f>VLOOKUP(C4,[2]Sheet1!$B:$BF,57,0)</f>
        <v>122645.426666667</v>
      </c>
      <c r="P4" s="30">
        <f>VLOOKUP(C4,[3]Sheet1!$B:$BH,59,0)</f>
        <v>123472.88666666699</v>
      </c>
      <c r="Q4" s="30">
        <f>VLOOKUP(C4,[4]Sheet1!$B$5:$BJ$707,61,0)</f>
        <v>136498.441666667</v>
      </c>
      <c r="R4" s="30">
        <f>VLOOKUP(C4,[1]Sheet1!$B$5:$BN$716,65,0)</f>
        <v>90170.085000000006</v>
      </c>
      <c r="S4" s="36">
        <f>SUM(K4:R4)*H4</f>
        <v>717987.64000000129</v>
      </c>
      <c r="T4" s="37">
        <f>VLOOKUP(C4,[5]Sheet2!$A:$V,21,0)</f>
        <v>300000</v>
      </c>
      <c r="U4" s="37"/>
      <c r="V4" s="37"/>
      <c r="W4" s="37">
        <f>VLOOKUP(C4,'[6]5.30 (2)'!$C$4:$V$115,20,0)</f>
        <v>180000</v>
      </c>
      <c r="X4" s="37"/>
      <c r="Y4" s="37">
        <f>VLOOKUP(C4,'[7]7.4付款计划'!$C$4:$AI$185,33,0)</f>
        <v>150000</v>
      </c>
      <c r="Z4" s="37"/>
      <c r="AA4" s="37"/>
      <c r="AB4" s="37"/>
      <c r="AC4" s="37">
        <f>SUM(T4:AB4)</f>
        <v>630000</v>
      </c>
      <c r="AD4" s="38">
        <f t="shared" ref="AD4:AD67" si="3">S4-AC4</f>
        <v>87987.640000001295</v>
      </c>
      <c r="AE4" s="38">
        <f>J4-AA4-AB4</f>
        <v>749535.66</v>
      </c>
      <c r="AF4" s="44">
        <f t="shared" ref="AF4:AF5" si="4">_xlfn.IFS(G4="原材料",AE4,G4="涉诉",AE4,G4="临采",AE4,G4="零部件",AD4,G4="销售",AD4,G4="固定资产",AE4)</f>
        <v>749535.66</v>
      </c>
      <c r="AG4" s="45">
        <f t="shared" ref="AG4:AG35" si="5">IF(AF4&gt;=0,AF4,0)</f>
        <v>749535.66</v>
      </c>
      <c r="AH4" s="44">
        <v>200000</v>
      </c>
      <c r="AI4" s="47">
        <f>AH4</f>
        <v>200000</v>
      </c>
      <c r="AJ4" s="48">
        <f t="shared" ref="AJ4:AJ35" si="6">IF(AG4&lt;=0,"100%",AH4/AG4)</f>
        <v>0.26683186761254291</v>
      </c>
      <c r="AK4" s="49">
        <f t="shared" ref="AK4:AK35" si="7">AI4/$AI$1</f>
        <v>8.5957847051644134E-3</v>
      </c>
      <c r="AL4" s="50"/>
      <c r="AM4" s="51"/>
      <c r="AN4" s="51"/>
      <c r="AO4" s="50">
        <f t="shared" ref="AO4:AO35" si="8">SUM(AL4:AN4)</f>
        <v>0</v>
      </c>
      <c r="AP4" s="58">
        <v>0</v>
      </c>
      <c r="AQ4" s="58">
        <f t="shared" ref="AQ4:AQ11" si="9">IF(AI4=0,0,AO4/AI4+AP4)</f>
        <v>0</v>
      </c>
      <c r="AR4" s="47">
        <f t="shared" ref="AR4:AR35" si="10">AI4*(1-AQ4)</f>
        <v>200000</v>
      </c>
      <c r="AS4" s="59">
        <v>45516</v>
      </c>
      <c r="AT4" s="9">
        <v>7</v>
      </c>
      <c r="AU4" s="59">
        <f>AS4-AT4</f>
        <v>45509</v>
      </c>
      <c r="AV4" s="68" t="s">
        <v>87</v>
      </c>
      <c r="AW4" s="47"/>
      <c r="AX4" s="15" t="s">
        <v>88</v>
      </c>
      <c r="AY4" s="69"/>
      <c r="BA4" s="70" t="s">
        <v>9</v>
      </c>
    </row>
    <row r="5" spans="1:53" ht="36" customHeight="1" x14ac:dyDescent="0.25">
      <c r="A5" s="9">
        <f>ROW()-3</f>
        <v>2</v>
      </c>
      <c r="B5" s="9" t="s">
        <v>16</v>
      </c>
      <c r="C5" s="10" t="s">
        <v>89</v>
      </c>
      <c r="D5" s="12" t="s">
        <v>90</v>
      </c>
      <c r="E5" s="14" t="s">
        <v>86</v>
      </c>
      <c r="F5" s="14" t="s">
        <v>16</v>
      </c>
      <c r="G5" s="15" t="s">
        <v>9</v>
      </c>
      <c r="H5" s="28">
        <v>1</v>
      </c>
      <c r="I5" s="29">
        <f>VLOOKUP(C5,[1]Sheet1!$B$5:$AZ$716,51,0)</f>
        <v>4908769.82</v>
      </c>
      <c r="J5" s="29">
        <f>VLOOKUP(C5,[1]Sheet1!$B$5:$BA$716,52,0)</f>
        <v>4582009.82</v>
      </c>
      <c r="K5" s="30">
        <f>VLOOKUP(C5,[2]Sheet1!$B$5:$BB$697,53,0)</f>
        <v>132034.97</v>
      </c>
      <c r="L5" s="30">
        <f>VLOOKUP(C5,[2]Sheet1!$B:$BC,54,0)</f>
        <v>301994.96999999997</v>
      </c>
      <c r="M5" s="30">
        <f>VLOOKUP(C5,[2]Sheet1!$B:$BD,55,0)</f>
        <v>415034.97</v>
      </c>
      <c r="N5" s="30">
        <f>VLOOKUP(C5,[2]Sheet1!$B:$BE,56,0)</f>
        <v>575474.97</v>
      </c>
      <c r="O5" s="30">
        <f>VLOOKUP(C5,[2]Sheet1!$B:$BF,57,0)</f>
        <v>720434.97</v>
      </c>
      <c r="P5" s="30">
        <f>VLOOKUP(C5,[3]Sheet1!$B:$BH,59,0)</f>
        <v>813100</v>
      </c>
      <c r="Q5" s="30">
        <f>VLOOKUP(C5,[4]Sheet1!$B$5:$BJ$707,61,0)</f>
        <v>752760</v>
      </c>
      <c r="R5" s="30">
        <f>VLOOKUP(C5,[1]Sheet1!$B$5:$BN$716,65,0)</f>
        <v>582800</v>
      </c>
      <c r="S5" s="36">
        <f t="shared" ref="S5:S68" si="11">SUM(K5:R5)*H5</f>
        <v>4293634.8499999996</v>
      </c>
      <c r="T5" s="37">
        <f>VLOOKUP(C5,[5]Sheet2!$A:$V,21,0)</f>
        <v>1520000</v>
      </c>
      <c r="U5" s="37">
        <v>320000</v>
      </c>
      <c r="V5" s="37"/>
      <c r="W5" s="37">
        <f>VLOOKUP(C5,'[6]5.30 (2)'!$C$4:$V$115,20,0)</f>
        <v>400000</v>
      </c>
      <c r="X5" s="37"/>
      <c r="Y5" s="37">
        <f>VLOOKUP(C5,'[7]7.4付款计划'!$C$4:$AI$185,33,0)</f>
        <v>0</v>
      </c>
      <c r="Z5" s="37"/>
      <c r="AA5" s="37"/>
      <c r="AB5" s="37">
        <v>400000</v>
      </c>
      <c r="AC5" s="37">
        <f t="shared" ref="AC5:AC68" si="12">SUM(T5:AB5)</f>
        <v>2640000</v>
      </c>
      <c r="AD5" s="38">
        <f t="shared" si="3"/>
        <v>1653634.8499999996</v>
      </c>
      <c r="AE5" s="38">
        <f t="shared" ref="AE5:AE68" si="13">J5-AA5-AB5</f>
        <v>4182009.8200000003</v>
      </c>
      <c r="AF5" s="44">
        <f t="shared" si="4"/>
        <v>4182009.8200000003</v>
      </c>
      <c r="AG5" s="45">
        <f t="shared" si="5"/>
        <v>4182009.8200000003</v>
      </c>
      <c r="AH5" s="53">
        <v>500000</v>
      </c>
      <c r="AI5" s="47">
        <f t="shared" ref="AI5:AI68" si="14">AH5</f>
        <v>500000</v>
      </c>
      <c r="AJ5" s="48">
        <f t="shared" si="6"/>
        <v>0.11955973838435414</v>
      </c>
      <c r="AK5" s="49">
        <f t="shared" si="7"/>
        <v>2.1489461762911034E-2</v>
      </c>
      <c r="AL5" s="50"/>
      <c r="AM5" s="51"/>
      <c r="AN5" s="51"/>
      <c r="AO5" s="50">
        <f t="shared" si="8"/>
        <v>0</v>
      </c>
      <c r="AP5" s="58">
        <v>0</v>
      </c>
      <c r="AQ5" s="58">
        <f t="shared" si="9"/>
        <v>0</v>
      </c>
      <c r="AR5" s="47">
        <f t="shared" si="10"/>
        <v>500000</v>
      </c>
      <c r="AS5" s="59">
        <v>45524</v>
      </c>
      <c r="AT5" s="9">
        <v>7</v>
      </c>
      <c r="AU5" s="59">
        <f>AS5-AT5</f>
        <v>45517</v>
      </c>
      <c r="AV5" s="19" t="s">
        <v>91</v>
      </c>
      <c r="AW5" s="71"/>
      <c r="AX5" s="9" t="s">
        <v>88</v>
      </c>
      <c r="AY5" s="69" t="s">
        <v>92</v>
      </c>
      <c r="BA5" s="70" t="s">
        <v>11</v>
      </c>
    </row>
    <row r="6" spans="1:53" ht="36" customHeight="1" x14ac:dyDescent="0.25">
      <c r="A6" s="9">
        <f t="shared" ref="A6:A69" si="15">ROW()-3</f>
        <v>3</v>
      </c>
      <c r="B6" s="9" t="s">
        <v>16</v>
      </c>
      <c r="C6" s="10" t="s">
        <v>93</v>
      </c>
      <c r="D6" s="12" t="s">
        <v>94</v>
      </c>
      <c r="E6" s="14" t="s">
        <v>86</v>
      </c>
      <c r="F6" s="14" t="s">
        <v>16</v>
      </c>
      <c r="G6" s="15" t="s">
        <v>9</v>
      </c>
      <c r="H6" s="28">
        <v>1</v>
      </c>
      <c r="I6" s="29">
        <f>VLOOKUP(C6,[1]Sheet1!$B$5:$AZ$716,51,0)</f>
        <v>1077112.5</v>
      </c>
      <c r="J6" s="29">
        <f>VLOOKUP(C6,[1]Sheet1!$B$5:$BA$716,52,0)</f>
        <v>0</v>
      </c>
      <c r="K6" s="30"/>
      <c r="L6" s="30"/>
      <c r="M6" s="30"/>
      <c r="N6" s="30"/>
      <c r="O6" s="30"/>
      <c r="P6" s="30"/>
      <c r="Q6" s="30">
        <f>VLOOKUP(C6,[4]Sheet1!$B$5:$BJ$707,61,0)</f>
        <v>88052.083333333299</v>
      </c>
      <c r="R6" s="30">
        <f>VLOOKUP(C6,[1]Sheet1!$B$5:$BN$716,65,0)</f>
        <v>179518.75</v>
      </c>
      <c r="S6" s="36">
        <f t="shared" si="11"/>
        <v>267570.83333333331</v>
      </c>
      <c r="T6" s="37"/>
      <c r="U6" s="37"/>
      <c r="V6" s="37"/>
      <c r="W6" s="37"/>
      <c r="X6" s="37"/>
      <c r="Y6" s="37"/>
      <c r="Z6" s="37"/>
      <c r="AA6" s="37"/>
      <c r="AB6" s="37"/>
      <c r="AC6" s="37">
        <f t="shared" si="12"/>
        <v>0</v>
      </c>
      <c r="AD6" s="38">
        <f t="shared" si="3"/>
        <v>267570.83333333331</v>
      </c>
      <c r="AE6" s="38">
        <f t="shared" si="13"/>
        <v>0</v>
      </c>
      <c r="AF6" s="44">
        <f t="shared" ref="AF6:AF42" si="16">_xlfn.IFS(G6="原材料",AE6,G6="涉诉",AE6,G6="临采",AE6,G6="零部件",AD6,G6="销售",AD6,G6="固定资产",AE6,G6="特殊类",AE6)</f>
        <v>0</v>
      </c>
      <c r="AG6" s="45">
        <f t="shared" si="5"/>
        <v>0</v>
      </c>
      <c r="AH6" s="44"/>
      <c r="AI6" s="47">
        <f t="shared" si="14"/>
        <v>0</v>
      </c>
      <c r="AJ6" s="48" t="str">
        <f t="shared" si="6"/>
        <v>100%</v>
      </c>
      <c r="AK6" s="49">
        <f t="shared" si="7"/>
        <v>0</v>
      </c>
      <c r="AL6" s="50"/>
      <c r="AM6" s="51"/>
      <c r="AN6" s="51"/>
      <c r="AO6" s="50">
        <f t="shared" si="8"/>
        <v>0</v>
      </c>
      <c r="AP6" s="58">
        <v>0</v>
      </c>
      <c r="AQ6" s="58">
        <f t="shared" si="9"/>
        <v>0</v>
      </c>
      <c r="AR6" s="47">
        <f t="shared" si="10"/>
        <v>0</v>
      </c>
      <c r="AS6" s="59"/>
      <c r="AT6" s="9">
        <v>7</v>
      </c>
      <c r="AU6" s="59"/>
      <c r="AV6" s="19" t="s">
        <v>91</v>
      </c>
      <c r="AW6" s="71"/>
      <c r="AX6" s="9" t="s">
        <v>88</v>
      </c>
      <c r="AY6" s="69" t="s">
        <v>92</v>
      </c>
      <c r="BA6" s="70" t="s">
        <v>95</v>
      </c>
    </row>
    <row r="7" spans="1:53" ht="36" customHeight="1" x14ac:dyDescent="0.25">
      <c r="A7" s="9">
        <f t="shared" si="15"/>
        <v>4</v>
      </c>
      <c r="B7" s="9" t="s">
        <v>16</v>
      </c>
      <c r="C7" s="10" t="s">
        <v>96</v>
      </c>
      <c r="D7" s="12" t="s">
        <v>97</v>
      </c>
      <c r="E7" s="14" t="s">
        <v>86</v>
      </c>
      <c r="F7" s="15" t="s">
        <v>16</v>
      </c>
      <c r="G7" s="15" t="s">
        <v>10</v>
      </c>
      <c r="H7" s="28">
        <v>1</v>
      </c>
      <c r="I7" s="29">
        <f>VLOOKUP(C7,[1]Sheet1!$B$5:$AZ$716,51,0)</f>
        <v>51161.88</v>
      </c>
      <c r="J7" s="29">
        <f>VLOOKUP(C7,[1]Sheet1!$B$5:$BA$716,52,0)</f>
        <v>32557.56</v>
      </c>
      <c r="K7" s="30">
        <f>VLOOKUP(C7,[2]Sheet1!$B$5:$BB$697,53,0)</f>
        <v>0</v>
      </c>
      <c r="L7" s="30">
        <f>VLOOKUP(C7,[2]Sheet1!$B:$BC,54,0)</f>
        <v>0</v>
      </c>
      <c r="M7" s="30">
        <f>VLOOKUP(C7,[2]Sheet1!$B:$BD,55,0)</f>
        <v>0</v>
      </c>
      <c r="N7" s="30">
        <f>VLOOKUP(C7,[2]Sheet1!$B:$BE,56,0)</f>
        <v>0</v>
      </c>
      <c r="O7" s="30">
        <f>VLOOKUP(C7,[2]Sheet1!$B:$BF,57,0)</f>
        <v>0</v>
      </c>
      <c r="P7" s="30">
        <f>VLOOKUP(C7,[3]Sheet1!$B:$BH,59,0)</f>
        <v>3100.72</v>
      </c>
      <c r="Q7" s="30">
        <f>VLOOKUP(C7,[4]Sheet1!$B$5:$BJ$707,61,0)</f>
        <v>8526.98</v>
      </c>
      <c r="R7" s="30">
        <f>VLOOKUP(C7,[1]Sheet1!$B$5:$BN$716,65,0)</f>
        <v>8526.98</v>
      </c>
      <c r="S7" s="36">
        <f t="shared" si="11"/>
        <v>20154.68</v>
      </c>
      <c r="T7" s="37"/>
      <c r="U7" s="37"/>
      <c r="V7" s="37"/>
      <c r="W7" s="37">
        <f>VLOOKUP(C7,'[6]5.30 (2)'!$C$4:$V$115,20,0)</f>
        <v>13953.24</v>
      </c>
      <c r="X7" s="37"/>
      <c r="Y7" s="37">
        <f>VLOOKUP(C7,'[7]7.4付款计划'!$C$4:$AI$185,33,0)</f>
        <v>18604.32</v>
      </c>
      <c r="Z7" s="37"/>
      <c r="AA7" s="37"/>
      <c r="AB7" s="37"/>
      <c r="AC7" s="37">
        <f t="shared" si="12"/>
        <v>32557.559999999998</v>
      </c>
      <c r="AD7" s="38">
        <f t="shared" si="3"/>
        <v>-12402.879999999997</v>
      </c>
      <c r="AE7" s="38">
        <f t="shared" si="13"/>
        <v>32557.56</v>
      </c>
      <c r="AF7" s="44" t="e">
        <f t="shared" si="16"/>
        <v>#N/A</v>
      </c>
      <c r="AG7" s="45" t="e">
        <f t="shared" si="5"/>
        <v>#N/A</v>
      </c>
      <c r="AH7" s="44">
        <v>32557.56</v>
      </c>
      <c r="AI7" s="47">
        <f t="shared" si="14"/>
        <v>32557.56</v>
      </c>
      <c r="AJ7" s="48" t="e">
        <f t="shared" si="6"/>
        <v>#N/A</v>
      </c>
      <c r="AK7" s="49">
        <f t="shared" si="7"/>
        <v>1.3992888814273634E-3</v>
      </c>
      <c r="AL7" s="50"/>
      <c r="AM7" s="51"/>
      <c r="AN7" s="51"/>
      <c r="AO7" s="50">
        <f t="shared" si="8"/>
        <v>0</v>
      </c>
      <c r="AP7" s="58">
        <v>0</v>
      </c>
      <c r="AQ7" s="58">
        <f t="shared" si="9"/>
        <v>0</v>
      </c>
      <c r="AR7" s="47">
        <f t="shared" si="10"/>
        <v>32557.56</v>
      </c>
      <c r="AS7" s="59"/>
      <c r="AT7" s="9">
        <v>3</v>
      </c>
      <c r="AU7" s="59">
        <f>AS7-AT7</f>
        <v>-3</v>
      </c>
      <c r="AV7" s="68" t="s">
        <v>98</v>
      </c>
      <c r="AW7" s="47"/>
      <c r="AX7" s="15" t="s">
        <v>88</v>
      </c>
      <c r="AY7" s="69"/>
      <c r="BA7" s="70" t="s">
        <v>99</v>
      </c>
    </row>
    <row r="8" spans="1:53" ht="36" customHeight="1" x14ac:dyDescent="0.25">
      <c r="A8" s="9">
        <f t="shared" si="15"/>
        <v>5</v>
      </c>
      <c r="B8" s="9" t="s">
        <v>16</v>
      </c>
      <c r="C8" s="10" t="s">
        <v>100</v>
      </c>
      <c r="D8" s="12" t="s">
        <v>101</v>
      </c>
      <c r="E8" s="14" t="s">
        <v>86</v>
      </c>
      <c r="F8" s="14" t="s">
        <v>16</v>
      </c>
      <c r="G8" s="15" t="s">
        <v>9</v>
      </c>
      <c r="H8" s="28">
        <v>1</v>
      </c>
      <c r="I8" s="29">
        <f>VLOOKUP(C8,[1]Sheet1!$B$5:$AZ$716,51,0)</f>
        <v>1377860.58</v>
      </c>
      <c r="J8" s="29">
        <f>VLOOKUP(C8,[1]Sheet1!$B$5:$BA$716,52,0)</f>
        <v>1377860.58</v>
      </c>
      <c r="K8" s="30">
        <f>VLOOKUP(C8,[2]Sheet1!$B$5:$BB$697,53,0)</f>
        <v>0</v>
      </c>
      <c r="L8" s="30">
        <f>VLOOKUP(C8,[2]Sheet1!$B:$BC,54,0)</f>
        <v>0</v>
      </c>
      <c r="M8" s="30">
        <f>VLOOKUP(C8,[2]Sheet1!$B:$BD,55,0)</f>
        <v>0</v>
      </c>
      <c r="N8" s="30">
        <f>VLOOKUP(C8,[2]Sheet1!$B:$BE,56,0)</f>
        <v>0</v>
      </c>
      <c r="O8" s="30">
        <f>VLOOKUP(C8,[2]Sheet1!$B:$BF,57,0)</f>
        <v>153029.50833333301</v>
      </c>
      <c r="P8" s="30">
        <f>VLOOKUP(C8,[3]Sheet1!$B:$BH,59,0)</f>
        <v>256386.84166666699</v>
      </c>
      <c r="Q8" s="30">
        <f>VLOOKUP(C8,[4]Sheet1!$B$5:$BJ$707,61,0)</f>
        <v>289318.17499999999</v>
      </c>
      <c r="R8" s="30">
        <f>VLOOKUP(C8,[1]Sheet1!$B$5:$BN$716,65,0)</f>
        <v>229643.43</v>
      </c>
      <c r="S8" s="36">
        <f t="shared" si="11"/>
        <v>928377.95499999984</v>
      </c>
      <c r="T8" s="37">
        <f>VLOOKUP(C8,[5]Sheet2!$A:$V,21,0)</f>
        <v>500000</v>
      </c>
      <c r="U8" s="37"/>
      <c r="V8" s="37"/>
      <c r="W8" s="37">
        <f>VLOOKUP(C8,'[6]5.30 (2)'!$C$4:$V$115,20,0)</f>
        <v>500000</v>
      </c>
      <c r="X8" s="39">
        <v>500000</v>
      </c>
      <c r="Y8" s="37">
        <f>VLOOKUP(C8,'[7]7.4付款计划'!$C$4:$AI$185,33,0)</f>
        <v>0</v>
      </c>
      <c r="Z8" s="37">
        <v>500000</v>
      </c>
      <c r="AA8" s="37"/>
      <c r="AB8" s="37"/>
      <c r="AC8" s="37">
        <f t="shared" si="12"/>
        <v>2000000</v>
      </c>
      <c r="AD8" s="38">
        <f t="shared" si="3"/>
        <v>-1071622.0450000002</v>
      </c>
      <c r="AE8" s="38">
        <f t="shared" si="13"/>
        <v>1377860.58</v>
      </c>
      <c r="AF8" s="44">
        <f t="shared" si="16"/>
        <v>1377860.58</v>
      </c>
      <c r="AG8" s="45">
        <f t="shared" si="5"/>
        <v>1377860.58</v>
      </c>
      <c r="AH8" s="44">
        <v>700000</v>
      </c>
      <c r="AI8" s="47">
        <f t="shared" si="14"/>
        <v>700000</v>
      </c>
      <c r="AJ8" s="48">
        <f t="shared" si="6"/>
        <v>0.50803398410599709</v>
      </c>
      <c r="AK8" s="49">
        <f t="shared" si="7"/>
        <v>3.0085246468075446E-2</v>
      </c>
      <c r="AL8" s="50"/>
      <c r="AM8" s="51"/>
      <c r="AN8" s="51"/>
      <c r="AO8" s="50">
        <f t="shared" si="8"/>
        <v>0</v>
      </c>
      <c r="AP8" s="58">
        <v>0</v>
      </c>
      <c r="AQ8" s="58">
        <f t="shared" si="9"/>
        <v>0</v>
      </c>
      <c r="AR8" s="47">
        <f t="shared" si="10"/>
        <v>700000</v>
      </c>
      <c r="AS8" s="59">
        <v>45519</v>
      </c>
      <c r="AT8" s="9">
        <v>3</v>
      </c>
      <c r="AU8" s="59">
        <f>AS8-AT8</f>
        <v>45516</v>
      </c>
      <c r="AV8" s="19" t="s">
        <v>91</v>
      </c>
      <c r="AW8" s="71"/>
      <c r="AX8" s="9" t="s">
        <v>88</v>
      </c>
      <c r="AY8" s="69" t="s">
        <v>102</v>
      </c>
      <c r="BA8" s="70" t="s">
        <v>103</v>
      </c>
    </row>
    <row r="9" spans="1:53" ht="36" customHeight="1" x14ac:dyDescent="0.25">
      <c r="A9" s="9">
        <f t="shared" si="15"/>
        <v>6</v>
      </c>
      <c r="B9" s="9" t="s">
        <v>104</v>
      </c>
      <c r="C9" s="10" t="s">
        <v>105</v>
      </c>
      <c r="D9" s="12" t="s">
        <v>106</v>
      </c>
      <c r="E9" s="14" t="s">
        <v>86</v>
      </c>
      <c r="F9" s="14" t="s">
        <v>16</v>
      </c>
      <c r="G9" s="15" t="s">
        <v>9</v>
      </c>
      <c r="H9" s="28">
        <v>1</v>
      </c>
      <c r="I9" s="29">
        <f>VLOOKUP(C9,[1]Sheet1!$B$5:$AZ$716,51,0)</f>
        <v>1463993.24</v>
      </c>
      <c r="J9" s="29">
        <f>VLOOKUP(C9,[1]Sheet1!$B$5:$BA$716,52,0)</f>
        <v>1463993.24</v>
      </c>
      <c r="K9" s="30">
        <f>VLOOKUP(C9,[2]Sheet1!$B$5:$BB$697,53,0)</f>
        <v>0</v>
      </c>
      <c r="L9" s="30">
        <f>VLOOKUP(C9,[2]Sheet1!$B:$BC,54,0)</f>
        <v>0</v>
      </c>
      <c r="M9" s="30">
        <f>VLOOKUP(C9,[2]Sheet1!$B:$BD,55,0)</f>
        <v>0</v>
      </c>
      <c r="N9" s="30">
        <f>VLOOKUP(C9,[2]Sheet1!$B:$BE,56,0)</f>
        <v>87330.416666666701</v>
      </c>
      <c r="O9" s="30">
        <f>VLOOKUP(C9,[2]Sheet1!$B:$BF,57,0)</f>
        <v>87330.416666666701</v>
      </c>
      <c r="P9" s="30">
        <f>VLOOKUP(C9,[3]Sheet1!$B:$BH,59,0)</f>
        <v>302228.90500000003</v>
      </c>
      <c r="Q9" s="30">
        <f>VLOOKUP(C9,[4]Sheet1!$B$5:$BJ$707,61,0)</f>
        <v>310665.53999999998</v>
      </c>
      <c r="R9" s="30">
        <f>VLOOKUP(C9,[1]Sheet1!$B$5:$BN$716,65,0)</f>
        <v>243998.873333333</v>
      </c>
      <c r="S9" s="36">
        <f t="shared" si="11"/>
        <v>1031554.1516666664</v>
      </c>
      <c r="T9" s="37">
        <f>VLOOKUP(C9,[5]Sheet2!$A:$V,21,0)</f>
        <v>2240000</v>
      </c>
      <c r="U9" s="37"/>
      <c r="V9" s="37"/>
      <c r="W9" s="37">
        <f>VLOOKUP(C9,'[6]5.30 (2)'!$C$4:$V$115,20,0)</f>
        <v>400000</v>
      </c>
      <c r="X9" s="37"/>
      <c r="Y9" s="37">
        <f>VLOOKUP(C9,'[7]7.4付款计划'!$C$4:$AI$185,33,0)</f>
        <v>200000</v>
      </c>
      <c r="Z9" s="37">
        <f>VLOOKUP(C9,'[7]7.9付款计划'!$C$9:$AB$196,26,0)</f>
        <v>200000</v>
      </c>
      <c r="AA9" s="37"/>
      <c r="AB9" s="37"/>
      <c r="AC9" s="37">
        <f t="shared" si="12"/>
        <v>3040000</v>
      </c>
      <c r="AD9" s="38">
        <f t="shared" si="3"/>
        <v>-2008445.8483333336</v>
      </c>
      <c r="AE9" s="38">
        <f t="shared" si="13"/>
        <v>1463993.24</v>
      </c>
      <c r="AF9" s="44">
        <f t="shared" si="16"/>
        <v>1463993.24</v>
      </c>
      <c r="AG9" s="45">
        <f t="shared" si="5"/>
        <v>1463993.24</v>
      </c>
      <c r="AH9" s="44">
        <v>500000</v>
      </c>
      <c r="AI9" s="47">
        <f t="shared" si="14"/>
        <v>500000</v>
      </c>
      <c r="AJ9" s="48">
        <f t="shared" si="6"/>
        <v>0.34153163166245221</v>
      </c>
      <c r="AK9" s="49">
        <f t="shared" si="7"/>
        <v>2.1489461762911034E-2</v>
      </c>
      <c r="AL9" s="50"/>
      <c r="AM9" s="51"/>
      <c r="AN9" s="51"/>
      <c r="AO9" s="50">
        <f t="shared" si="8"/>
        <v>0</v>
      </c>
      <c r="AP9" s="58">
        <v>0</v>
      </c>
      <c r="AQ9" s="58">
        <f t="shared" si="9"/>
        <v>0</v>
      </c>
      <c r="AR9" s="47">
        <f t="shared" si="10"/>
        <v>500000</v>
      </c>
      <c r="AS9" s="59">
        <v>45509</v>
      </c>
      <c r="AT9" s="9">
        <v>3</v>
      </c>
      <c r="AU9" s="59">
        <f>AS9-AT9</f>
        <v>45506</v>
      </c>
      <c r="AV9" s="68" t="s">
        <v>98</v>
      </c>
      <c r="AW9" s="47"/>
      <c r="AX9" s="15" t="s">
        <v>107</v>
      </c>
      <c r="AY9" s="69"/>
      <c r="BA9" s="70" t="s">
        <v>108</v>
      </c>
    </row>
    <row r="10" spans="1:53" ht="36" customHeight="1" x14ac:dyDescent="0.25">
      <c r="A10" s="9">
        <f t="shared" si="15"/>
        <v>7</v>
      </c>
      <c r="B10" s="9" t="s">
        <v>104</v>
      </c>
      <c r="C10" s="10" t="s">
        <v>109</v>
      </c>
      <c r="D10" s="12" t="s">
        <v>110</v>
      </c>
      <c r="E10" s="14" t="s">
        <v>86</v>
      </c>
      <c r="F10" s="14" t="s">
        <v>12</v>
      </c>
      <c r="G10" s="15" t="s">
        <v>9</v>
      </c>
      <c r="H10" s="28">
        <v>1</v>
      </c>
      <c r="I10" s="29">
        <f>VLOOKUP(C10,[1]Sheet1!$B$5:$AZ$716,51,0)</f>
        <v>537572.34</v>
      </c>
      <c r="J10" s="29">
        <f>VLOOKUP(C10,[1]Sheet1!$B$5:$BA$716,52,0)</f>
        <v>537572.34</v>
      </c>
      <c r="K10" s="30">
        <f>VLOOKUP(C10,[2]Sheet1!$B$5:$BB$697,53,0)</f>
        <v>0</v>
      </c>
      <c r="L10" s="30">
        <f>VLOOKUP(C10,[2]Sheet1!$B:$BC,54,0)</f>
        <v>0</v>
      </c>
      <c r="M10" s="30">
        <f>VLOOKUP(C10,[2]Sheet1!$B:$BD,55,0)</f>
        <v>0</v>
      </c>
      <c r="N10" s="30">
        <f>VLOOKUP(C10,[2]Sheet1!$B:$BE,56,0)</f>
        <v>0</v>
      </c>
      <c r="O10" s="30">
        <f>VLOOKUP(C10,[2]Sheet1!$B:$BF,57,0)</f>
        <v>23624.4116666667</v>
      </c>
      <c r="P10" s="30">
        <f>VLOOKUP(C10,[3]Sheet1!$B:$BH,59,0)</f>
        <v>81958.47</v>
      </c>
      <c r="Q10" s="30">
        <f>VLOOKUP(C10,[4]Sheet1!$B$5:$BJ$707,61,0)</f>
        <v>114595.39</v>
      </c>
      <c r="R10" s="30">
        <f>VLOOKUP(C10,[1]Sheet1!$B$5:$BN$716,65,0)</f>
        <v>89595.39</v>
      </c>
      <c r="S10" s="36">
        <f t="shared" si="11"/>
        <v>309773.66166666668</v>
      </c>
      <c r="T10" s="37">
        <f>VLOOKUP(C10,[5]Sheet2!$A:$V,21,0)</f>
        <v>900000</v>
      </c>
      <c r="U10" s="37"/>
      <c r="V10" s="37"/>
      <c r="W10" s="37">
        <f>VLOOKUP(C10,'[6]5.30 (2)'!$C$4:$V$115,20,0)</f>
        <v>250000</v>
      </c>
      <c r="X10" s="39">
        <v>50000</v>
      </c>
      <c r="Y10" s="37">
        <f>VLOOKUP(C10,'[7]7.4付款计划'!$C$4:$AI$185,33,0)</f>
        <v>0</v>
      </c>
      <c r="Z10" s="37">
        <f>VLOOKUP(C10,'[7]7.9付款计划'!$C$9:$AB$196,26,0)</f>
        <v>100000</v>
      </c>
      <c r="AA10" s="37">
        <v>250000</v>
      </c>
      <c r="AB10" s="37">
        <v>50000</v>
      </c>
      <c r="AC10" s="37">
        <f t="shared" si="12"/>
        <v>1600000</v>
      </c>
      <c r="AD10" s="38">
        <f t="shared" si="3"/>
        <v>-1290226.3383333334</v>
      </c>
      <c r="AE10" s="38">
        <f t="shared" si="13"/>
        <v>237572.33999999997</v>
      </c>
      <c r="AF10" s="44">
        <f t="shared" si="16"/>
        <v>237572.33999999997</v>
      </c>
      <c r="AG10" s="45">
        <f t="shared" si="5"/>
        <v>237572.33999999997</v>
      </c>
      <c r="AH10" s="44">
        <v>200000</v>
      </c>
      <c r="AI10" s="47">
        <f t="shared" si="14"/>
        <v>200000</v>
      </c>
      <c r="AJ10" s="48">
        <f t="shared" si="6"/>
        <v>0.84184884486131684</v>
      </c>
      <c r="AK10" s="49">
        <f t="shared" si="7"/>
        <v>8.5957847051644134E-3</v>
      </c>
      <c r="AL10" s="50"/>
      <c r="AM10" s="51"/>
      <c r="AN10" s="51"/>
      <c r="AO10" s="50">
        <f t="shared" si="8"/>
        <v>0</v>
      </c>
      <c r="AP10" s="58">
        <v>0</v>
      </c>
      <c r="AQ10" s="58">
        <f t="shared" si="9"/>
        <v>0</v>
      </c>
      <c r="AR10" s="47">
        <f t="shared" si="10"/>
        <v>200000</v>
      </c>
      <c r="AS10" s="59">
        <v>45509</v>
      </c>
      <c r="AT10" s="9">
        <v>3</v>
      </c>
      <c r="AU10" s="59">
        <f>AS10-AT10</f>
        <v>45506</v>
      </c>
      <c r="AV10" s="19" t="s">
        <v>98</v>
      </c>
      <c r="AW10" s="47"/>
      <c r="AX10" s="9" t="s">
        <v>107</v>
      </c>
      <c r="AY10" s="69"/>
      <c r="BA10" s="70" t="s">
        <v>111</v>
      </c>
    </row>
    <row r="11" spans="1:53" ht="36" customHeight="1" x14ac:dyDescent="0.25">
      <c r="A11" s="9">
        <f t="shared" si="15"/>
        <v>8</v>
      </c>
      <c r="B11" s="9" t="s">
        <v>16</v>
      </c>
      <c r="C11" s="10" t="s">
        <v>112</v>
      </c>
      <c r="D11" s="12" t="s">
        <v>113</v>
      </c>
      <c r="E11" s="14" t="s">
        <v>114</v>
      </c>
      <c r="F11" s="14" t="s">
        <v>16</v>
      </c>
      <c r="G11" s="15" t="s">
        <v>9</v>
      </c>
      <c r="H11" s="28">
        <v>1</v>
      </c>
      <c r="I11" s="29">
        <f>VLOOKUP(C11,[1]Sheet1!$B$5:$AZ$716,51,0)</f>
        <v>737565.08</v>
      </c>
      <c r="J11" s="29">
        <f>VLOOKUP(C11,[1]Sheet1!$B$5:$BA$716,52,0)</f>
        <v>737565.08</v>
      </c>
      <c r="K11" s="30">
        <f>VLOOKUP(C11,[2]Sheet1!$B$5:$BB$697,53,0)</f>
        <v>0</v>
      </c>
      <c r="L11" s="30">
        <f>VLOOKUP(C11,[2]Sheet1!$B:$BC,54,0)</f>
        <v>0</v>
      </c>
      <c r="M11" s="30">
        <f>VLOOKUP(C11,[2]Sheet1!$B:$BD,55,0)</f>
        <v>0</v>
      </c>
      <c r="N11" s="30">
        <f>VLOOKUP(C11,[2]Sheet1!$B:$BE,56,0)</f>
        <v>112726.566666667</v>
      </c>
      <c r="O11" s="30">
        <f>VLOOKUP(C11,[2]Sheet1!$B:$BF,57,0)</f>
        <v>126260.846666667</v>
      </c>
      <c r="P11" s="30">
        <f>VLOOKUP(C11,[3]Sheet1!$B:$BH,59,0)</f>
        <v>126260.846666667</v>
      </c>
      <c r="Q11" s="30">
        <f>VLOOKUP(C11,[4]Sheet1!$B$5:$BJ$707,61,0)</f>
        <v>126260.846666667</v>
      </c>
      <c r="R11" s="30">
        <f>VLOOKUP(C11,[1]Sheet1!$B$5:$BN$716,65,0)</f>
        <v>122927.513333333</v>
      </c>
      <c r="S11" s="36">
        <f t="shared" si="11"/>
        <v>614436.62000000093</v>
      </c>
      <c r="T11" s="37">
        <f>VLOOKUP(C11,[5]Sheet2!$A:$V,21,0)</f>
        <v>750000</v>
      </c>
      <c r="U11" s="37"/>
      <c r="V11" s="37"/>
      <c r="W11" s="37"/>
      <c r="X11" s="40"/>
      <c r="Y11" s="37">
        <v>20000</v>
      </c>
      <c r="Z11" s="37">
        <f>VLOOKUP(C11,'[7]7.9付款计划'!$C$9:$AB$196,26,0)</f>
        <v>0</v>
      </c>
      <c r="AA11" s="37"/>
      <c r="AB11" s="37"/>
      <c r="AC11" s="37">
        <f t="shared" si="12"/>
        <v>770000</v>
      </c>
      <c r="AD11" s="38">
        <f t="shared" si="3"/>
        <v>-155563.37999999907</v>
      </c>
      <c r="AE11" s="38">
        <f t="shared" si="13"/>
        <v>737565.08</v>
      </c>
      <c r="AF11" s="44">
        <f t="shared" si="16"/>
        <v>737565.08</v>
      </c>
      <c r="AG11" s="45">
        <f t="shared" si="5"/>
        <v>737565.08</v>
      </c>
      <c r="AH11" s="44">
        <v>30000</v>
      </c>
      <c r="AI11" s="47">
        <f t="shared" si="14"/>
        <v>30000</v>
      </c>
      <c r="AJ11" s="48">
        <f t="shared" si="6"/>
        <v>4.0674376829228413E-2</v>
      </c>
      <c r="AK11" s="49">
        <f t="shared" si="7"/>
        <v>1.2893677057746621E-3</v>
      </c>
      <c r="AL11" s="50"/>
      <c r="AM11" s="51"/>
      <c r="AN11" s="51"/>
      <c r="AO11" s="50">
        <f t="shared" si="8"/>
        <v>0</v>
      </c>
      <c r="AP11" s="58">
        <v>0</v>
      </c>
      <c r="AQ11" s="58">
        <f t="shared" si="9"/>
        <v>0</v>
      </c>
      <c r="AR11" s="47">
        <f t="shared" si="10"/>
        <v>30000</v>
      </c>
      <c r="AS11" s="59"/>
      <c r="AT11" s="9"/>
      <c r="AU11" s="59"/>
      <c r="AV11" s="68" t="s">
        <v>98</v>
      </c>
      <c r="AW11" s="47"/>
      <c r="AX11" s="15" t="s">
        <v>107</v>
      </c>
      <c r="AY11" s="69" t="s">
        <v>115</v>
      </c>
      <c r="BA11" s="70" t="s">
        <v>21</v>
      </c>
    </row>
    <row r="12" spans="1:53" ht="36" customHeight="1" x14ac:dyDescent="0.25">
      <c r="A12" s="9">
        <f t="shared" si="15"/>
        <v>9</v>
      </c>
      <c r="B12" s="9" t="s">
        <v>16</v>
      </c>
      <c r="C12" s="10" t="s">
        <v>116</v>
      </c>
      <c r="D12" s="12" t="s">
        <v>117</v>
      </c>
      <c r="E12" s="14" t="s">
        <v>114</v>
      </c>
      <c r="F12" s="14" t="s">
        <v>16</v>
      </c>
      <c r="G12" s="15" t="s">
        <v>9</v>
      </c>
      <c r="H12" s="28">
        <v>1</v>
      </c>
      <c r="I12" s="29">
        <f>VLOOKUP(C12,[1]Sheet1!$B$5:$AZ$716,51,0)</f>
        <v>147644.70000000001</v>
      </c>
      <c r="J12" s="29">
        <f>VLOOKUP(C12,[1]Sheet1!$B$5:$BA$716,52,0)</f>
        <v>147644.70000000001</v>
      </c>
      <c r="K12" s="30"/>
      <c r="L12" s="30"/>
      <c r="M12" s="30"/>
      <c r="N12" s="30"/>
      <c r="O12" s="30"/>
      <c r="P12" s="30"/>
      <c r="Q12" s="30">
        <f>VLOOKUP(C12,[4]Sheet1!$B$5:$BJ$707,61,0)</f>
        <v>24607.45</v>
      </c>
      <c r="R12" s="30">
        <f>VLOOKUP(C12,[1]Sheet1!$B$5:$BN$716,65,0)</f>
        <v>24607.45</v>
      </c>
      <c r="S12" s="36">
        <f t="shared" si="11"/>
        <v>49214.9</v>
      </c>
      <c r="T12" s="37"/>
      <c r="U12" s="37"/>
      <c r="V12" s="37"/>
      <c r="W12" s="37"/>
      <c r="X12" s="37"/>
      <c r="Y12" s="37"/>
      <c r="Z12" s="37"/>
      <c r="AA12" s="37">
        <v>147644.70000000001</v>
      </c>
      <c r="AB12" s="37">
        <v>157805.6</v>
      </c>
      <c r="AC12" s="37">
        <f t="shared" si="12"/>
        <v>305450.30000000005</v>
      </c>
      <c r="AD12" s="38">
        <f t="shared" si="3"/>
        <v>-256235.40000000005</v>
      </c>
      <c r="AE12" s="38">
        <f t="shared" si="13"/>
        <v>-157805.6</v>
      </c>
      <c r="AF12" s="44">
        <f t="shared" si="16"/>
        <v>-157805.6</v>
      </c>
      <c r="AG12" s="45">
        <f t="shared" si="5"/>
        <v>0</v>
      </c>
      <c r="AH12" s="53">
        <v>200000</v>
      </c>
      <c r="AI12" s="47">
        <f t="shared" si="14"/>
        <v>200000</v>
      </c>
      <c r="AJ12" s="48" t="str">
        <f t="shared" si="6"/>
        <v>100%</v>
      </c>
      <c r="AK12" s="49">
        <f t="shared" si="7"/>
        <v>8.5957847051644134E-3</v>
      </c>
      <c r="AL12" s="50"/>
      <c r="AM12" s="51"/>
      <c r="AN12" s="51"/>
      <c r="AO12" s="50">
        <f t="shared" si="8"/>
        <v>0</v>
      </c>
      <c r="AP12" s="58">
        <v>0</v>
      </c>
      <c r="AQ12" s="58">
        <v>0</v>
      </c>
      <c r="AR12" s="47">
        <f t="shared" si="10"/>
        <v>200000</v>
      </c>
      <c r="AS12" s="59">
        <v>45509</v>
      </c>
      <c r="AT12" s="9">
        <v>7</v>
      </c>
      <c r="AU12" s="59">
        <f>AS12-AT12</f>
        <v>45502</v>
      </c>
      <c r="AV12" s="68" t="s">
        <v>98</v>
      </c>
      <c r="AW12" s="47"/>
      <c r="AX12" s="15" t="s">
        <v>107</v>
      </c>
      <c r="AY12" s="69" t="s">
        <v>115</v>
      </c>
    </row>
    <row r="13" spans="1:53" ht="36" customHeight="1" x14ac:dyDescent="0.25">
      <c r="A13" s="9">
        <f t="shared" si="15"/>
        <v>10</v>
      </c>
      <c r="B13" s="9" t="s">
        <v>16</v>
      </c>
      <c r="C13" s="10" t="s">
        <v>118</v>
      </c>
      <c r="D13" s="12" t="s">
        <v>119</v>
      </c>
      <c r="E13" s="14" t="s">
        <v>114</v>
      </c>
      <c r="F13" s="14" t="s">
        <v>16</v>
      </c>
      <c r="G13" s="15" t="s">
        <v>9</v>
      </c>
      <c r="H13" s="28">
        <v>0.8</v>
      </c>
      <c r="I13" s="29">
        <f>VLOOKUP(C13,[1]Sheet1!$B$5:$AZ$716,51,0)</f>
        <v>207755.81</v>
      </c>
      <c r="J13" s="29">
        <f>VLOOKUP(C13,[1]Sheet1!$B$5:$BA$716,52,0)</f>
        <v>207755.81</v>
      </c>
      <c r="K13" s="30">
        <f>VLOOKUP(C13,[2]Sheet1!$B$5:$BB$697,53,0)</f>
        <v>0</v>
      </c>
      <c r="L13" s="30">
        <f>VLOOKUP(C13,[2]Sheet1!$B:$BC,54,0)</f>
        <v>0</v>
      </c>
      <c r="M13" s="30">
        <f>VLOOKUP(C13,[2]Sheet1!$B:$BD,55,0)</f>
        <v>30531.441666666698</v>
      </c>
      <c r="N13" s="30">
        <f>VLOOKUP(C13,[2]Sheet1!$B:$BE,56,0)</f>
        <v>30531.441666666698</v>
      </c>
      <c r="O13" s="30">
        <f>VLOOKUP(C13,[2]Sheet1!$B:$BF,57,0)</f>
        <v>51492.941666666702</v>
      </c>
      <c r="P13" s="30">
        <f>VLOOKUP(C13,[3]Sheet1!$B:$BH,59,0)</f>
        <v>51492.941666666702</v>
      </c>
      <c r="Q13" s="30">
        <f>VLOOKUP(C13,[4]Sheet1!$B$5:$BJ$707,61,0)</f>
        <v>34625.968333333301</v>
      </c>
      <c r="R13" s="30">
        <f>VLOOKUP(C13,[1]Sheet1!$B$5:$BN$716,65,0)</f>
        <v>34625.968333333301</v>
      </c>
      <c r="S13" s="36">
        <f t="shared" si="11"/>
        <v>186640.56266666672</v>
      </c>
      <c r="T13" s="37">
        <f>VLOOKUP(C13,[5]Sheet2!$A:$V,21,0)</f>
        <v>0</v>
      </c>
      <c r="U13" s="37"/>
      <c r="V13" s="37"/>
      <c r="W13" s="37">
        <f>VLOOKUP(C13,'[6]5.30 (2)'!$C$4:$V$115,20,0)</f>
        <v>200000</v>
      </c>
      <c r="X13" s="37"/>
      <c r="Y13" s="37">
        <f>VLOOKUP(C13,'[7]7.4付款计划'!$C$4:$AI$185,33,0)</f>
        <v>0</v>
      </c>
      <c r="Z13" s="37">
        <f>VLOOKUP(C13,'[7]7.9付款计划'!$C$9:$AB$196,26,0)</f>
        <v>0</v>
      </c>
      <c r="AA13" s="37"/>
      <c r="AB13" s="37"/>
      <c r="AC13" s="37">
        <f t="shared" si="12"/>
        <v>200000</v>
      </c>
      <c r="AD13" s="38">
        <f t="shared" si="3"/>
        <v>-13359.437333333277</v>
      </c>
      <c r="AE13" s="38">
        <f t="shared" si="13"/>
        <v>207755.81</v>
      </c>
      <c r="AF13" s="44">
        <f t="shared" si="16"/>
        <v>207755.81</v>
      </c>
      <c r="AG13" s="45">
        <f t="shared" si="5"/>
        <v>207755.81</v>
      </c>
      <c r="AH13" s="44">
        <v>200000</v>
      </c>
      <c r="AI13" s="47">
        <f t="shared" si="14"/>
        <v>200000</v>
      </c>
      <c r="AJ13" s="48">
        <f t="shared" si="6"/>
        <v>0.96266862524807373</v>
      </c>
      <c r="AK13" s="49">
        <f t="shared" si="7"/>
        <v>8.5957847051644134E-3</v>
      </c>
      <c r="AL13" s="50"/>
      <c r="AM13" s="51"/>
      <c r="AN13" s="51"/>
      <c r="AO13" s="50">
        <f t="shared" si="8"/>
        <v>0</v>
      </c>
      <c r="AP13" s="58"/>
      <c r="AQ13" s="58">
        <f t="shared" ref="AQ13:AQ44" si="17">IF(AI13=0,0,AO13/AI13+AP13)</f>
        <v>0</v>
      </c>
      <c r="AR13" s="47">
        <f t="shared" si="10"/>
        <v>200000</v>
      </c>
      <c r="AS13" s="60">
        <v>45519</v>
      </c>
      <c r="AT13" s="61">
        <v>7</v>
      </c>
      <c r="AU13" s="59">
        <f>AS13-AT13</f>
        <v>45512</v>
      </c>
      <c r="AV13" s="19" t="s">
        <v>98</v>
      </c>
      <c r="AW13" s="47"/>
      <c r="AX13" s="9" t="s">
        <v>107</v>
      </c>
      <c r="AY13" s="69"/>
    </row>
    <row r="14" spans="1:53" ht="36" customHeight="1" x14ac:dyDescent="0.25">
      <c r="A14" s="9">
        <f t="shared" si="15"/>
        <v>11</v>
      </c>
      <c r="B14" s="9" t="s">
        <v>16</v>
      </c>
      <c r="C14" s="12" t="s">
        <v>120</v>
      </c>
      <c r="D14" s="12" t="s">
        <v>121</v>
      </c>
      <c r="E14" s="14" t="s">
        <v>114</v>
      </c>
      <c r="F14" s="14" t="s">
        <v>16</v>
      </c>
      <c r="G14" s="15" t="s">
        <v>9</v>
      </c>
      <c r="H14" s="28">
        <v>1</v>
      </c>
      <c r="I14" s="29">
        <f>VLOOKUP(C14,[1]Sheet1!$B$5:$AZ$716,51,0)</f>
        <v>0</v>
      </c>
      <c r="J14" s="29">
        <f>VLOOKUP(C14,[1]Sheet1!$B$5:$BA$716,52,0)</f>
        <v>0</v>
      </c>
      <c r="K14" s="30"/>
      <c r="L14" s="30"/>
      <c r="M14" s="30"/>
      <c r="N14" s="30"/>
      <c r="O14" s="30"/>
      <c r="P14" s="30"/>
      <c r="Q14" s="30"/>
      <c r="R14" s="30">
        <f>VLOOKUP(C14,[1]Sheet1!$B$5:$BN$716,65,0)</f>
        <v>0</v>
      </c>
      <c r="S14" s="36">
        <f t="shared" si="11"/>
        <v>0</v>
      </c>
      <c r="T14" s="37"/>
      <c r="U14" s="37">
        <v>57800</v>
      </c>
      <c r="V14" s="37"/>
      <c r="W14" s="37"/>
      <c r="X14" s="37"/>
      <c r="Y14" s="37">
        <f>VLOOKUP(C14,'[7]7.4付款计划'!$C$4:$AI$185,33,0)</f>
        <v>70000</v>
      </c>
      <c r="Z14" s="37">
        <f>VLOOKUP(C14,'[7]7.9付款计划'!$C$9:$AB$196,26,0)</f>
        <v>0</v>
      </c>
      <c r="AA14" s="37">
        <v>69360</v>
      </c>
      <c r="AB14" s="37"/>
      <c r="AC14" s="37">
        <f t="shared" si="12"/>
        <v>197160</v>
      </c>
      <c r="AD14" s="38">
        <f t="shared" si="3"/>
        <v>-197160</v>
      </c>
      <c r="AE14" s="38">
        <f t="shared" si="13"/>
        <v>-69360</v>
      </c>
      <c r="AF14" s="44">
        <f t="shared" si="16"/>
        <v>-69360</v>
      </c>
      <c r="AG14" s="45">
        <f t="shared" si="5"/>
        <v>0</v>
      </c>
      <c r="AH14" s="53">
        <v>58000</v>
      </c>
      <c r="AI14" s="47">
        <f t="shared" si="14"/>
        <v>58000</v>
      </c>
      <c r="AJ14" s="48" t="str">
        <f t="shared" si="6"/>
        <v>100%</v>
      </c>
      <c r="AK14" s="49">
        <f t="shared" si="7"/>
        <v>2.4927775644976798E-3</v>
      </c>
      <c r="AL14" s="50"/>
      <c r="AM14" s="51"/>
      <c r="AN14" s="51"/>
      <c r="AO14" s="50">
        <f t="shared" si="8"/>
        <v>0</v>
      </c>
      <c r="AP14" s="58"/>
      <c r="AQ14" s="58">
        <f t="shared" si="17"/>
        <v>0</v>
      </c>
      <c r="AR14" s="47">
        <f t="shared" si="10"/>
        <v>58000</v>
      </c>
      <c r="AS14" s="60">
        <v>45514</v>
      </c>
      <c r="AT14" s="61">
        <v>7</v>
      </c>
      <c r="AU14" s="59">
        <f t="shared" ref="AU14:AU16" si="18">AS14-AT14</f>
        <v>45507</v>
      </c>
      <c r="AV14" s="68" t="s">
        <v>98</v>
      </c>
      <c r="AW14" s="47"/>
      <c r="AX14" s="15" t="s">
        <v>107</v>
      </c>
      <c r="AY14" s="69" t="s">
        <v>122</v>
      </c>
    </row>
    <row r="15" spans="1:53" s="1" customFormat="1" ht="36" customHeight="1" x14ac:dyDescent="0.25">
      <c r="A15" s="9">
        <f t="shared" si="15"/>
        <v>12</v>
      </c>
      <c r="B15" s="9" t="s">
        <v>16</v>
      </c>
      <c r="C15" s="10" t="s">
        <v>123</v>
      </c>
      <c r="D15" s="12" t="s">
        <v>124</v>
      </c>
      <c r="E15" s="14" t="s">
        <v>114</v>
      </c>
      <c r="F15" s="14" t="s">
        <v>16</v>
      </c>
      <c r="G15" s="15" t="s">
        <v>9</v>
      </c>
      <c r="H15" s="28">
        <v>1</v>
      </c>
      <c r="I15" s="29">
        <f>VLOOKUP(C15,[1]Sheet1!$B$5:$AZ$716,51,0)</f>
        <v>233575.18</v>
      </c>
      <c r="J15" s="29">
        <f>VLOOKUP(C15,[1]Sheet1!$B$5:$BA$716,52,0)</f>
        <v>233575.18</v>
      </c>
      <c r="K15" s="30">
        <f>VLOOKUP(C15,[2]Sheet1!$B$5:$BB$697,53,0)</f>
        <v>0</v>
      </c>
      <c r="L15" s="30">
        <f>VLOOKUP(C15,[2]Sheet1!$B:$BC,54,0)</f>
        <v>0</v>
      </c>
      <c r="M15" s="30">
        <f>VLOOKUP(C15,[2]Sheet1!$B:$BD,55,0)</f>
        <v>0</v>
      </c>
      <c r="N15" s="30">
        <f>VLOOKUP(C15,[2]Sheet1!$B:$BE,56,0)</f>
        <v>0</v>
      </c>
      <c r="O15" s="30">
        <f>VLOOKUP(C15,[2]Sheet1!$B:$BF,57,0)</f>
        <v>12220.16</v>
      </c>
      <c r="P15" s="30">
        <f>VLOOKUP(C15,[3]Sheet1!$B:$BH,59,0)</f>
        <v>26584.400000000001</v>
      </c>
      <c r="Q15" s="30">
        <f>VLOOKUP(C15,[4]Sheet1!$B$5:$BJ$707,61,0)</f>
        <v>40971.973333333299</v>
      </c>
      <c r="R15" s="30">
        <f>VLOOKUP(C15,[1]Sheet1!$B$5:$BN$716,65,0)</f>
        <v>38929.196666666699</v>
      </c>
      <c r="S15" s="36">
        <f t="shared" si="11"/>
        <v>118705.73</v>
      </c>
      <c r="T15" s="37">
        <f>VLOOKUP(C15,[5]Sheet2!$A:$V,21,0)</f>
        <v>240782.89</v>
      </c>
      <c r="U15" s="37">
        <v>170782.89</v>
      </c>
      <c r="V15" s="37">
        <v>77320.960000000006</v>
      </c>
      <c r="W15" s="37"/>
      <c r="X15" s="37"/>
      <c r="Y15" s="37">
        <f>VLOOKUP(C15,'[7]7.4付款计划'!$C$4:$AI$185,33,0)</f>
        <v>80000</v>
      </c>
      <c r="Z15" s="37">
        <f>VLOOKUP(C15,'[7]7.9付款计划'!$C$9:$AB$196,26,0)</f>
        <v>0</v>
      </c>
      <c r="AA15" s="37">
        <v>150000</v>
      </c>
      <c r="AB15" s="37"/>
      <c r="AC15" s="37">
        <f t="shared" si="12"/>
        <v>718886.74</v>
      </c>
      <c r="AD15" s="38">
        <f t="shared" si="3"/>
        <v>-600181.01</v>
      </c>
      <c r="AE15" s="38">
        <f t="shared" si="13"/>
        <v>83575.179999999993</v>
      </c>
      <c r="AF15" s="44">
        <f t="shared" si="16"/>
        <v>83575.179999999993</v>
      </c>
      <c r="AG15" s="45">
        <f t="shared" si="5"/>
        <v>83575.179999999993</v>
      </c>
      <c r="AH15" s="44">
        <v>80000</v>
      </c>
      <c r="AI15" s="47">
        <f t="shared" si="14"/>
        <v>80000</v>
      </c>
      <c r="AJ15" s="55">
        <f t="shared" si="6"/>
        <v>0.95722198863346752</v>
      </c>
      <c r="AK15" s="49">
        <f t="shared" si="7"/>
        <v>3.4383138820657652E-3</v>
      </c>
      <c r="AL15" s="50"/>
      <c r="AM15" s="51"/>
      <c r="AN15" s="51"/>
      <c r="AO15" s="50">
        <f t="shared" si="8"/>
        <v>0</v>
      </c>
      <c r="AP15" s="58">
        <v>0</v>
      </c>
      <c r="AQ15" s="58">
        <f t="shared" si="17"/>
        <v>0</v>
      </c>
      <c r="AR15" s="47">
        <f t="shared" si="10"/>
        <v>80000</v>
      </c>
      <c r="AS15" s="60">
        <v>45514</v>
      </c>
      <c r="AT15" s="61">
        <v>3</v>
      </c>
      <c r="AU15" s="59">
        <f t="shared" si="18"/>
        <v>45511</v>
      </c>
      <c r="AV15" s="68" t="s">
        <v>98</v>
      </c>
      <c r="AW15" s="47"/>
      <c r="AX15" s="15" t="s">
        <v>107</v>
      </c>
      <c r="AY15" s="69"/>
      <c r="AZ15"/>
      <c r="BA15" s="72"/>
    </row>
    <row r="16" spans="1:53" ht="36" customHeight="1" x14ac:dyDescent="0.25">
      <c r="A16" s="9">
        <f t="shared" si="15"/>
        <v>13</v>
      </c>
      <c r="B16" s="9" t="s">
        <v>16</v>
      </c>
      <c r="C16" s="10" t="s">
        <v>125</v>
      </c>
      <c r="D16" s="12" t="s">
        <v>126</v>
      </c>
      <c r="E16" s="14" t="s">
        <v>86</v>
      </c>
      <c r="F16" s="14" t="s">
        <v>16</v>
      </c>
      <c r="G16" s="15" t="s">
        <v>9</v>
      </c>
      <c r="H16" s="28">
        <v>1</v>
      </c>
      <c r="I16" s="29">
        <f>VLOOKUP(C16,[1]Sheet1!$B$5:$AZ$716,51,0)</f>
        <v>346126.61</v>
      </c>
      <c r="J16" s="29">
        <f>VLOOKUP(C16,[1]Sheet1!$B$5:$BA$716,52,0)</f>
        <v>294580.65999999997</v>
      </c>
      <c r="K16" s="30">
        <f>VLOOKUP(C16,[2]Sheet1!$B$5:$BB$697,53,0)</f>
        <v>0</v>
      </c>
      <c r="L16" s="30">
        <f>VLOOKUP(C16,[2]Sheet1!$B:$BC,54,0)</f>
        <v>0</v>
      </c>
      <c r="M16" s="30">
        <f>VLOOKUP(C16,[2]Sheet1!$B:$BD,55,0)</f>
        <v>17451.051666666699</v>
      </c>
      <c r="N16" s="30">
        <f>VLOOKUP(C16,[2]Sheet1!$B:$BE,56,0)</f>
        <v>40317.503333333298</v>
      </c>
      <c r="O16" s="30">
        <f>VLOOKUP(C16,[2]Sheet1!$B:$BF,57,0)</f>
        <v>48125.326666666697</v>
      </c>
      <c r="P16" s="30">
        <f>VLOOKUP(C16,[3]Sheet1!$B:$BH,59,0)</f>
        <v>63611.051666666703</v>
      </c>
      <c r="Q16" s="30">
        <f>VLOOKUP(C16,[4]Sheet1!$B$5:$BJ$707,61,0)</f>
        <v>79096.776666666701</v>
      </c>
      <c r="R16" s="30">
        <f>VLOOKUP(C16,[1]Sheet1!$B$5:$BN$716,65,0)</f>
        <v>57687.768333333297</v>
      </c>
      <c r="S16" s="36">
        <f t="shared" si="11"/>
        <v>306289.47833333339</v>
      </c>
      <c r="T16" s="37">
        <f>VLOOKUP(C16,[5]Sheet2!$A:$V,21,0)</f>
        <v>100000</v>
      </c>
      <c r="U16" s="37">
        <v>100000</v>
      </c>
      <c r="V16" s="37"/>
      <c r="W16" s="37"/>
      <c r="X16" s="37"/>
      <c r="Y16" s="37">
        <f>VLOOKUP(C16,'[7]7.4付款计划'!$C$4:$AI$185,33,0)</f>
        <v>0</v>
      </c>
      <c r="Z16" s="37">
        <f>VLOOKUP(C16,'[7]7.9付款计划'!$C$9:$AB$196,26,0)</f>
        <v>180000</v>
      </c>
      <c r="AA16" s="37"/>
      <c r="AB16" s="37"/>
      <c r="AC16" s="37">
        <f t="shared" si="12"/>
        <v>380000</v>
      </c>
      <c r="AD16" s="38">
        <f t="shared" si="3"/>
        <v>-73710.521666666609</v>
      </c>
      <c r="AE16" s="38">
        <f t="shared" si="13"/>
        <v>294580.65999999997</v>
      </c>
      <c r="AF16" s="44">
        <f t="shared" si="16"/>
        <v>294580.65999999997</v>
      </c>
      <c r="AG16" s="45">
        <f t="shared" si="5"/>
        <v>294580.65999999997</v>
      </c>
      <c r="AH16" s="44">
        <v>150000</v>
      </c>
      <c r="AI16" s="47">
        <f t="shared" si="14"/>
        <v>150000</v>
      </c>
      <c r="AJ16" s="48">
        <f t="shared" si="6"/>
        <v>0.5091983974779607</v>
      </c>
      <c r="AK16" s="49">
        <f t="shared" si="7"/>
        <v>6.4468385288733096E-3</v>
      </c>
      <c r="AL16" s="50"/>
      <c r="AM16" s="51"/>
      <c r="AN16" s="51"/>
      <c r="AO16" s="50">
        <f t="shared" si="8"/>
        <v>0</v>
      </c>
      <c r="AP16" s="58">
        <v>0</v>
      </c>
      <c r="AQ16" s="58">
        <f t="shared" si="17"/>
        <v>0</v>
      </c>
      <c r="AR16" s="47">
        <f t="shared" si="10"/>
        <v>150000</v>
      </c>
      <c r="AS16" s="59">
        <v>45519</v>
      </c>
      <c r="AT16" s="9">
        <v>3</v>
      </c>
      <c r="AU16" s="59">
        <f t="shared" si="18"/>
        <v>45516</v>
      </c>
      <c r="AV16" s="19" t="s">
        <v>98</v>
      </c>
      <c r="AW16" s="47"/>
      <c r="AX16" s="9" t="s">
        <v>88</v>
      </c>
      <c r="AY16" s="69"/>
    </row>
    <row r="17" spans="1:53" ht="36" customHeight="1" x14ac:dyDescent="0.25">
      <c r="A17" s="9">
        <f t="shared" si="15"/>
        <v>14</v>
      </c>
      <c r="B17" s="9" t="s">
        <v>127</v>
      </c>
      <c r="C17" s="10" t="s">
        <v>128</v>
      </c>
      <c r="D17" s="12" t="s">
        <v>129</v>
      </c>
      <c r="E17" s="14" t="s">
        <v>114</v>
      </c>
      <c r="F17" s="14" t="s">
        <v>12</v>
      </c>
      <c r="G17" s="15" t="s">
        <v>9</v>
      </c>
      <c r="H17" s="28">
        <v>1</v>
      </c>
      <c r="I17" s="29">
        <f>VLOOKUP(C17,[1]Sheet1!$B$5:$AZ$716,51,0)</f>
        <v>58272</v>
      </c>
      <c r="J17" s="29">
        <f>VLOOKUP(C17,[1]Sheet1!$B$5:$BA$716,52,0)</f>
        <v>58272</v>
      </c>
      <c r="K17" s="30">
        <f>VLOOKUP(C17,[2]Sheet1!$B$5:$BB$697,53,0)</f>
        <v>0</v>
      </c>
      <c r="L17" s="30">
        <f>VLOOKUP(C17,[2]Sheet1!$B:$BC,54,0)</f>
        <v>0</v>
      </c>
      <c r="M17" s="30">
        <f>VLOOKUP(C17,[2]Sheet1!$B:$BD,55,0)</f>
        <v>0</v>
      </c>
      <c r="N17" s="30">
        <f>VLOOKUP(C17,[2]Sheet1!$B:$BE,56,0)</f>
        <v>0</v>
      </c>
      <c r="O17" s="30">
        <f>VLOOKUP(C17,[2]Sheet1!$B:$BF,57,0)</f>
        <v>2856</v>
      </c>
      <c r="P17" s="30">
        <f>VLOOKUP(C17,[3]Sheet1!$B:$BH,59,0)</f>
        <v>9712</v>
      </c>
      <c r="Q17" s="30">
        <f>VLOOKUP(C17,[4]Sheet1!$B$5:$BJ$707,61,0)</f>
        <v>9712</v>
      </c>
      <c r="R17" s="30">
        <f>VLOOKUP(C17,[1]Sheet1!$B$5:$BN$716,65,0)</f>
        <v>9712</v>
      </c>
      <c r="S17" s="36">
        <f t="shared" si="11"/>
        <v>31992</v>
      </c>
      <c r="T17" s="37">
        <f>VLOOKUP(C17,[5]Sheet2!$A:$V,21,0)</f>
        <v>42068</v>
      </c>
      <c r="U17" s="37"/>
      <c r="V17" s="37"/>
      <c r="W17" s="37"/>
      <c r="X17" s="37"/>
      <c r="Y17" s="37">
        <f>VLOOKUP(C17,'[7]7.4付款计划'!$C$4:$AI$185,33,0)</f>
        <v>0</v>
      </c>
      <c r="Z17" s="37">
        <f>VLOOKUP(C17,'[7]7.9付款计划'!$C$9:$AB$196,26,0)</f>
        <v>0</v>
      </c>
      <c r="AA17" s="37"/>
      <c r="AB17" s="37"/>
      <c r="AC17" s="37">
        <f t="shared" si="12"/>
        <v>42068</v>
      </c>
      <c r="AD17" s="38">
        <f t="shared" si="3"/>
        <v>-10076</v>
      </c>
      <c r="AE17" s="38">
        <f t="shared" si="13"/>
        <v>58272</v>
      </c>
      <c r="AF17" s="44">
        <f t="shared" si="16"/>
        <v>58272</v>
      </c>
      <c r="AG17" s="45">
        <f t="shared" si="5"/>
        <v>58272</v>
      </c>
      <c r="AH17" s="44">
        <v>58272</v>
      </c>
      <c r="AI17" s="47">
        <f t="shared" si="14"/>
        <v>58272</v>
      </c>
      <c r="AJ17" s="48">
        <f t="shared" si="6"/>
        <v>1</v>
      </c>
      <c r="AK17" s="49">
        <f t="shared" si="7"/>
        <v>2.5044678316967035E-3</v>
      </c>
      <c r="AL17" s="50"/>
      <c r="AM17" s="51"/>
      <c r="AN17" s="51"/>
      <c r="AO17" s="50">
        <f t="shared" si="8"/>
        <v>0</v>
      </c>
      <c r="AP17" s="58"/>
      <c r="AQ17" s="58">
        <f t="shared" si="17"/>
        <v>0</v>
      </c>
      <c r="AR17" s="47">
        <f t="shared" si="10"/>
        <v>58272</v>
      </c>
      <c r="AS17" s="60"/>
      <c r="AT17" s="61"/>
      <c r="AU17" s="59">
        <f t="shared" ref="AU17:AU19" si="19">AS17-AT17</f>
        <v>0</v>
      </c>
      <c r="AV17" s="19" t="s">
        <v>98</v>
      </c>
      <c r="AW17" s="47"/>
      <c r="AX17" s="9" t="s">
        <v>107</v>
      </c>
      <c r="AY17" s="69"/>
    </row>
    <row r="18" spans="1:53" ht="36" customHeight="1" x14ac:dyDescent="0.25">
      <c r="A18" s="9">
        <f t="shared" si="15"/>
        <v>15</v>
      </c>
      <c r="B18" s="9" t="s">
        <v>127</v>
      </c>
      <c r="C18" s="10" t="s">
        <v>130</v>
      </c>
      <c r="D18" s="12" t="s">
        <v>131</v>
      </c>
      <c r="E18" s="14" t="s">
        <v>114</v>
      </c>
      <c r="F18" s="14" t="s">
        <v>12</v>
      </c>
      <c r="G18" s="15" t="s">
        <v>9</v>
      </c>
      <c r="H18" s="28">
        <v>1</v>
      </c>
      <c r="I18" s="29">
        <f>VLOOKUP(C18,[1]Sheet1!$B$5:$AZ$716,51,0)</f>
        <v>0</v>
      </c>
      <c r="J18" s="29">
        <f>VLOOKUP(C18,[1]Sheet1!$B$5:$BA$716,52,0)</f>
        <v>0</v>
      </c>
      <c r="K18" s="30">
        <f>VLOOKUP(C18,[2]Sheet1!$B$5:$BB$697,53,0)</f>
        <v>0</v>
      </c>
      <c r="L18" s="30">
        <f>VLOOKUP(C18,[2]Sheet1!$B:$BC,54,0)</f>
        <v>0</v>
      </c>
      <c r="M18" s="30">
        <f>VLOOKUP(C18,[2]Sheet1!$B:$BD,55,0)</f>
        <v>0</v>
      </c>
      <c r="N18" s="30">
        <f>VLOOKUP(C18,[2]Sheet1!$B:$BE,56,0)</f>
        <v>0</v>
      </c>
      <c r="O18" s="30">
        <f>VLOOKUP(C18,[2]Sheet1!$B:$BF,57,0)</f>
        <v>6896.6666666666697</v>
      </c>
      <c r="P18" s="30">
        <f>VLOOKUP(C18,[3]Sheet1!$B:$BH,59,0)</f>
        <v>6896.6666666666697</v>
      </c>
      <c r="Q18" s="30">
        <f>VLOOKUP(C18,[4]Sheet1!$B$5:$BJ$707,61,0)</f>
        <v>6896.6666666666697</v>
      </c>
      <c r="R18" s="30">
        <f>VLOOKUP(C18,[1]Sheet1!$B$5:$BN$716,65,0)</f>
        <v>0</v>
      </c>
      <c r="S18" s="36">
        <f t="shared" si="11"/>
        <v>20690.000000000007</v>
      </c>
      <c r="T18" s="37">
        <f>VLOOKUP(C18,[5]Sheet2!$A:$V,21,0)</f>
        <v>24922</v>
      </c>
      <c r="U18" s="37"/>
      <c r="V18" s="37"/>
      <c r="W18" s="37"/>
      <c r="X18" s="39">
        <v>41380</v>
      </c>
      <c r="Y18" s="37">
        <f>VLOOKUP(C18,'[7]7.4付款计划'!$C$4:$AI$185,33,0)</f>
        <v>0</v>
      </c>
      <c r="Z18" s="37">
        <f>VLOOKUP(C18,'[7]7.9付款计划'!$C$9:$AB$196,26,0)</f>
        <v>0</v>
      </c>
      <c r="AA18" s="37"/>
      <c r="AB18" s="37"/>
      <c r="AC18" s="37">
        <f t="shared" si="12"/>
        <v>66302</v>
      </c>
      <c r="AD18" s="38">
        <f t="shared" si="3"/>
        <v>-45611.999999999993</v>
      </c>
      <c r="AE18" s="38">
        <f t="shared" si="13"/>
        <v>0</v>
      </c>
      <c r="AF18" s="44">
        <f t="shared" si="16"/>
        <v>0</v>
      </c>
      <c r="AG18" s="45">
        <f t="shared" si="5"/>
        <v>0</v>
      </c>
      <c r="AH18" s="44"/>
      <c r="AI18" s="47">
        <f t="shared" si="14"/>
        <v>0</v>
      </c>
      <c r="AJ18" s="48" t="str">
        <f t="shared" si="6"/>
        <v>100%</v>
      </c>
      <c r="AK18" s="49">
        <f t="shared" si="7"/>
        <v>0</v>
      </c>
      <c r="AL18" s="50"/>
      <c r="AM18" s="51"/>
      <c r="AN18" s="51"/>
      <c r="AO18" s="50">
        <f t="shared" si="8"/>
        <v>0</v>
      </c>
      <c r="AP18" s="58">
        <v>0</v>
      </c>
      <c r="AQ18" s="58">
        <f t="shared" si="17"/>
        <v>0</v>
      </c>
      <c r="AR18" s="47">
        <f t="shared" si="10"/>
        <v>0</v>
      </c>
      <c r="AS18" s="59"/>
      <c r="AT18" s="9"/>
      <c r="AU18" s="59">
        <f t="shared" si="19"/>
        <v>0</v>
      </c>
      <c r="AV18" s="19" t="s">
        <v>98</v>
      </c>
      <c r="AW18" s="47"/>
      <c r="AX18" s="9" t="s">
        <v>107</v>
      </c>
      <c r="AY18" s="73" t="s">
        <v>132</v>
      </c>
      <c r="AZ18" s="74" t="s">
        <v>133</v>
      </c>
    </row>
    <row r="19" spans="1:53" ht="36" customHeight="1" x14ac:dyDescent="0.25">
      <c r="A19" s="9">
        <f t="shared" si="15"/>
        <v>16</v>
      </c>
      <c r="B19" s="9" t="s">
        <v>104</v>
      </c>
      <c r="C19" s="10" t="s">
        <v>134</v>
      </c>
      <c r="D19" s="12" t="s">
        <v>135</v>
      </c>
      <c r="E19" s="14" t="s">
        <v>114</v>
      </c>
      <c r="F19" s="14" t="s">
        <v>12</v>
      </c>
      <c r="G19" s="15" t="s">
        <v>9</v>
      </c>
      <c r="H19" s="28">
        <v>0.8</v>
      </c>
      <c r="I19" s="29">
        <f>VLOOKUP(C19,[1]Sheet1!$B$5:$AZ$716,51,0)</f>
        <v>776830.26</v>
      </c>
      <c r="J19" s="29">
        <f>VLOOKUP(C19,[1]Sheet1!$B$5:$BA$716,52,0)</f>
        <v>747766.85</v>
      </c>
      <c r="K19" s="30">
        <f>VLOOKUP(C19,[2]Sheet1!$B$5:$BB$697,53,0)</f>
        <v>70792.89</v>
      </c>
      <c r="L19" s="30">
        <f>VLOOKUP(C19,[2]Sheet1!$B:$BC,54,0)</f>
        <v>79216.401666666701</v>
      </c>
      <c r="M19" s="30">
        <f>VLOOKUP(C19,[2]Sheet1!$B:$BD,55,0)</f>
        <v>73787.37</v>
      </c>
      <c r="N19" s="30">
        <f>VLOOKUP(C19,[2]Sheet1!$B:$BE,56,0)</f>
        <v>73787.37</v>
      </c>
      <c r="O19" s="30">
        <f>VLOOKUP(C19,[2]Sheet1!$B:$BF,57,0)</f>
        <v>73787.37</v>
      </c>
      <c r="P19" s="30">
        <f>VLOOKUP(C19,[3]Sheet1!$B:$BH,59,0)</f>
        <v>53834.918333333299</v>
      </c>
      <c r="Q19" s="30">
        <f>VLOOKUP(C19,[4]Sheet1!$B$5:$BJ$707,61,0)</f>
        <v>58678.82</v>
      </c>
      <c r="R19" s="30">
        <f>VLOOKUP(C19,[1]Sheet1!$B$5:$BN$716,65,0)</f>
        <v>34072.911666666703</v>
      </c>
      <c r="S19" s="36">
        <f t="shared" si="11"/>
        <v>414366.44133333332</v>
      </c>
      <c r="T19" s="37">
        <f>VLOOKUP(C19,[5]Sheet2!$A:$V,21,0)</f>
        <v>280000</v>
      </c>
      <c r="U19" s="37">
        <v>80000</v>
      </c>
      <c r="V19" s="37"/>
      <c r="W19" s="37"/>
      <c r="X19" s="37"/>
      <c r="Y19" s="37">
        <f>VLOOKUP(C19,'[7]7.4付款计划'!$C$4:$AI$185,33,0)</f>
        <v>0</v>
      </c>
      <c r="Z19" s="37">
        <f>VLOOKUP(C19,'[7]7.9付款计划'!$C$9:$AB$196,26,0)</f>
        <v>0</v>
      </c>
      <c r="AA19" s="37">
        <v>140000</v>
      </c>
      <c r="AB19" s="37"/>
      <c r="AC19" s="37">
        <f t="shared" si="12"/>
        <v>500000</v>
      </c>
      <c r="AD19" s="38">
        <f t="shared" si="3"/>
        <v>-85633.558666666679</v>
      </c>
      <c r="AE19" s="38">
        <f t="shared" si="13"/>
        <v>607766.85</v>
      </c>
      <c r="AF19" s="44">
        <f t="shared" si="16"/>
        <v>607766.85</v>
      </c>
      <c r="AG19" s="45">
        <f t="shared" si="5"/>
        <v>607766.85</v>
      </c>
      <c r="AH19" s="44">
        <v>50000</v>
      </c>
      <c r="AI19" s="47">
        <f t="shared" si="14"/>
        <v>50000</v>
      </c>
      <c r="AJ19" s="48">
        <f t="shared" si="6"/>
        <v>8.2268389597096328E-2</v>
      </c>
      <c r="AK19" s="49">
        <f t="shared" si="7"/>
        <v>2.1489461762911033E-3</v>
      </c>
      <c r="AL19" s="50"/>
      <c r="AM19" s="51"/>
      <c r="AN19" s="51"/>
      <c r="AO19" s="50">
        <f t="shared" si="8"/>
        <v>0</v>
      </c>
      <c r="AP19" s="58"/>
      <c r="AQ19" s="58">
        <f t="shared" si="17"/>
        <v>0</v>
      </c>
      <c r="AR19" s="47">
        <f t="shared" si="10"/>
        <v>50000</v>
      </c>
      <c r="AS19" s="60">
        <v>45510</v>
      </c>
      <c r="AT19" s="61">
        <v>2</v>
      </c>
      <c r="AU19" s="59">
        <f t="shared" si="19"/>
        <v>45508</v>
      </c>
      <c r="AV19" s="19" t="s">
        <v>98</v>
      </c>
      <c r="AW19" s="47"/>
      <c r="AX19" s="9" t="s">
        <v>107</v>
      </c>
      <c r="AY19" s="69" t="s">
        <v>136</v>
      </c>
    </row>
    <row r="20" spans="1:53" ht="36" customHeight="1" x14ac:dyDescent="0.25">
      <c r="A20" s="9">
        <f t="shared" si="15"/>
        <v>17</v>
      </c>
      <c r="B20" s="9" t="s">
        <v>16</v>
      </c>
      <c r="C20" s="10" t="s">
        <v>137</v>
      </c>
      <c r="D20" s="12" t="s">
        <v>138</v>
      </c>
      <c r="E20" s="14" t="s">
        <v>86</v>
      </c>
      <c r="F20" s="14" t="s">
        <v>16</v>
      </c>
      <c r="G20" s="15" t="s">
        <v>9</v>
      </c>
      <c r="H20" s="28">
        <v>1</v>
      </c>
      <c r="I20" s="29">
        <f>VLOOKUP(C20,[1]Sheet1!$B$5:$AZ$716,51,0)</f>
        <v>19500</v>
      </c>
      <c r="J20" s="29">
        <f>VLOOKUP(C20,[1]Sheet1!$B$5:$BA$716,52,0)</f>
        <v>19500</v>
      </c>
      <c r="K20" s="30">
        <f>VLOOKUP(C20,[2]Sheet1!$B$5:$BB$697,53,0)</f>
        <v>3250</v>
      </c>
      <c r="L20" s="30">
        <f>VLOOKUP(C20,[2]Sheet1!$B:$BC,54,0)</f>
        <v>3250</v>
      </c>
      <c r="M20" s="30">
        <f>VLOOKUP(C20,[2]Sheet1!$B:$BD,55,0)</f>
        <v>3250</v>
      </c>
      <c r="N20" s="30">
        <f>VLOOKUP(C20,[2]Sheet1!$B:$BE,56,0)</f>
        <v>3250</v>
      </c>
      <c r="O20" s="30">
        <f>VLOOKUP(C20,[2]Sheet1!$B:$BF,57,0)</f>
        <v>3250</v>
      </c>
      <c r="P20" s="30">
        <f>VLOOKUP(C20,[3]Sheet1!$B:$BH,59,0)</f>
        <v>3250</v>
      </c>
      <c r="Q20" s="30">
        <f>VLOOKUP(C20,[4]Sheet1!$B$5:$BJ$707,61,0)</f>
        <v>0</v>
      </c>
      <c r="R20" s="30">
        <f>VLOOKUP(C20,[1]Sheet1!$B$5:$BN$716,65,0)</f>
        <v>0</v>
      </c>
      <c r="S20" s="36">
        <f t="shared" si="11"/>
        <v>19500</v>
      </c>
      <c r="T20" s="37"/>
      <c r="U20" s="37"/>
      <c r="V20" s="37"/>
      <c r="W20" s="37"/>
      <c r="X20" s="37"/>
      <c r="Y20" s="37">
        <f>VLOOKUP(C20,'[7]7.4付款计划'!$C$4:$AI$185,33,0)</f>
        <v>0</v>
      </c>
      <c r="Z20" s="37">
        <f>VLOOKUP(C20,'[7]7.9付款计划'!$C$9:$AB$196,26,0)</f>
        <v>0</v>
      </c>
      <c r="AA20" s="37"/>
      <c r="AB20" s="37"/>
      <c r="AC20" s="37">
        <f t="shared" si="12"/>
        <v>0</v>
      </c>
      <c r="AD20" s="38">
        <f t="shared" si="3"/>
        <v>19500</v>
      </c>
      <c r="AE20" s="38">
        <f t="shared" si="13"/>
        <v>19500</v>
      </c>
      <c r="AF20" s="44">
        <f t="shared" si="16"/>
        <v>19500</v>
      </c>
      <c r="AG20" s="45">
        <f t="shared" si="5"/>
        <v>19500</v>
      </c>
      <c r="AH20" s="44"/>
      <c r="AI20" s="47">
        <f t="shared" si="14"/>
        <v>0</v>
      </c>
      <c r="AJ20" s="48">
        <f t="shared" si="6"/>
        <v>0</v>
      </c>
      <c r="AK20" s="49">
        <f t="shared" si="7"/>
        <v>0</v>
      </c>
      <c r="AL20" s="50"/>
      <c r="AM20" s="51"/>
      <c r="AN20" s="51"/>
      <c r="AO20" s="50">
        <f t="shared" si="8"/>
        <v>0</v>
      </c>
      <c r="AP20" s="58"/>
      <c r="AQ20" s="58">
        <f t="shared" si="17"/>
        <v>0</v>
      </c>
      <c r="AR20" s="47">
        <f t="shared" si="10"/>
        <v>0</v>
      </c>
      <c r="AS20" s="59"/>
      <c r="AT20" s="9"/>
      <c r="AU20" s="59"/>
      <c r="AV20" s="19" t="s">
        <v>98</v>
      </c>
      <c r="AW20" s="47"/>
      <c r="AX20" s="9" t="s">
        <v>88</v>
      </c>
      <c r="AY20" s="69"/>
    </row>
    <row r="21" spans="1:53" ht="36" customHeight="1" x14ac:dyDescent="0.25">
      <c r="A21" s="9">
        <f t="shared" si="15"/>
        <v>18</v>
      </c>
      <c r="B21" s="9" t="s">
        <v>104</v>
      </c>
      <c r="C21" s="10" t="s">
        <v>139</v>
      </c>
      <c r="D21" s="12" t="s">
        <v>140</v>
      </c>
      <c r="E21" s="14" t="s">
        <v>114</v>
      </c>
      <c r="F21" s="14" t="s">
        <v>12</v>
      </c>
      <c r="G21" s="15" t="s">
        <v>9</v>
      </c>
      <c r="H21" s="28">
        <v>1</v>
      </c>
      <c r="I21" s="29">
        <f>VLOOKUP(C21,[1]Sheet1!$B$5:$AZ$716,51,0)</f>
        <v>0</v>
      </c>
      <c r="J21" s="29">
        <f>VLOOKUP(C21,[1]Sheet1!$B$5:$BA$716,52,0)</f>
        <v>0</v>
      </c>
      <c r="K21" s="30">
        <f>VLOOKUP(C21,[2]Sheet1!$B$5:$BB$697,53,0)</f>
        <v>0</v>
      </c>
      <c r="L21" s="30">
        <f>VLOOKUP(C21,[2]Sheet1!$B:$BC,54,0)</f>
        <v>0</v>
      </c>
      <c r="M21" s="30">
        <f>VLOOKUP(C21,[2]Sheet1!$B:$BD,55,0)</f>
        <v>0</v>
      </c>
      <c r="N21" s="30">
        <f>VLOOKUP(C21,[2]Sheet1!$B:$BE,56,0)</f>
        <v>0</v>
      </c>
      <c r="O21" s="30">
        <f>VLOOKUP(C21,[2]Sheet1!$B:$BF,57,0)</f>
        <v>0</v>
      </c>
      <c r="P21" s="30">
        <f>VLOOKUP(C21,[3]Sheet1!$B:$BH,59,0)</f>
        <v>0</v>
      </c>
      <c r="Q21" s="30">
        <f>VLOOKUP(C21,[4]Sheet1!$B$5:$BJ$707,61,0)</f>
        <v>0</v>
      </c>
      <c r="R21" s="30">
        <f>VLOOKUP(C21,[1]Sheet1!$B$5:$BN$716,65,0)</f>
        <v>0</v>
      </c>
      <c r="S21" s="36">
        <f t="shared" si="11"/>
        <v>0</v>
      </c>
      <c r="T21" s="37">
        <f>VLOOKUP(C21,[5]Sheet2!$A:$V,21,0)</f>
        <v>51500</v>
      </c>
      <c r="U21" s="37"/>
      <c r="V21" s="37"/>
      <c r="W21" s="37"/>
      <c r="X21" s="37"/>
      <c r="Y21" s="37">
        <f>VLOOKUP(C21,'[7]7.4付款计划'!$C$4:$AI$185,33,0)</f>
        <v>0</v>
      </c>
      <c r="Z21" s="37">
        <f>VLOOKUP(C21,'[7]7.9付款计划'!$C$9:$AB$196,26,0)</f>
        <v>0</v>
      </c>
      <c r="AA21" s="37"/>
      <c r="AB21" s="37"/>
      <c r="AC21" s="37">
        <f t="shared" si="12"/>
        <v>51500</v>
      </c>
      <c r="AD21" s="38">
        <f t="shared" si="3"/>
        <v>-51500</v>
      </c>
      <c r="AE21" s="38">
        <f t="shared" si="13"/>
        <v>0</v>
      </c>
      <c r="AF21" s="44">
        <f t="shared" si="16"/>
        <v>0</v>
      </c>
      <c r="AG21" s="45">
        <f t="shared" si="5"/>
        <v>0</v>
      </c>
      <c r="AH21" s="53">
        <v>23600</v>
      </c>
      <c r="AI21" s="47">
        <f t="shared" si="14"/>
        <v>23600</v>
      </c>
      <c r="AJ21" s="48" t="str">
        <f t="shared" si="6"/>
        <v>100%</v>
      </c>
      <c r="AK21" s="49">
        <f t="shared" si="7"/>
        <v>1.0143025952094008E-3</v>
      </c>
      <c r="AL21" s="50"/>
      <c r="AM21" s="51"/>
      <c r="AN21" s="51"/>
      <c r="AO21" s="50">
        <f t="shared" si="8"/>
        <v>0</v>
      </c>
      <c r="AP21" s="58"/>
      <c r="AQ21" s="58">
        <f t="shared" si="17"/>
        <v>0</v>
      </c>
      <c r="AR21" s="47">
        <f t="shared" si="10"/>
        <v>23600</v>
      </c>
      <c r="AS21" s="59"/>
      <c r="AT21" s="9"/>
      <c r="AU21" s="59">
        <f>AS21-AT21</f>
        <v>0</v>
      </c>
      <c r="AV21" s="19" t="s">
        <v>98</v>
      </c>
      <c r="AW21" s="47"/>
      <c r="AX21" s="9" t="s">
        <v>107</v>
      </c>
      <c r="AY21" s="69"/>
    </row>
    <row r="22" spans="1:53" s="1" customFormat="1" ht="36" customHeight="1" x14ac:dyDescent="0.25">
      <c r="A22" s="9">
        <f t="shared" si="15"/>
        <v>19</v>
      </c>
      <c r="B22" s="9" t="s">
        <v>104</v>
      </c>
      <c r="C22" s="10" t="s">
        <v>141</v>
      </c>
      <c r="D22" s="12" t="s">
        <v>142</v>
      </c>
      <c r="E22" s="14" t="s">
        <v>95</v>
      </c>
      <c r="F22" s="14" t="s">
        <v>12</v>
      </c>
      <c r="G22" s="15" t="s">
        <v>95</v>
      </c>
      <c r="H22" s="31">
        <v>1</v>
      </c>
      <c r="I22" s="29">
        <f>VLOOKUP(C22,[1]Sheet1!$B$5:$AZ$716,51,0)</f>
        <v>4395140.01</v>
      </c>
      <c r="J22" s="29">
        <f>VLOOKUP(C22,[1]Sheet1!$B$5:$BA$716,52,0)</f>
        <v>3741632.28</v>
      </c>
      <c r="K22" s="30">
        <f>VLOOKUP(C22,[2]Sheet1!$B$5:$BB$697,53,0)</f>
        <v>346046.15</v>
      </c>
      <c r="L22" s="30">
        <f>VLOOKUP(C22,[2]Sheet1!$B:$BC,54,0)</f>
        <v>400685.73</v>
      </c>
      <c r="M22" s="30">
        <f>VLOOKUP(C22,[2]Sheet1!$B:$BD,55,0)</f>
        <v>450511.11333333299</v>
      </c>
      <c r="N22" s="30">
        <f>VLOOKUP(C22,[2]Sheet1!$B:$BE,56,0)</f>
        <v>425040.16499999998</v>
      </c>
      <c r="O22" s="30">
        <f>VLOOKUP(C22,[2]Sheet1!$B:$BF,57,0)</f>
        <v>426970.15166666702</v>
      </c>
      <c r="P22" s="30">
        <f>VLOOKUP(C22,[3]Sheet1!$B:$BH,59,0)</f>
        <v>393926.23666666698</v>
      </c>
      <c r="Q22" s="30">
        <f>VLOOKUP(C22,[4]Sheet1!$B$5:$BJ$707,61,0)</f>
        <v>358193.07166666701</v>
      </c>
      <c r="R22" s="30">
        <f>VLOOKUP(C22,[1]Sheet1!$B$5:$BN$716,65,0)</f>
        <v>308562.21500000003</v>
      </c>
      <c r="S22" s="36">
        <f t="shared" si="11"/>
        <v>3109934.833333334</v>
      </c>
      <c r="T22" s="37">
        <f>1600000-T23</f>
        <v>1254687.352</v>
      </c>
      <c r="U22" s="37"/>
      <c r="V22" s="37">
        <v>200000</v>
      </c>
      <c r="W22" s="37">
        <f>VLOOKUP(C22,'[6]5.30 (2)'!$C$4:$V$115,20,0)</f>
        <v>100000</v>
      </c>
      <c r="X22" s="37"/>
      <c r="Y22" s="37">
        <f>VLOOKUP(C22,'[7]7.4付款计划'!$C$4:$AI$185,33,0)</f>
        <v>50000</v>
      </c>
      <c r="Z22" s="37">
        <f>VLOOKUP(C22,'[7]7.9付款计划'!$C$9:$AB$196,26,0)</f>
        <v>0</v>
      </c>
      <c r="AA22" s="37"/>
      <c r="AB22" s="37"/>
      <c r="AC22" s="37">
        <f t="shared" si="12"/>
        <v>1604687.352</v>
      </c>
      <c r="AD22" s="38">
        <f t="shared" si="3"/>
        <v>1505247.481333334</v>
      </c>
      <c r="AE22" s="38">
        <f t="shared" si="13"/>
        <v>3741632.28</v>
      </c>
      <c r="AF22" s="44">
        <f t="shared" si="16"/>
        <v>1505247.481333334</v>
      </c>
      <c r="AG22" s="45">
        <f t="shared" si="5"/>
        <v>1505247.481333334</v>
      </c>
      <c r="AH22" s="44">
        <v>400000</v>
      </c>
      <c r="AI22" s="47">
        <f t="shared" si="14"/>
        <v>400000</v>
      </c>
      <c r="AJ22" s="48">
        <f t="shared" si="6"/>
        <v>0.2657370332522887</v>
      </c>
      <c r="AK22" s="49">
        <f t="shared" si="7"/>
        <v>1.7191569410328827E-2</v>
      </c>
      <c r="AL22" s="50"/>
      <c r="AM22" s="51"/>
      <c r="AN22" s="51"/>
      <c r="AO22" s="50">
        <f t="shared" si="8"/>
        <v>0</v>
      </c>
      <c r="AP22" s="58">
        <v>0.02</v>
      </c>
      <c r="AQ22" s="58">
        <f t="shared" si="17"/>
        <v>0.02</v>
      </c>
      <c r="AR22" s="47">
        <f t="shared" si="10"/>
        <v>392000</v>
      </c>
      <c r="AS22" s="59"/>
      <c r="AT22" s="9"/>
      <c r="AU22" s="59"/>
      <c r="AV22" s="68" t="s">
        <v>98</v>
      </c>
      <c r="AW22" s="47"/>
      <c r="AX22" s="15" t="s">
        <v>143</v>
      </c>
      <c r="AY22" s="69"/>
      <c r="AZ22"/>
      <c r="BA22" s="72"/>
    </row>
    <row r="23" spans="1:53" ht="36" customHeight="1" x14ac:dyDescent="0.25">
      <c r="A23" s="9">
        <f t="shared" si="15"/>
        <v>20</v>
      </c>
      <c r="B23" s="9" t="s">
        <v>104</v>
      </c>
      <c r="C23" s="10" t="s">
        <v>144</v>
      </c>
      <c r="D23" s="12" t="s">
        <v>145</v>
      </c>
      <c r="E23" s="14" t="s">
        <v>95</v>
      </c>
      <c r="F23" s="14" t="s">
        <v>12</v>
      </c>
      <c r="G23" s="15" t="s">
        <v>95</v>
      </c>
      <c r="H23" s="31">
        <v>1</v>
      </c>
      <c r="I23" s="29">
        <f>VLOOKUP(C23,[1]Sheet1!$B$5:$AZ$716,51,0)</f>
        <v>2771686.59</v>
      </c>
      <c r="J23" s="29">
        <f>VLOOKUP(C23,[1]Sheet1!$B$5:$BA$716,52,0)</f>
        <v>2014279.26</v>
      </c>
      <c r="K23" s="30">
        <f>VLOOKUP(C23,[2]Sheet1!$B$5:$BB$697,53,0)</f>
        <v>270957.88</v>
      </c>
      <c r="L23" s="30">
        <f>VLOOKUP(C23,[2]Sheet1!$B:$BC,54,0)</f>
        <v>275790.35333333298</v>
      </c>
      <c r="M23" s="30">
        <f>VLOOKUP(C23,[2]Sheet1!$B:$BD,55,0)</f>
        <v>284191.38500000001</v>
      </c>
      <c r="N23" s="30">
        <f>VLOOKUP(C23,[2]Sheet1!$B:$BE,56,0)</f>
        <v>288201.191666667</v>
      </c>
      <c r="O23" s="30">
        <f>VLOOKUP(C23,[2]Sheet1!$B:$BF,57,0)</f>
        <v>294215.995</v>
      </c>
      <c r="P23" s="30">
        <f>VLOOKUP(C23,[3]Sheet1!$B:$BH,59,0)</f>
        <v>291121.02833333297</v>
      </c>
      <c r="Q23" s="30">
        <f>VLOOKUP(C23,[4]Sheet1!$B$5:$BJ$707,61,0)</f>
        <v>282953.10333333298</v>
      </c>
      <c r="R23" s="30">
        <f>VLOOKUP(C23,[1]Sheet1!$B$5:$BN$716,65,0)</f>
        <v>283666.96833333297</v>
      </c>
      <c r="S23" s="36">
        <f t="shared" si="11"/>
        <v>2271097.9049999989</v>
      </c>
      <c r="T23" s="37">
        <v>345312.64799999999</v>
      </c>
      <c r="U23" s="37"/>
      <c r="V23" s="37"/>
      <c r="W23" s="37">
        <f>VLOOKUP(C23,'[6]5.30 (2)'!$C$4:$V$115,20,0)</f>
        <v>180000</v>
      </c>
      <c r="X23" s="37"/>
      <c r="Y23" s="37">
        <f>VLOOKUP(C23,'[7]7.4付款计划'!$C$4:$AI$185,33,0)</f>
        <v>50000</v>
      </c>
      <c r="Z23" s="37">
        <f>VLOOKUP(C23,'[7]7.9付款计划'!$C$9:$AB$196,26,0)</f>
        <v>0</v>
      </c>
      <c r="AA23" s="37"/>
      <c r="AB23" s="37"/>
      <c r="AC23" s="37">
        <f t="shared" si="12"/>
        <v>575312.64800000004</v>
      </c>
      <c r="AD23" s="38">
        <f t="shared" si="3"/>
        <v>1695785.2569999988</v>
      </c>
      <c r="AE23" s="38">
        <f t="shared" si="13"/>
        <v>2014279.26</v>
      </c>
      <c r="AF23" s="44">
        <f t="shared" si="16"/>
        <v>1695785.2569999988</v>
      </c>
      <c r="AG23" s="45">
        <f t="shared" si="5"/>
        <v>1695785.2569999988</v>
      </c>
      <c r="AH23" s="44">
        <v>400000</v>
      </c>
      <c r="AI23" s="47">
        <f t="shared" si="14"/>
        <v>400000</v>
      </c>
      <c r="AJ23" s="48">
        <f t="shared" si="6"/>
        <v>0.23587892296435992</v>
      </c>
      <c r="AK23" s="49">
        <f t="shared" si="7"/>
        <v>1.7191569410328827E-2</v>
      </c>
      <c r="AL23" s="50"/>
      <c r="AM23" s="51"/>
      <c r="AN23" s="51"/>
      <c r="AO23" s="50">
        <f t="shared" si="8"/>
        <v>0</v>
      </c>
      <c r="AP23" s="58">
        <v>0.02</v>
      </c>
      <c r="AQ23" s="58">
        <f t="shared" si="17"/>
        <v>0.02</v>
      </c>
      <c r="AR23" s="47">
        <f t="shared" si="10"/>
        <v>392000</v>
      </c>
      <c r="AS23" s="59"/>
      <c r="AT23" s="9"/>
      <c r="AU23" s="59"/>
      <c r="AV23" s="68" t="s">
        <v>98</v>
      </c>
      <c r="AW23" s="47"/>
      <c r="AX23" s="15" t="s">
        <v>143</v>
      </c>
      <c r="AY23" s="69"/>
    </row>
    <row r="24" spans="1:53" ht="36" customHeight="1" x14ac:dyDescent="0.25">
      <c r="A24" s="9">
        <f t="shared" si="15"/>
        <v>21</v>
      </c>
      <c r="B24" s="9" t="s">
        <v>16</v>
      </c>
      <c r="C24" s="10" t="s">
        <v>146</v>
      </c>
      <c r="D24" s="12" t="s">
        <v>147</v>
      </c>
      <c r="E24" s="14" t="s">
        <v>95</v>
      </c>
      <c r="F24" s="14" t="s">
        <v>16</v>
      </c>
      <c r="G24" s="15" t="s">
        <v>95</v>
      </c>
      <c r="H24" s="31">
        <v>0.8</v>
      </c>
      <c r="I24" s="29">
        <f>VLOOKUP(C24,[1]Sheet1!$B$5:$AZ$716,51,0)</f>
        <v>537732.13</v>
      </c>
      <c r="J24" s="29">
        <f>VLOOKUP(C24,[1]Sheet1!$B$5:$BA$716,52,0)</f>
        <v>537732.13</v>
      </c>
      <c r="K24" s="30">
        <f>VLOOKUP(C24,[2]Sheet1!$B$5:$BB$697,53,0)</f>
        <v>48943.328333333302</v>
      </c>
      <c r="L24" s="30">
        <f>VLOOKUP(C24,[2]Sheet1!$B:$BC,54,0)</f>
        <v>56864.09</v>
      </c>
      <c r="M24" s="30">
        <f>VLOOKUP(C24,[2]Sheet1!$B:$BD,55,0)</f>
        <v>54846.13</v>
      </c>
      <c r="N24" s="30">
        <f>VLOOKUP(C24,[2]Sheet1!$B:$BE,56,0)</f>
        <v>47745.918333333299</v>
      </c>
      <c r="O24" s="30">
        <f>VLOOKUP(C24,[2]Sheet1!$B:$BF,57,0)</f>
        <v>49422.493333333303</v>
      </c>
      <c r="P24" s="30">
        <f>VLOOKUP(C24,[3]Sheet1!$B:$BH,59,0)</f>
        <v>49433.565000000002</v>
      </c>
      <c r="Q24" s="30">
        <f>VLOOKUP(C24,[4]Sheet1!$B$5:$BJ$707,61,0)</f>
        <v>45882.091666666704</v>
      </c>
      <c r="R24" s="30">
        <f>VLOOKUP(C24,[1]Sheet1!$B$5:$BN$716,65,0)</f>
        <v>46091.264999999999</v>
      </c>
      <c r="S24" s="36">
        <f t="shared" si="11"/>
        <v>319383.10533333331</v>
      </c>
      <c r="T24" s="37"/>
      <c r="U24" s="37"/>
      <c r="V24" s="37"/>
      <c r="W24" s="37">
        <f>VLOOKUP(C24,'[6]5.30 (2)'!$C$4:$V$115,20,0)</f>
        <v>50000</v>
      </c>
      <c r="X24" s="37"/>
      <c r="Y24" s="37">
        <f>VLOOKUP(C24,'[7]7.4付款计划'!$C$4:$AI$185,33,0)</f>
        <v>30000</v>
      </c>
      <c r="Z24" s="37">
        <f>VLOOKUP(C24,'[7]7.9付款计划'!$C$9:$AB$196,26,0)</f>
        <v>0</v>
      </c>
      <c r="AA24" s="37"/>
      <c r="AB24" s="37"/>
      <c r="AC24" s="37">
        <f t="shared" si="12"/>
        <v>80000</v>
      </c>
      <c r="AD24" s="38">
        <f t="shared" si="3"/>
        <v>239383.10533333331</v>
      </c>
      <c r="AE24" s="38">
        <f t="shared" si="13"/>
        <v>537732.13</v>
      </c>
      <c r="AF24" s="44">
        <f t="shared" si="16"/>
        <v>239383.10533333331</v>
      </c>
      <c r="AG24" s="45">
        <f t="shared" si="5"/>
        <v>239383.10533333331</v>
      </c>
      <c r="AH24" s="44">
        <v>100000</v>
      </c>
      <c r="AI24" s="47">
        <f t="shared" si="14"/>
        <v>100000</v>
      </c>
      <c r="AJ24" s="48">
        <f t="shared" si="6"/>
        <v>0.41774042433259106</v>
      </c>
      <c r="AK24" s="49">
        <f t="shared" si="7"/>
        <v>4.2978923525822067E-3</v>
      </c>
      <c r="AL24" s="50"/>
      <c r="AM24" s="51"/>
      <c r="AN24" s="51"/>
      <c r="AO24" s="50">
        <f t="shared" si="8"/>
        <v>0</v>
      </c>
      <c r="AP24" s="58">
        <v>0</v>
      </c>
      <c r="AQ24" s="58">
        <f t="shared" si="17"/>
        <v>0</v>
      </c>
      <c r="AR24" s="47">
        <f t="shared" si="10"/>
        <v>100000</v>
      </c>
      <c r="AS24" s="59"/>
      <c r="AT24" s="9"/>
      <c r="AU24" s="59"/>
      <c r="AV24" s="68" t="s">
        <v>98</v>
      </c>
      <c r="AW24" s="47"/>
      <c r="AX24" s="15" t="s">
        <v>143</v>
      </c>
      <c r="AY24" s="69"/>
    </row>
    <row r="25" spans="1:53" ht="36" customHeight="1" x14ac:dyDescent="0.25">
      <c r="A25" s="9">
        <f t="shared" si="15"/>
        <v>22</v>
      </c>
      <c r="B25" s="9" t="s">
        <v>16</v>
      </c>
      <c r="C25" s="10" t="s">
        <v>148</v>
      </c>
      <c r="D25" s="12" t="s">
        <v>149</v>
      </c>
      <c r="E25" s="14" t="s">
        <v>95</v>
      </c>
      <c r="F25" s="14" t="s">
        <v>16</v>
      </c>
      <c r="G25" s="15" t="s">
        <v>95</v>
      </c>
      <c r="H25" s="31">
        <v>0.8</v>
      </c>
      <c r="I25" s="29">
        <f>VLOOKUP(C25,[1]Sheet1!$B$5:$AZ$716,51,0)</f>
        <v>1481620.4</v>
      </c>
      <c r="J25" s="29">
        <f>VLOOKUP(C25,[1]Sheet1!$B$5:$BA$716,52,0)</f>
        <v>1481620.4</v>
      </c>
      <c r="K25" s="30">
        <f>VLOOKUP(C25,[2]Sheet1!$B$5:$BB$697,53,0)</f>
        <v>65270</v>
      </c>
      <c r="L25" s="30">
        <f>VLOOKUP(C25,[2]Sheet1!$B:$BC,54,0)</f>
        <v>94237.733333333294</v>
      </c>
      <c r="M25" s="30">
        <f>VLOOKUP(C25,[2]Sheet1!$B:$BD,55,0)</f>
        <v>150714.26666666701</v>
      </c>
      <c r="N25" s="30">
        <f>VLOOKUP(C25,[2]Sheet1!$B:$BE,56,0)</f>
        <v>180676.933333333</v>
      </c>
      <c r="O25" s="30">
        <f>VLOOKUP(C25,[2]Sheet1!$B:$BF,57,0)</f>
        <v>230024.73333333299</v>
      </c>
      <c r="P25" s="30">
        <f>VLOOKUP(C25,[3]Sheet1!$B:$BH,59,0)</f>
        <v>252822.933333333</v>
      </c>
      <c r="Q25" s="30">
        <f>VLOOKUP(C25,[4]Sheet1!$B$5:$BJ$707,61,0)</f>
        <v>221230.26666666701</v>
      </c>
      <c r="R25" s="30">
        <f>VLOOKUP(C25,[1]Sheet1!$B$5:$BN$716,65,0)</f>
        <v>218805.66666666701</v>
      </c>
      <c r="S25" s="36">
        <f t="shared" si="11"/>
        <v>1131026.0266666666</v>
      </c>
      <c r="T25" s="37"/>
      <c r="U25" s="37"/>
      <c r="V25" s="37"/>
      <c r="W25" s="37">
        <f>VLOOKUP(C25,'[6]5.30 (2)'!$C$4:$V$115,20,0)</f>
        <v>200000</v>
      </c>
      <c r="X25" s="37"/>
      <c r="Y25" s="37">
        <f>VLOOKUP(C25,'[7]7.4付款计划'!$C$4:$AI$185,33,0)</f>
        <v>100000</v>
      </c>
      <c r="Z25" s="37">
        <f>VLOOKUP(C25,'[7]7.9付款计划'!$C$9:$AB$196,26,0)</f>
        <v>0</v>
      </c>
      <c r="AA25" s="37"/>
      <c r="AB25" s="37"/>
      <c r="AC25" s="37">
        <f t="shared" si="12"/>
        <v>300000</v>
      </c>
      <c r="AD25" s="38">
        <f t="shared" si="3"/>
        <v>831026.02666666661</v>
      </c>
      <c r="AE25" s="38">
        <f t="shared" si="13"/>
        <v>1481620.4</v>
      </c>
      <c r="AF25" s="44">
        <f t="shared" si="16"/>
        <v>831026.02666666661</v>
      </c>
      <c r="AG25" s="45">
        <f t="shared" si="5"/>
        <v>831026.02666666661</v>
      </c>
      <c r="AH25" s="44">
        <v>300000</v>
      </c>
      <c r="AI25" s="47">
        <f t="shared" si="14"/>
        <v>300000</v>
      </c>
      <c r="AJ25" s="48">
        <f t="shared" si="6"/>
        <v>0.36099952392987228</v>
      </c>
      <c r="AK25" s="49">
        <f t="shared" si="7"/>
        <v>1.2893677057746619E-2</v>
      </c>
      <c r="AL25" s="50"/>
      <c r="AM25" s="51"/>
      <c r="AN25" s="51"/>
      <c r="AO25" s="50">
        <f t="shared" si="8"/>
        <v>0</v>
      </c>
      <c r="AP25" s="58">
        <v>0</v>
      </c>
      <c r="AQ25" s="58">
        <f t="shared" si="17"/>
        <v>0</v>
      </c>
      <c r="AR25" s="47">
        <f t="shared" si="10"/>
        <v>300000</v>
      </c>
      <c r="AS25" s="59"/>
      <c r="AT25" s="9"/>
      <c r="AU25" s="59"/>
      <c r="AV25" s="68" t="s">
        <v>98</v>
      </c>
      <c r="AW25" s="47"/>
      <c r="AX25" s="15" t="s">
        <v>143</v>
      </c>
      <c r="AY25" s="69"/>
    </row>
    <row r="26" spans="1:53" ht="36" customHeight="1" x14ac:dyDescent="0.25">
      <c r="A26" s="9">
        <f t="shared" si="15"/>
        <v>23</v>
      </c>
      <c r="B26" s="9" t="s">
        <v>16</v>
      </c>
      <c r="C26" s="10" t="s">
        <v>150</v>
      </c>
      <c r="D26" s="12" t="s">
        <v>151</v>
      </c>
      <c r="E26" s="14" t="s">
        <v>95</v>
      </c>
      <c r="F26" s="14" t="s">
        <v>16</v>
      </c>
      <c r="G26" s="15" t="s">
        <v>95</v>
      </c>
      <c r="H26" s="31">
        <v>0.8</v>
      </c>
      <c r="I26" s="29">
        <f>VLOOKUP(C26,[1]Sheet1!$B$5:$AZ$716,51,0)</f>
        <v>119448.35</v>
      </c>
      <c r="J26" s="29">
        <f>VLOOKUP(C26,[1]Sheet1!$B$5:$BA$716,52,0)</f>
        <v>119448.35</v>
      </c>
      <c r="K26" s="30">
        <f>VLOOKUP(C26,[2]Sheet1!$B$5:$BB$697,53,0)</f>
        <v>23241.391666666699</v>
      </c>
      <c r="L26" s="30">
        <f>VLOOKUP(C26,[2]Sheet1!$B:$BC,54,0)</f>
        <v>23241.391666666699</v>
      </c>
      <c r="M26" s="30">
        <f>VLOOKUP(C26,[2]Sheet1!$B:$BD,55,0)</f>
        <v>0</v>
      </c>
      <c r="N26" s="30">
        <f>VLOOKUP(C26,[2]Sheet1!$B:$BE,56,0)</f>
        <v>0</v>
      </c>
      <c r="O26" s="30">
        <f>VLOOKUP(C26,[2]Sheet1!$B:$BF,57,0)</f>
        <v>0</v>
      </c>
      <c r="P26" s="30">
        <f>VLOOKUP(C26,[3]Sheet1!$B:$BH,59,0)</f>
        <v>0</v>
      </c>
      <c r="Q26" s="30">
        <f>VLOOKUP(C26,[4]Sheet1!$B$5:$BJ$707,61,0)</f>
        <v>0</v>
      </c>
      <c r="R26" s="30">
        <f>VLOOKUP(C26,[1]Sheet1!$B$5:$BN$716,65,0)</f>
        <v>0</v>
      </c>
      <c r="S26" s="36">
        <f t="shared" si="11"/>
        <v>37186.22666666672</v>
      </c>
      <c r="T26" s="37">
        <f>VLOOKUP(C26,[5]Sheet2!$A:$V,21,0)</f>
        <v>0</v>
      </c>
      <c r="U26" s="37"/>
      <c r="V26" s="37"/>
      <c r="W26" s="37"/>
      <c r="X26" s="37"/>
      <c r="Y26" s="37">
        <f>VLOOKUP(C26,'[7]7.4付款计划'!$C$4:$AI$185,33,0)</f>
        <v>20000</v>
      </c>
      <c r="Z26" s="37">
        <f>VLOOKUP(C26,'[7]7.9付款计划'!$C$9:$AB$196,26,0)</f>
        <v>0</v>
      </c>
      <c r="AA26" s="37"/>
      <c r="AB26" s="37"/>
      <c r="AC26" s="37">
        <f t="shared" si="12"/>
        <v>20000</v>
      </c>
      <c r="AD26" s="38">
        <f t="shared" si="3"/>
        <v>17186.22666666672</v>
      </c>
      <c r="AE26" s="38">
        <f t="shared" si="13"/>
        <v>119448.35</v>
      </c>
      <c r="AF26" s="44">
        <f t="shared" si="16"/>
        <v>17186.22666666672</v>
      </c>
      <c r="AG26" s="45">
        <f t="shared" si="5"/>
        <v>17186.22666666672</v>
      </c>
      <c r="AH26" s="44">
        <v>17186.226666666698</v>
      </c>
      <c r="AI26" s="47">
        <f t="shared" si="14"/>
        <v>17186.226666666698</v>
      </c>
      <c r="AJ26" s="48">
        <f t="shared" si="6"/>
        <v>0.99999999999999878</v>
      </c>
      <c r="AK26" s="49">
        <f t="shared" si="7"/>
        <v>7.3864552160411191E-4</v>
      </c>
      <c r="AL26" s="50"/>
      <c r="AM26" s="51"/>
      <c r="AN26" s="51"/>
      <c r="AO26" s="50">
        <f t="shared" si="8"/>
        <v>0</v>
      </c>
      <c r="AP26" s="58">
        <v>0</v>
      </c>
      <c r="AQ26" s="58">
        <f t="shared" si="17"/>
        <v>0</v>
      </c>
      <c r="AR26" s="47">
        <f t="shared" si="10"/>
        <v>17186.226666666698</v>
      </c>
      <c r="AS26" s="59"/>
      <c r="AT26" s="9"/>
      <c r="AU26" s="59"/>
      <c r="AV26" s="68" t="s">
        <v>98</v>
      </c>
      <c r="AW26" s="47"/>
      <c r="AX26" s="15" t="s">
        <v>143</v>
      </c>
      <c r="AY26" s="69"/>
    </row>
    <row r="27" spans="1:53" ht="36" customHeight="1" x14ac:dyDescent="0.25">
      <c r="A27" s="9">
        <f t="shared" si="15"/>
        <v>24</v>
      </c>
      <c r="B27" s="9" t="s">
        <v>16</v>
      </c>
      <c r="C27" s="10" t="s">
        <v>152</v>
      </c>
      <c r="D27" s="12" t="s">
        <v>153</v>
      </c>
      <c r="E27" s="14" t="s">
        <v>95</v>
      </c>
      <c r="F27" s="14" t="s">
        <v>16</v>
      </c>
      <c r="G27" s="15" t="s">
        <v>95</v>
      </c>
      <c r="H27" s="31">
        <v>0.8</v>
      </c>
      <c r="I27" s="29">
        <f>VLOOKUP(C27,[1]Sheet1!$B$5:$AZ$716,51,0)</f>
        <v>194721</v>
      </c>
      <c r="J27" s="29">
        <f>VLOOKUP(C27,[1]Sheet1!$B$5:$BA$716,52,0)</f>
        <v>103407.62</v>
      </c>
      <c r="K27" s="30">
        <f>VLOOKUP(C27,[2]Sheet1!$B$5:$BB$697,53,0)</f>
        <v>4878.4733333333297</v>
      </c>
      <c r="L27" s="30">
        <f>VLOOKUP(C27,[2]Sheet1!$B:$BC,54,0)</f>
        <v>9509.4183333333294</v>
      </c>
      <c r="M27" s="30">
        <f>VLOOKUP(C27,[2]Sheet1!$B:$BD,55,0)</f>
        <v>16989.3966666667</v>
      </c>
      <c r="N27" s="30">
        <f>VLOOKUP(C27,[2]Sheet1!$B:$BE,56,0)</f>
        <v>21969.6116666667</v>
      </c>
      <c r="O27" s="30">
        <f>VLOOKUP(C27,[2]Sheet1!$B:$BF,57,0)</f>
        <v>28901.27</v>
      </c>
      <c r="P27" s="30">
        <f>VLOOKUP(C27,[3]Sheet1!$B:$BH,59,0)</f>
        <v>34547.253333333298</v>
      </c>
      <c r="Q27" s="30">
        <f>VLOOKUP(C27,[4]Sheet1!$B$5:$BJ$707,61,0)</f>
        <v>28180.2133333333</v>
      </c>
      <c r="R27" s="30">
        <f>VLOOKUP(C27,[1]Sheet1!$B$5:$BN$716,65,0)</f>
        <v>32453.5</v>
      </c>
      <c r="S27" s="36">
        <f t="shared" si="11"/>
        <v>141943.30933333334</v>
      </c>
      <c r="T27" s="37"/>
      <c r="U27" s="37"/>
      <c r="V27" s="37"/>
      <c r="W27" s="37">
        <f>VLOOKUP(C27,'[6]5.30 (2)'!$C$4:$V$115,20,0)</f>
        <v>40000</v>
      </c>
      <c r="X27" s="37"/>
      <c r="Y27" s="37">
        <f>VLOOKUP(C27,'[7]7.4付款计划'!$C$4:$AI$185,33,0)</f>
        <v>30000</v>
      </c>
      <c r="Z27" s="37">
        <f>VLOOKUP(C27,'[7]7.9付款计划'!$C$9:$AB$196,26,0)</f>
        <v>0</v>
      </c>
      <c r="AA27" s="37"/>
      <c r="AB27" s="37"/>
      <c r="AC27" s="37">
        <f t="shared" si="12"/>
        <v>70000</v>
      </c>
      <c r="AD27" s="38">
        <f t="shared" si="3"/>
        <v>71943.309333333338</v>
      </c>
      <c r="AE27" s="38">
        <f t="shared" si="13"/>
        <v>103407.62</v>
      </c>
      <c r="AF27" s="44">
        <f t="shared" si="16"/>
        <v>71943.309333333338</v>
      </c>
      <c r="AG27" s="45">
        <f t="shared" si="5"/>
        <v>71943.309333333338</v>
      </c>
      <c r="AH27" s="44">
        <v>71943.309333333294</v>
      </c>
      <c r="AI27" s="47">
        <f t="shared" si="14"/>
        <v>71943.309333333294</v>
      </c>
      <c r="AJ27" s="48">
        <f t="shared" si="6"/>
        <v>0.99999999999999944</v>
      </c>
      <c r="AK27" s="49">
        <f t="shared" si="7"/>
        <v>3.0920459900318927E-3</v>
      </c>
      <c r="AL27" s="50"/>
      <c r="AM27" s="51"/>
      <c r="AN27" s="51"/>
      <c r="AO27" s="50">
        <f t="shared" si="8"/>
        <v>0</v>
      </c>
      <c r="AP27" s="58">
        <v>0</v>
      </c>
      <c r="AQ27" s="58">
        <f t="shared" si="17"/>
        <v>0</v>
      </c>
      <c r="AR27" s="47">
        <f t="shared" si="10"/>
        <v>71943.309333333294</v>
      </c>
      <c r="AS27" s="59"/>
      <c r="AT27" s="9"/>
      <c r="AU27" s="59"/>
      <c r="AV27" s="68" t="s">
        <v>98</v>
      </c>
      <c r="AW27" s="47"/>
      <c r="AX27" s="15" t="s">
        <v>143</v>
      </c>
      <c r="AY27" s="69"/>
    </row>
    <row r="28" spans="1:53" ht="36" customHeight="1" x14ac:dyDescent="0.25">
      <c r="A28" s="9">
        <f t="shared" si="15"/>
        <v>25</v>
      </c>
      <c r="B28" s="9" t="s">
        <v>16</v>
      </c>
      <c r="C28" s="10" t="s">
        <v>154</v>
      </c>
      <c r="D28" s="12" t="s">
        <v>155</v>
      </c>
      <c r="E28" s="14" t="s">
        <v>95</v>
      </c>
      <c r="F28" s="14" t="s">
        <v>12</v>
      </c>
      <c r="G28" s="15" t="s">
        <v>95</v>
      </c>
      <c r="H28" s="31">
        <v>1</v>
      </c>
      <c r="I28" s="29">
        <f>VLOOKUP(C28,[1]Sheet1!$B$5:$AZ$716,51,0)</f>
        <v>35240</v>
      </c>
      <c r="J28" s="29">
        <f>VLOOKUP(C28,[1]Sheet1!$B$5:$BA$716,52,0)</f>
        <v>35240</v>
      </c>
      <c r="K28" s="30">
        <f>VLOOKUP(C28,[2]Sheet1!$B$5:$BB$697,53,0)</f>
        <v>2978.3333333333298</v>
      </c>
      <c r="L28" s="30">
        <f>VLOOKUP(C28,[2]Sheet1!$B:$BC,54,0)</f>
        <v>2978.3333333333298</v>
      </c>
      <c r="M28" s="30">
        <f>VLOOKUP(C28,[2]Sheet1!$B:$BD,55,0)</f>
        <v>2978.3333333333298</v>
      </c>
      <c r="N28" s="30">
        <f>VLOOKUP(C28,[2]Sheet1!$B:$BE,56,0)</f>
        <v>2978.3333333333298</v>
      </c>
      <c r="O28" s="30">
        <f>VLOOKUP(C28,[2]Sheet1!$B:$BF,57,0)</f>
        <v>6706.6666666666697</v>
      </c>
      <c r="P28" s="30">
        <f>VLOOKUP(C28,[3]Sheet1!$B:$BH,59,0)</f>
        <v>6706.6666666666697</v>
      </c>
      <c r="Q28" s="30">
        <f>VLOOKUP(C28,[4]Sheet1!$B$5:$BJ$707,61,0)</f>
        <v>3728.3333333333298</v>
      </c>
      <c r="R28" s="30">
        <f>VLOOKUP(C28,[1]Sheet1!$B$5:$BN$716,65,0)</f>
        <v>3728.3333333333298</v>
      </c>
      <c r="S28" s="36">
        <f t="shared" si="11"/>
        <v>32783.333333333314</v>
      </c>
      <c r="T28" s="37"/>
      <c r="U28" s="37"/>
      <c r="V28" s="37"/>
      <c r="W28" s="37">
        <f>VLOOKUP(C28,'[6]5.30 (2)'!$C$4:$V$115,20,0)</f>
        <v>5000</v>
      </c>
      <c r="X28" s="37"/>
      <c r="Y28" s="37">
        <f>VLOOKUP(C28,'[7]7.4付款计划'!$C$4:$AI$185,33,0)</f>
        <v>0</v>
      </c>
      <c r="Z28" s="37">
        <f>VLOOKUP(C28,'[7]7.9付款计划'!$C$9:$AB$196,26,0)</f>
        <v>0</v>
      </c>
      <c r="AA28" s="37"/>
      <c r="AB28" s="37"/>
      <c r="AC28" s="37">
        <f t="shared" si="12"/>
        <v>5000</v>
      </c>
      <c r="AD28" s="38">
        <f t="shared" si="3"/>
        <v>27783.333333333314</v>
      </c>
      <c r="AE28" s="38">
        <f t="shared" si="13"/>
        <v>35240</v>
      </c>
      <c r="AF28" s="44">
        <f t="shared" si="16"/>
        <v>27783.333333333314</v>
      </c>
      <c r="AG28" s="45">
        <f t="shared" si="5"/>
        <v>27783.333333333314</v>
      </c>
      <c r="AH28" s="44"/>
      <c r="AI28" s="47">
        <f t="shared" si="14"/>
        <v>0</v>
      </c>
      <c r="AJ28" s="48">
        <f t="shared" si="6"/>
        <v>0</v>
      </c>
      <c r="AK28" s="49">
        <f t="shared" si="7"/>
        <v>0</v>
      </c>
      <c r="AL28" s="50"/>
      <c r="AM28" s="51"/>
      <c r="AN28" s="51"/>
      <c r="AO28" s="50">
        <f t="shared" si="8"/>
        <v>0</v>
      </c>
      <c r="AP28" s="58">
        <v>0</v>
      </c>
      <c r="AQ28" s="58">
        <f t="shared" si="17"/>
        <v>0</v>
      </c>
      <c r="AR28" s="47">
        <f t="shared" si="10"/>
        <v>0</v>
      </c>
      <c r="AS28" s="59"/>
      <c r="AT28" s="9"/>
      <c r="AU28" s="59"/>
      <c r="AV28" s="19" t="s">
        <v>98</v>
      </c>
      <c r="AW28" s="71"/>
      <c r="AX28" s="9" t="s">
        <v>143</v>
      </c>
      <c r="AY28" s="69"/>
    </row>
    <row r="29" spans="1:53" ht="36" customHeight="1" x14ac:dyDescent="0.25">
      <c r="A29" s="9">
        <f t="shared" si="15"/>
        <v>26</v>
      </c>
      <c r="B29" s="9" t="s">
        <v>16</v>
      </c>
      <c r="C29" s="10" t="s">
        <v>156</v>
      </c>
      <c r="D29" s="12" t="s">
        <v>157</v>
      </c>
      <c r="E29" s="14" t="s">
        <v>95</v>
      </c>
      <c r="F29" s="15" t="s">
        <v>14</v>
      </c>
      <c r="G29" s="15" t="s">
        <v>95</v>
      </c>
      <c r="H29" s="31">
        <v>1</v>
      </c>
      <c r="I29" s="29">
        <f>VLOOKUP(C29,[1]Sheet1!$B$5:$AZ$716,51,0)</f>
        <v>4450</v>
      </c>
      <c r="J29" s="29">
        <f>VLOOKUP(C29,[1]Sheet1!$B$5:$BA$716,52,0)</f>
        <v>4450</v>
      </c>
      <c r="K29" s="30">
        <f>VLOOKUP(C29,[2]Sheet1!$B$5:$BB$697,53,0)</f>
        <v>0</v>
      </c>
      <c r="L29" s="30">
        <f>VLOOKUP(C29,[2]Sheet1!$B:$BC,54,0)</f>
        <v>0</v>
      </c>
      <c r="M29" s="30">
        <f>VLOOKUP(C29,[2]Sheet1!$B:$BD,55,0)</f>
        <v>0</v>
      </c>
      <c r="N29" s="30">
        <f>VLOOKUP(C29,[2]Sheet1!$B:$BE,56,0)</f>
        <v>0</v>
      </c>
      <c r="O29" s="30">
        <f>VLOOKUP(C29,[2]Sheet1!$B:$BF,57,0)</f>
        <v>0</v>
      </c>
      <c r="P29" s="30">
        <f>VLOOKUP(C29,[3]Sheet1!$B:$BH,59,0)</f>
        <v>0</v>
      </c>
      <c r="Q29" s="30">
        <f>VLOOKUP(C29,[4]Sheet1!$B$5:$BJ$707,61,0)</f>
        <v>4057.5</v>
      </c>
      <c r="R29" s="30">
        <f>VLOOKUP(C29,[1]Sheet1!$B$5:$BN$716,65,0)</f>
        <v>741.66666666666697</v>
      </c>
      <c r="S29" s="36">
        <f t="shared" si="11"/>
        <v>4799.166666666667</v>
      </c>
      <c r="T29" s="37"/>
      <c r="U29" s="37"/>
      <c r="V29" s="37"/>
      <c r="W29" s="37"/>
      <c r="X29" s="37"/>
      <c r="Y29" s="37">
        <f>VLOOKUP(C29,'[7]7.4付款计划'!$C$4:$AI$185,33,0)</f>
        <v>24345</v>
      </c>
      <c r="Z29" s="37">
        <f>VLOOKUP(C29,'[7]7.9付款计划'!$C$9:$AB$196,26,0)</f>
        <v>0</v>
      </c>
      <c r="AA29" s="37"/>
      <c r="AB29" s="37"/>
      <c r="AC29" s="37">
        <f t="shared" si="12"/>
        <v>24345</v>
      </c>
      <c r="AD29" s="38">
        <f t="shared" si="3"/>
        <v>-19545.833333333332</v>
      </c>
      <c r="AE29" s="38">
        <f t="shared" si="13"/>
        <v>4450</v>
      </c>
      <c r="AF29" s="44">
        <f t="shared" si="16"/>
        <v>-19545.833333333332</v>
      </c>
      <c r="AG29" s="45">
        <f t="shared" si="5"/>
        <v>0</v>
      </c>
      <c r="AH29" s="44"/>
      <c r="AI29" s="47">
        <f t="shared" si="14"/>
        <v>0</v>
      </c>
      <c r="AJ29" s="48" t="str">
        <f t="shared" si="6"/>
        <v>100%</v>
      </c>
      <c r="AK29" s="49">
        <f t="shared" si="7"/>
        <v>0</v>
      </c>
      <c r="AL29" s="50"/>
      <c r="AM29" s="51"/>
      <c r="AN29" s="51"/>
      <c r="AO29" s="50">
        <f t="shared" si="8"/>
        <v>0</v>
      </c>
      <c r="AP29" s="58">
        <v>0</v>
      </c>
      <c r="AQ29" s="58">
        <f t="shared" si="17"/>
        <v>0</v>
      </c>
      <c r="AR29" s="47">
        <f t="shared" si="10"/>
        <v>0</v>
      </c>
      <c r="AS29" s="59"/>
      <c r="AT29" s="9"/>
      <c r="AU29" s="59"/>
      <c r="AV29" s="68" t="s">
        <v>98</v>
      </c>
      <c r="AW29" s="47"/>
      <c r="AX29" s="15" t="s">
        <v>143</v>
      </c>
      <c r="AY29" s="69"/>
    </row>
    <row r="30" spans="1:53" ht="36" customHeight="1" x14ac:dyDescent="0.25">
      <c r="A30" s="9">
        <f t="shared" si="15"/>
        <v>27</v>
      </c>
      <c r="B30" s="9" t="s">
        <v>16</v>
      </c>
      <c r="C30" s="10" t="s">
        <v>158</v>
      </c>
      <c r="D30" s="12" t="s">
        <v>159</v>
      </c>
      <c r="E30" s="14" t="s">
        <v>95</v>
      </c>
      <c r="F30" s="14" t="s">
        <v>16</v>
      </c>
      <c r="G30" s="15" t="s">
        <v>95</v>
      </c>
      <c r="H30" s="31">
        <v>1</v>
      </c>
      <c r="I30" s="29"/>
      <c r="J30" s="29"/>
      <c r="K30" s="30"/>
      <c r="L30" s="30"/>
      <c r="M30" s="30"/>
      <c r="N30" s="30"/>
      <c r="O30" s="30"/>
      <c r="P30" s="30"/>
      <c r="Q30" s="30"/>
      <c r="R30" s="30"/>
      <c r="S30" s="36">
        <f t="shared" si="11"/>
        <v>0</v>
      </c>
      <c r="T30" s="37"/>
      <c r="U30" s="37"/>
      <c r="V30" s="37"/>
      <c r="W30" s="37"/>
      <c r="X30" s="37"/>
      <c r="Y30" s="37">
        <f>VLOOKUP(C30,'[7]7.4付款计划'!$C$4:$AI$185,33,0)</f>
        <v>35587.5</v>
      </c>
      <c r="Z30" s="37">
        <f>VLOOKUP(C30,'[7]7.9付款计划'!$C$9:$AB$196,26,0)</f>
        <v>0</v>
      </c>
      <c r="AA30" s="37"/>
      <c r="AB30" s="37"/>
      <c r="AC30" s="37">
        <f t="shared" si="12"/>
        <v>35587.5</v>
      </c>
      <c r="AD30" s="38">
        <f t="shared" si="3"/>
        <v>-35587.5</v>
      </c>
      <c r="AE30" s="38">
        <f t="shared" si="13"/>
        <v>0</v>
      </c>
      <c r="AF30" s="44">
        <f t="shared" si="16"/>
        <v>-35587.5</v>
      </c>
      <c r="AG30" s="45">
        <f t="shared" si="5"/>
        <v>0</v>
      </c>
      <c r="AH30" s="44"/>
      <c r="AI30" s="47">
        <f t="shared" si="14"/>
        <v>0</v>
      </c>
      <c r="AJ30" s="48" t="str">
        <f t="shared" si="6"/>
        <v>100%</v>
      </c>
      <c r="AK30" s="49">
        <f t="shared" si="7"/>
        <v>0</v>
      </c>
      <c r="AL30" s="50"/>
      <c r="AM30" s="51"/>
      <c r="AN30" s="51"/>
      <c r="AO30" s="50">
        <f t="shared" si="8"/>
        <v>0</v>
      </c>
      <c r="AP30" s="58">
        <v>0</v>
      </c>
      <c r="AQ30" s="58">
        <f t="shared" si="17"/>
        <v>0</v>
      </c>
      <c r="AR30" s="47">
        <f t="shared" si="10"/>
        <v>0</v>
      </c>
      <c r="AS30" s="59"/>
      <c r="AT30" s="9"/>
      <c r="AU30" s="59"/>
      <c r="AV30" s="68" t="s">
        <v>98</v>
      </c>
      <c r="AW30" s="47"/>
      <c r="AX30" s="15" t="s">
        <v>143</v>
      </c>
      <c r="AY30" s="69"/>
    </row>
    <row r="31" spans="1:53" ht="36" customHeight="1" x14ac:dyDescent="0.25">
      <c r="A31" s="9">
        <f t="shared" si="15"/>
        <v>28</v>
      </c>
      <c r="B31" s="9" t="s">
        <v>16</v>
      </c>
      <c r="C31" s="10" t="s">
        <v>160</v>
      </c>
      <c r="D31" s="12" t="s">
        <v>161</v>
      </c>
      <c r="E31" s="14" t="s">
        <v>86</v>
      </c>
      <c r="F31" s="14" t="s">
        <v>16</v>
      </c>
      <c r="G31" s="15" t="s">
        <v>21</v>
      </c>
      <c r="H31" s="28">
        <v>1</v>
      </c>
      <c r="I31" s="29">
        <f>VLOOKUP(C31,[1]Sheet1!$B$5:$AZ$716,51,0)</f>
        <v>236900</v>
      </c>
      <c r="J31" s="29">
        <f>VLOOKUP(C31,[1]Sheet1!$B$5:$BA$716,52,0)</f>
        <v>236900</v>
      </c>
      <c r="K31" s="30">
        <f>VLOOKUP(C31,[2]Sheet1!$B$5:$BB$697,53,0)</f>
        <v>0</v>
      </c>
      <c r="L31" s="30">
        <f>VLOOKUP(C31,[2]Sheet1!$B:$BC,54,0)</f>
        <v>0</v>
      </c>
      <c r="M31" s="30">
        <f>VLOOKUP(C31,[2]Sheet1!$B:$BD,55,0)</f>
        <v>0</v>
      </c>
      <c r="N31" s="30">
        <f>VLOOKUP(C31,[2]Sheet1!$B:$BE,56,0)</f>
        <v>0</v>
      </c>
      <c r="O31" s="30">
        <f>VLOOKUP(C31,[2]Sheet1!$B:$BF,57,0)</f>
        <v>0</v>
      </c>
      <c r="P31" s="30">
        <f>VLOOKUP(C31,[3]Sheet1!$B:$BH,59,0)</f>
        <v>0</v>
      </c>
      <c r="Q31" s="30">
        <f>VLOOKUP(C31,[4]Sheet1!$B$5:$BJ$707,61,0)</f>
        <v>0</v>
      </c>
      <c r="R31" s="30">
        <f>VLOOKUP(C31,[1]Sheet1!$B$5:$BN$716,65,0)</f>
        <v>0</v>
      </c>
      <c r="S31" s="36">
        <f t="shared" si="11"/>
        <v>0</v>
      </c>
      <c r="T31" s="37">
        <f>VLOOKUP(C31,[5]Sheet2!$A:$V,21,0)</f>
        <v>0</v>
      </c>
      <c r="U31" s="37"/>
      <c r="V31" s="37"/>
      <c r="W31" s="37">
        <f>VLOOKUP(C31,'[6]5.30 (2)'!$C$4:$V$115,20,0)</f>
        <v>180000</v>
      </c>
      <c r="X31" s="37"/>
      <c r="Y31" s="37">
        <f>VLOOKUP(C31,'[7]7.4付款计划'!$C$4:$AI$185,33,0)</f>
        <v>0</v>
      </c>
      <c r="Z31" s="37">
        <f>VLOOKUP(C31,'[7]7.9付款计划'!$C$9:$AB$196,26,0)</f>
        <v>0</v>
      </c>
      <c r="AA31" s="37"/>
      <c r="AB31" s="37"/>
      <c r="AC31" s="37">
        <f t="shared" si="12"/>
        <v>180000</v>
      </c>
      <c r="AD31" s="38">
        <f t="shared" si="3"/>
        <v>-180000</v>
      </c>
      <c r="AE31" s="38">
        <f t="shared" si="13"/>
        <v>236900</v>
      </c>
      <c r="AF31" s="44">
        <f t="shared" si="16"/>
        <v>236900</v>
      </c>
      <c r="AG31" s="45">
        <f t="shared" si="5"/>
        <v>236900</v>
      </c>
      <c r="AH31" s="44"/>
      <c r="AI31" s="47">
        <f t="shared" si="14"/>
        <v>0</v>
      </c>
      <c r="AJ31" s="48">
        <f t="shared" si="6"/>
        <v>0</v>
      </c>
      <c r="AK31" s="49">
        <f t="shared" si="7"/>
        <v>0</v>
      </c>
      <c r="AL31" s="50"/>
      <c r="AM31" s="51"/>
      <c r="AN31" s="51"/>
      <c r="AO31" s="50">
        <f t="shared" si="8"/>
        <v>0</v>
      </c>
      <c r="AP31" s="58">
        <v>0</v>
      </c>
      <c r="AQ31" s="58">
        <f t="shared" si="17"/>
        <v>0</v>
      </c>
      <c r="AR31" s="47">
        <f t="shared" si="10"/>
        <v>0</v>
      </c>
      <c r="AS31" s="60"/>
      <c r="AT31" s="61"/>
      <c r="AU31" s="60"/>
      <c r="AV31" s="19" t="s">
        <v>98</v>
      </c>
      <c r="AW31" s="47"/>
      <c r="AX31" s="9" t="s">
        <v>162</v>
      </c>
      <c r="AY31" s="69"/>
    </row>
    <row r="32" spans="1:53" ht="36" customHeight="1" x14ac:dyDescent="0.25">
      <c r="A32" s="9">
        <f t="shared" si="15"/>
        <v>29</v>
      </c>
      <c r="B32" s="9" t="s">
        <v>16</v>
      </c>
      <c r="C32" s="10" t="s">
        <v>163</v>
      </c>
      <c r="D32" s="12" t="s">
        <v>164</v>
      </c>
      <c r="E32" s="14" t="s">
        <v>114</v>
      </c>
      <c r="F32" s="14" t="s">
        <v>16</v>
      </c>
      <c r="G32" s="15" t="s">
        <v>21</v>
      </c>
      <c r="H32" s="28">
        <v>1</v>
      </c>
      <c r="I32" s="29">
        <f>VLOOKUP(C32,[1]Sheet1!$B$5:$AZ$716,51,0)</f>
        <v>20459.990000000002</v>
      </c>
      <c r="J32" s="29">
        <f>VLOOKUP(C32,[1]Sheet1!$B$5:$BA$716,52,0)</f>
        <v>20459.990000000002</v>
      </c>
      <c r="K32" s="30">
        <f>VLOOKUP(C32,[2]Sheet1!$B$5:$BB$697,53,0)</f>
        <v>6743.3316666666697</v>
      </c>
      <c r="L32" s="30">
        <f>VLOOKUP(C32,[2]Sheet1!$B:$BC,54,0)</f>
        <v>6743.3316666666697</v>
      </c>
      <c r="M32" s="30">
        <f>VLOOKUP(C32,[2]Sheet1!$B:$BD,55,0)</f>
        <v>6743.3316666666697</v>
      </c>
      <c r="N32" s="30">
        <f>VLOOKUP(C32,[2]Sheet1!$B:$BE,56,0)</f>
        <v>6743.3316666666697</v>
      </c>
      <c r="O32" s="30">
        <f>VLOOKUP(C32,[2]Sheet1!$B:$BF,57,0)</f>
        <v>0</v>
      </c>
      <c r="P32" s="30">
        <f>VLOOKUP(C32,[3]Sheet1!$B:$BH,59,0)</f>
        <v>0</v>
      </c>
      <c r="Q32" s="30">
        <f>VLOOKUP(C32,[4]Sheet1!$B$5:$BJ$707,61,0)</f>
        <v>0</v>
      </c>
      <c r="R32" s="30">
        <f>VLOOKUP(C32,[1]Sheet1!$B$5:$BN$716,65,0)</f>
        <v>0</v>
      </c>
      <c r="S32" s="36">
        <f t="shared" si="11"/>
        <v>26973.326666666679</v>
      </c>
      <c r="T32" s="37">
        <f>VLOOKUP(C32,[5]Sheet2!$A:$V,21,0)</f>
        <v>0</v>
      </c>
      <c r="U32" s="37"/>
      <c r="V32" s="37"/>
      <c r="W32" s="37">
        <f>VLOOKUP(C32,'[6]5.30 (2)'!$C$4:$V$115,20,0)</f>
        <v>20000</v>
      </c>
      <c r="X32" s="37"/>
      <c r="Y32" s="37">
        <f>VLOOKUP(C32,'[7]7.4付款计划'!$C$4:$AI$185,33,0)</f>
        <v>0</v>
      </c>
      <c r="Z32" s="37">
        <f>VLOOKUP(C32,'[7]7.9付款计划'!$C$9:$AB$196,26,0)</f>
        <v>0</v>
      </c>
      <c r="AA32" s="37"/>
      <c r="AB32" s="37"/>
      <c r="AC32" s="37">
        <f t="shared" si="12"/>
        <v>20000</v>
      </c>
      <c r="AD32" s="38">
        <f t="shared" si="3"/>
        <v>6973.3266666666786</v>
      </c>
      <c r="AE32" s="38">
        <f t="shared" si="13"/>
        <v>20459.990000000002</v>
      </c>
      <c r="AF32" s="44">
        <f t="shared" si="16"/>
        <v>20459.990000000002</v>
      </c>
      <c r="AG32" s="45">
        <f t="shared" si="5"/>
        <v>20459.990000000002</v>
      </c>
      <c r="AH32" s="44">
        <v>20459.990000000002</v>
      </c>
      <c r="AI32" s="47">
        <f t="shared" si="14"/>
        <v>20459.990000000002</v>
      </c>
      <c r="AJ32" s="48">
        <f t="shared" si="6"/>
        <v>1</v>
      </c>
      <c r="AK32" s="49">
        <f t="shared" si="7"/>
        <v>8.7934834554908431E-4</v>
      </c>
      <c r="AL32" s="50"/>
      <c r="AM32" s="51"/>
      <c r="AN32" s="51"/>
      <c r="AO32" s="50">
        <f t="shared" si="8"/>
        <v>0</v>
      </c>
      <c r="AP32" s="58">
        <v>0</v>
      </c>
      <c r="AQ32" s="58">
        <f t="shared" si="17"/>
        <v>0</v>
      </c>
      <c r="AR32" s="47">
        <f t="shared" si="10"/>
        <v>20459.990000000002</v>
      </c>
      <c r="AS32" s="59"/>
      <c r="AT32" s="9"/>
      <c r="AU32" s="59"/>
      <c r="AV32" s="19" t="s">
        <v>98</v>
      </c>
      <c r="AW32" s="71"/>
      <c r="AX32" s="9" t="s">
        <v>162</v>
      </c>
      <c r="AY32" s="69"/>
    </row>
    <row r="33" spans="1:53" s="1" customFormat="1" ht="36" customHeight="1" x14ac:dyDescent="0.25">
      <c r="A33" s="9">
        <f t="shared" si="15"/>
        <v>30</v>
      </c>
      <c r="B33" s="9" t="s">
        <v>16</v>
      </c>
      <c r="C33" s="10" t="s">
        <v>165</v>
      </c>
      <c r="D33" s="12" t="s">
        <v>166</v>
      </c>
      <c r="E33" s="14" t="s">
        <v>86</v>
      </c>
      <c r="F33" s="14" t="s">
        <v>16</v>
      </c>
      <c r="G33" s="15" t="s">
        <v>21</v>
      </c>
      <c r="H33" s="28">
        <v>1</v>
      </c>
      <c r="I33" s="29">
        <f>VLOOKUP(C33,[1]Sheet1!$B$5:$AZ$716,51,0)</f>
        <v>101605.35</v>
      </c>
      <c r="J33" s="29">
        <f>VLOOKUP(C33,[1]Sheet1!$B$5:$BA$716,52,0)</f>
        <v>101605.35</v>
      </c>
      <c r="K33" s="30">
        <f>VLOOKUP(C33,[2]Sheet1!$B$5:$BB$697,53,0)</f>
        <v>25267.558333333302</v>
      </c>
      <c r="L33" s="30">
        <f>VLOOKUP(C33,[2]Sheet1!$B:$BC,54,0)</f>
        <v>25267.558333333302</v>
      </c>
      <c r="M33" s="30">
        <f>VLOOKUP(C33,[2]Sheet1!$B:$BD,55,0)</f>
        <v>25267.558333333302</v>
      </c>
      <c r="N33" s="30">
        <f>VLOOKUP(C33,[2]Sheet1!$B:$BE,56,0)</f>
        <v>25267.558333333302</v>
      </c>
      <c r="O33" s="30">
        <f>VLOOKUP(C33,[2]Sheet1!$B:$BF,57,0)</f>
        <v>0</v>
      </c>
      <c r="P33" s="30">
        <f>VLOOKUP(C33,[3]Sheet1!$B:$BH,59,0)</f>
        <v>0</v>
      </c>
      <c r="Q33" s="30">
        <f>VLOOKUP(C33,[4]Sheet1!$B$5:$BJ$707,61,0)</f>
        <v>0</v>
      </c>
      <c r="R33" s="30">
        <f>VLOOKUP(C33,[1]Sheet1!$B$5:$BN$716,65,0)</f>
        <v>0</v>
      </c>
      <c r="S33" s="36">
        <f t="shared" si="11"/>
        <v>101070.23333333321</v>
      </c>
      <c r="T33" s="37">
        <f>VLOOKUP(C33,[5]Sheet2!$A:$V,21,0)</f>
        <v>0</v>
      </c>
      <c r="U33" s="37"/>
      <c r="V33" s="37"/>
      <c r="W33" s="37">
        <f>VLOOKUP(C33,'[6]5.30 (2)'!$C$4:$V$115,20,0)</f>
        <v>50000</v>
      </c>
      <c r="X33" s="37"/>
      <c r="Y33" s="37">
        <f>VLOOKUP(C33,'[7]7.4付款计划'!$C$4:$AI$185,33,0)</f>
        <v>0</v>
      </c>
      <c r="Z33" s="37">
        <f>VLOOKUP(C33,'[7]7.9付款计划'!$C$9:$AB$196,26,0)</f>
        <v>0</v>
      </c>
      <c r="AA33" s="37"/>
      <c r="AB33" s="37"/>
      <c r="AC33" s="37">
        <f t="shared" si="12"/>
        <v>50000</v>
      </c>
      <c r="AD33" s="38">
        <f t="shared" si="3"/>
        <v>51070.233333333206</v>
      </c>
      <c r="AE33" s="38">
        <f t="shared" si="13"/>
        <v>101605.35</v>
      </c>
      <c r="AF33" s="44">
        <f t="shared" si="16"/>
        <v>101605.35</v>
      </c>
      <c r="AG33" s="45">
        <f t="shared" si="5"/>
        <v>101605.35</v>
      </c>
      <c r="AH33" s="44">
        <v>101605.35</v>
      </c>
      <c r="AI33" s="47">
        <f t="shared" si="14"/>
        <v>101605.35</v>
      </c>
      <c r="AJ33" s="48">
        <f t="shared" si="6"/>
        <v>1</v>
      </c>
      <c r="AK33" s="49">
        <f t="shared" si="7"/>
        <v>4.3668885674643856E-3</v>
      </c>
      <c r="AL33" s="50"/>
      <c r="AM33" s="51"/>
      <c r="AN33" s="51"/>
      <c r="AO33" s="50">
        <f t="shared" si="8"/>
        <v>0</v>
      </c>
      <c r="AP33" s="58">
        <v>0</v>
      </c>
      <c r="AQ33" s="58">
        <f t="shared" si="17"/>
        <v>0</v>
      </c>
      <c r="AR33" s="47">
        <f t="shared" si="10"/>
        <v>101605.35</v>
      </c>
      <c r="AS33" s="59"/>
      <c r="AT33" s="9"/>
      <c r="AU33" s="59"/>
      <c r="AV33" s="19" t="s">
        <v>98</v>
      </c>
      <c r="AW33" s="47"/>
      <c r="AX33" s="9" t="s">
        <v>167</v>
      </c>
      <c r="AY33" s="69" t="s">
        <v>168</v>
      </c>
      <c r="AZ33"/>
      <c r="BA33" s="72"/>
    </row>
    <row r="34" spans="1:53" ht="36" customHeight="1" x14ac:dyDescent="0.25">
      <c r="A34" s="9">
        <f t="shared" si="15"/>
        <v>31</v>
      </c>
      <c r="B34" s="9" t="s">
        <v>16</v>
      </c>
      <c r="C34" s="10" t="s">
        <v>169</v>
      </c>
      <c r="D34" s="12" t="s">
        <v>170</v>
      </c>
      <c r="E34" s="14" t="s">
        <v>86</v>
      </c>
      <c r="F34" s="14" t="s">
        <v>16</v>
      </c>
      <c r="G34" s="15" t="s">
        <v>21</v>
      </c>
      <c r="H34" s="28">
        <v>0.8</v>
      </c>
      <c r="I34" s="29">
        <f>VLOOKUP(C34,[1]Sheet1!$B$5:$AZ$716,51,0)</f>
        <v>458630.26</v>
      </c>
      <c r="J34" s="29">
        <f>VLOOKUP(C34,[1]Sheet1!$B$5:$BA$716,52,0)</f>
        <v>458630.26</v>
      </c>
      <c r="K34" s="30">
        <f>VLOOKUP(C34,[2]Sheet1!$B$5:$BB$697,53,0)</f>
        <v>67800.616666666698</v>
      </c>
      <c r="L34" s="30">
        <f>VLOOKUP(C34,[2]Sheet1!$B:$BC,54,0)</f>
        <v>84771.71</v>
      </c>
      <c r="M34" s="30">
        <f>VLOOKUP(C34,[2]Sheet1!$B:$BD,55,0)</f>
        <v>84771.71</v>
      </c>
      <c r="N34" s="30">
        <f>VLOOKUP(C34,[2]Sheet1!$B:$BE,56,0)</f>
        <v>79234.186666666705</v>
      </c>
      <c r="O34" s="30">
        <f>VLOOKUP(C34,[2]Sheet1!$B:$BF,57,0)</f>
        <v>62267.519999999997</v>
      </c>
      <c r="P34" s="30">
        <f>VLOOKUP(C34,[3]Sheet1!$B:$BH,59,0)</f>
        <v>45296.426666666703</v>
      </c>
      <c r="Q34" s="30">
        <f>VLOOKUP(C34,[4]Sheet1!$B$5:$BJ$707,61,0)</f>
        <v>16971.093333333301</v>
      </c>
      <c r="R34" s="30">
        <f>VLOOKUP(C34,[1]Sheet1!$B$5:$BN$716,65,0)</f>
        <v>0</v>
      </c>
      <c r="S34" s="36">
        <f t="shared" si="11"/>
        <v>352890.61066666682</v>
      </c>
      <c r="T34" s="37">
        <f>VLOOKUP(C34,[5]Sheet2!$A:$V,21,0)</f>
        <v>0</v>
      </c>
      <c r="U34" s="37"/>
      <c r="V34" s="37"/>
      <c r="W34" s="37">
        <f>VLOOKUP(C34,'[6]5.30 (2)'!$C$4:$V$115,20,0)</f>
        <v>50000</v>
      </c>
      <c r="X34" s="37"/>
      <c r="Y34" s="37">
        <f>VLOOKUP(C34,'[7]7.4付款计划'!$C$4:$AI$185,33,0)</f>
        <v>0</v>
      </c>
      <c r="Z34" s="37">
        <f>VLOOKUP(C34,'[7]7.9付款计划'!$C$9:$AB$196,26,0)</f>
        <v>0</v>
      </c>
      <c r="AA34" s="37"/>
      <c r="AB34" s="37"/>
      <c r="AC34" s="37">
        <f t="shared" si="12"/>
        <v>50000</v>
      </c>
      <c r="AD34" s="38">
        <f t="shared" si="3"/>
        <v>302890.61066666682</v>
      </c>
      <c r="AE34" s="38">
        <f t="shared" si="13"/>
        <v>458630.26</v>
      </c>
      <c r="AF34" s="44">
        <f t="shared" si="16"/>
        <v>458630.26</v>
      </c>
      <c r="AG34" s="45">
        <f t="shared" si="5"/>
        <v>458630.26</v>
      </c>
      <c r="AH34" s="44">
        <v>50000</v>
      </c>
      <c r="AI34" s="47">
        <f t="shared" si="14"/>
        <v>50000</v>
      </c>
      <c r="AJ34" s="48">
        <f t="shared" si="6"/>
        <v>0.10902028139181222</v>
      </c>
      <c r="AK34" s="49">
        <f t="shared" si="7"/>
        <v>2.1489461762911033E-3</v>
      </c>
      <c r="AL34" s="50"/>
      <c r="AM34" s="51"/>
      <c r="AN34" s="51"/>
      <c r="AO34" s="50">
        <f t="shared" si="8"/>
        <v>0</v>
      </c>
      <c r="AP34" s="58">
        <v>0.03</v>
      </c>
      <c r="AQ34" s="58">
        <f t="shared" si="17"/>
        <v>0.03</v>
      </c>
      <c r="AR34" s="47">
        <f t="shared" si="10"/>
        <v>48500</v>
      </c>
      <c r="AS34" s="59"/>
      <c r="AT34" s="9"/>
      <c r="AU34" s="59"/>
      <c r="AV34" s="19" t="s">
        <v>98</v>
      </c>
      <c r="AW34" s="71"/>
      <c r="AX34" s="9" t="s">
        <v>167</v>
      </c>
      <c r="AY34" s="69"/>
    </row>
    <row r="35" spans="1:53" ht="36" customHeight="1" x14ac:dyDescent="0.25">
      <c r="A35" s="9">
        <f t="shared" si="15"/>
        <v>32</v>
      </c>
      <c r="B35" s="9" t="s">
        <v>16</v>
      </c>
      <c r="C35" s="10" t="s">
        <v>171</v>
      </c>
      <c r="D35" s="12" t="s">
        <v>172</v>
      </c>
      <c r="E35" s="14" t="s">
        <v>114</v>
      </c>
      <c r="F35" s="14" t="s">
        <v>16</v>
      </c>
      <c r="G35" s="15" t="s">
        <v>21</v>
      </c>
      <c r="H35" s="28">
        <v>0.8</v>
      </c>
      <c r="I35" s="29">
        <f>VLOOKUP(C35,[1]Sheet1!$B$5:$AZ$716,51,0)</f>
        <v>816630.84</v>
      </c>
      <c r="J35" s="29">
        <f>VLOOKUP(C35,[1]Sheet1!$B$5:$BA$716,52,0)</f>
        <v>816630.84</v>
      </c>
      <c r="K35" s="30">
        <f>VLOOKUP(C35,[2]Sheet1!$B$5:$BB$697,53,0)</f>
        <v>5627.1783333333296</v>
      </c>
      <c r="L35" s="30">
        <f>VLOOKUP(C35,[2]Sheet1!$B:$BC,54,0)</f>
        <v>5627.1783333333296</v>
      </c>
      <c r="M35" s="30">
        <f>VLOOKUP(C35,[2]Sheet1!$B:$BD,55,0)</f>
        <v>0</v>
      </c>
      <c r="N35" s="30">
        <f>VLOOKUP(C35,[2]Sheet1!$B:$BE,56,0)</f>
        <v>0</v>
      </c>
      <c r="O35" s="30">
        <f>VLOOKUP(C35,[2]Sheet1!$B:$BF,57,0)</f>
        <v>0</v>
      </c>
      <c r="P35" s="30">
        <f>VLOOKUP(C35,[3]Sheet1!$B:$BH,59,0)</f>
        <v>0</v>
      </c>
      <c r="Q35" s="30">
        <f>VLOOKUP(C35,[4]Sheet1!$B$5:$BJ$707,61,0)</f>
        <v>0</v>
      </c>
      <c r="R35" s="30">
        <f>VLOOKUP(C35,[1]Sheet1!$B$5:$BN$716,65,0)</f>
        <v>0</v>
      </c>
      <c r="S35" s="36">
        <f t="shared" si="11"/>
        <v>9003.4853333333285</v>
      </c>
      <c r="T35" s="37">
        <f>VLOOKUP(C35,[5]Sheet2!$A:$V,21,0)</f>
        <v>70000</v>
      </c>
      <c r="U35" s="37"/>
      <c r="V35" s="37"/>
      <c r="W35" s="37">
        <f>VLOOKUP(C35,'[6]5.30 (2)'!$C$4:$V$115,20,0)</f>
        <v>20000</v>
      </c>
      <c r="X35" s="39">
        <v>20000</v>
      </c>
      <c r="Y35" s="37">
        <f>VLOOKUP(C35,'[7]7.4付款计划'!$C$4:$AI$185,33,0)</f>
        <v>0</v>
      </c>
      <c r="Z35" s="37">
        <f>VLOOKUP(C35,'[7]7.9付款计划'!$C$9:$AB$196,26,0)</f>
        <v>0</v>
      </c>
      <c r="AA35" s="37"/>
      <c r="AB35" s="37"/>
      <c r="AC35" s="37">
        <f t="shared" si="12"/>
        <v>110000</v>
      </c>
      <c r="AD35" s="38">
        <f t="shared" si="3"/>
        <v>-100996.51466666667</v>
      </c>
      <c r="AE35" s="38">
        <f t="shared" si="13"/>
        <v>816630.84</v>
      </c>
      <c r="AF35" s="44">
        <f t="shared" si="16"/>
        <v>816630.84</v>
      </c>
      <c r="AG35" s="45">
        <f t="shared" si="5"/>
        <v>816630.84</v>
      </c>
      <c r="AH35" s="44">
        <v>50000</v>
      </c>
      <c r="AI35" s="47">
        <f t="shared" si="14"/>
        <v>50000</v>
      </c>
      <c r="AJ35" s="48">
        <f t="shared" si="6"/>
        <v>6.1227175794634457E-2</v>
      </c>
      <c r="AK35" s="49">
        <f t="shared" si="7"/>
        <v>2.1489461762911033E-3</v>
      </c>
      <c r="AL35" s="50"/>
      <c r="AM35" s="51"/>
      <c r="AN35" s="51"/>
      <c r="AO35" s="50">
        <f t="shared" si="8"/>
        <v>0</v>
      </c>
      <c r="AP35" s="58">
        <v>0</v>
      </c>
      <c r="AQ35" s="58">
        <f t="shared" si="17"/>
        <v>0</v>
      </c>
      <c r="AR35" s="47">
        <f t="shared" si="10"/>
        <v>50000</v>
      </c>
      <c r="AS35" s="60"/>
      <c r="AT35" s="61"/>
      <c r="AU35" s="60"/>
      <c r="AV35" s="19" t="s">
        <v>98</v>
      </c>
      <c r="AW35" s="71"/>
      <c r="AX35" s="9" t="s">
        <v>162</v>
      </c>
      <c r="AY35" s="69"/>
    </row>
    <row r="36" spans="1:53" ht="36" customHeight="1" x14ac:dyDescent="0.25">
      <c r="A36" s="9">
        <f t="shared" si="15"/>
        <v>33</v>
      </c>
      <c r="B36" s="9" t="s">
        <v>16</v>
      </c>
      <c r="C36" s="10" t="s">
        <v>173</v>
      </c>
      <c r="D36" s="12" t="s">
        <v>174</v>
      </c>
      <c r="E36" s="14" t="s">
        <v>86</v>
      </c>
      <c r="F36" s="14" t="s">
        <v>16</v>
      </c>
      <c r="G36" s="15" t="s">
        <v>21</v>
      </c>
      <c r="H36" s="28">
        <v>0.8</v>
      </c>
      <c r="I36" s="29">
        <f>VLOOKUP(C36,[1]Sheet1!$B$5:$AZ$716,51,0)</f>
        <v>96823.94</v>
      </c>
      <c r="J36" s="29">
        <f>VLOOKUP(C36,[1]Sheet1!$B$5:$BA$716,52,0)</f>
        <v>96823.94</v>
      </c>
      <c r="K36" s="30">
        <f>VLOOKUP(C36,[2]Sheet1!$B$5:$BB$697,53,0)</f>
        <v>6985.38</v>
      </c>
      <c r="L36" s="30">
        <f>VLOOKUP(C36,[2]Sheet1!$B:$BC,54,0)</f>
        <v>13524.313333333301</v>
      </c>
      <c r="M36" s="30">
        <f>VLOOKUP(C36,[2]Sheet1!$B:$BD,55,0)</f>
        <v>17202.4633333333</v>
      </c>
      <c r="N36" s="30">
        <f>VLOOKUP(C36,[2]Sheet1!$B:$BE,56,0)</f>
        <v>15801.9433333333</v>
      </c>
      <c r="O36" s="30">
        <f>VLOOKUP(C36,[2]Sheet1!$B:$BF,57,0)</f>
        <v>12485.276666666699</v>
      </c>
      <c r="P36" s="30">
        <f>VLOOKUP(C36,[3]Sheet1!$B:$BH,59,0)</f>
        <v>12485.276666666699</v>
      </c>
      <c r="Q36" s="30">
        <f>VLOOKUP(C36,[4]Sheet1!$B$5:$BJ$707,61,0)</f>
        <v>12485.276666666699</v>
      </c>
      <c r="R36" s="30">
        <f>VLOOKUP(C36,[1]Sheet1!$B$5:$BN$716,65,0)</f>
        <v>5946.3433333333296</v>
      </c>
      <c r="S36" s="36">
        <f t="shared" si="11"/>
        <v>77533.01866666667</v>
      </c>
      <c r="T36" s="37">
        <f>VLOOKUP(C36,[5]Sheet2!$A:$V,21,0)</f>
        <v>0</v>
      </c>
      <c r="U36" s="37"/>
      <c r="V36" s="37"/>
      <c r="W36" s="37">
        <f>VLOOKUP(C36,'[6]5.30 (2)'!$C$4:$V$115,20,0)</f>
        <v>20000</v>
      </c>
      <c r="X36" s="37"/>
      <c r="Y36" s="37">
        <f>VLOOKUP(C36,'[7]7.4付款计划'!$C$4:$AI$185,33,0)</f>
        <v>0</v>
      </c>
      <c r="Z36" s="37">
        <f>VLOOKUP(C36,'[7]7.9付款计划'!$C$9:$AB$196,26,0)</f>
        <v>0</v>
      </c>
      <c r="AA36" s="37"/>
      <c r="AB36" s="37"/>
      <c r="AC36" s="37">
        <f t="shared" si="12"/>
        <v>20000</v>
      </c>
      <c r="AD36" s="38">
        <f t="shared" si="3"/>
        <v>57533.01866666667</v>
      </c>
      <c r="AE36" s="38">
        <f t="shared" si="13"/>
        <v>96823.94</v>
      </c>
      <c r="AF36" s="44">
        <f t="shared" si="16"/>
        <v>96823.94</v>
      </c>
      <c r="AG36" s="45">
        <f t="shared" ref="AG36:AG67" si="20">IF(AF36&gt;=0,AF36,0)</f>
        <v>96823.94</v>
      </c>
      <c r="AH36" s="44">
        <v>30000</v>
      </c>
      <c r="AI36" s="47">
        <f t="shared" si="14"/>
        <v>30000</v>
      </c>
      <c r="AJ36" s="55">
        <f t="shared" ref="AJ36:AJ67" si="21">IF(AG36&lt;=0,"100%",AH36/AG36)</f>
        <v>0.3098407274068789</v>
      </c>
      <c r="AK36" s="49">
        <f t="shared" ref="AK36:AK67" si="22">AI36/$AI$1</f>
        <v>1.2893677057746621E-3</v>
      </c>
      <c r="AL36" s="50"/>
      <c r="AM36" s="51"/>
      <c r="AN36" s="51"/>
      <c r="AO36" s="50">
        <f t="shared" ref="AO36:AO67" si="23">SUM(AL36:AN36)</f>
        <v>0</v>
      </c>
      <c r="AP36" s="58">
        <v>0</v>
      </c>
      <c r="AQ36" s="58">
        <f t="shared" si="17"/>
        <v>0</v>
      </c>
      <c r="AR36" s="47">
        <f t="shared" ref="AR36:AR67" si="24">AI36*(1-AQ36)</f>
        <v>30000</v>
      </c>
      <c r="AS36" s="59"/>
      <c r="AT36" s="9"/>
      <c r="AU36" s="59"/>
      <c r="AV36" s="19" t="s">
        <v>98</v>
      </c>
      <c r="AW36" s="71"/>
      <c r="AX36" s="9" t="s">
        <v>167</v>
      </c>
      <c r="AY36" s="69"/>
    </row>
    <row r="37" spans="1:53" ht="36" customHeight="1" x14ac:dyDescent="0.25">
      <c r="A37" s="9">
        <f t="shared" si="15"/>
        <v>34</v>
      </c>
      <c r="B37" s="9" t="s">
        <v>16</v>
      </c>
      <c r="C37" s="10" t="s">
        <v>175</v>
      </c>
      <c r="D37" s="12" t="s">
        <v>176</v>
      </c>
      <c r="E37" s="14" t="s">
        <v>114</v>
      </c>
      <c r="F37" s="14" t="s">
        <v>16</v>
      </c>
      <c r="G37" s="15" t="s">
        <v>21</v>
      </c>
      <c r="H37" s="28">
        <v>0.8</v>
      </c>
      <c r="I37" s="29">
        <f>VLOOKUP(C37,[1]Sheet1!$B$5:$AZ$716,51,0)</f>
        <v>300000</v>
      </c>
      <c r="J37" s="29">
        <f>VLOOKUP(C37,[1]Sheet1!$B$5:$BA$716,52,0)</f>
        <v>300000</v>
      </c>
      <c r="K37" s="30">
        <f>VLOOKUP(C37,[2]Sheet1!$B$5:$BB$697,53,0)</f>
        <v>102676.5</v>
      </c>
      <c r="L37" s="30">
        <f>VLOOKUP(C37,[2]Sheet1!$B:$BC,54,0)</f>
        <v>102676.5</v>
      </c>
      <c r="M37" s="30">
        <f>VLOOKUP(C37,[2]Sheet1!$B:$BD,55,0)</f>
        <v>102676.5</v>
      </c>
      <c r="N37" s="30">
        <f>VLOOKUP(C37,[2]Sheet1!$B:$BE,56,0)</f>
        <v>39407.25</v>
      </c>
      <c r="O37" s="30">
        <f>VLOOKUP(C37,[2]Sheet1!$B:$BF,57,0)</f>
        <v>39407.25</v>
      </c>
      <c r="P37" s="30">
        <f>VLOOKUP(C37,[3]Sheet1!$B:$BH,59,0)</f>
        <v>1373.75</v>
      </c>
      <c r="Q37" s="30">
        <f>VLOOKUP(C37,[4]Sheet1!$B$5:$BJ$707,61,0)</f>
        <v>650.83333333333303</v>
      </c>
      <c r="R37" s="30">
        <f>VLOOKUP(C37,[1]Sheet1!$B$5:$BN$716,65,0)</f>
        <v>650.83333333333303</v>
      </c>
      <c r="S37" s="36">
        <f t="shared" si="11"/>
        <v>311615.53333333333</v>
      </c>
      <c r="T37" s="37">
        <f>VLOOKUP(C37,[5]Sheet2!$A:$V,21,0)</f>
        <v>30000</v>
      </c>
      <c r="U37" s="37"/>
      <c r="V37" s="37"/>
      <c r="W37" s="37"/>
      <c r="X37" s="37"/>
      <c r="Y37" s="37">
        <f>VLOOKUP(C37,'[7]7.4付款计划'!$C$4:$AI$185,33,0)</f>
        <v>0</v>
      </c>
      <c r="Z37" s="37">
        <f>VLOOKUP(C37,'[7]7.9付款计划'!$C$9:$AB$196,26,0)</f>
        <v>0</v>
      </c>
      <c r="AA37" s="37"/>
      <c r="AB37" s="37"/>
      <c r="AC37" s="37">
        <f t="shared" si="12"/>
        <v>30000</v>
      </c>
      <c r="AD37" s="38">
        <f t="shared" si="3"/>
        <v>281615.53333333333</v>
      </c>
      <c r="AE37" s="38">
        <f t="shared" si="13"/>
        <v>300000</v>
      </c>
      <c r="AF37" s="44">
        <f t="shared" si="16"/>
        <v>300000</v>
      </c>
      <c r="AG37" s="45">
        <f t="shared" si="20"/>
        <v>300000</v>
      </c>
      <c r="AH37" s="44">
        <v>30000</v>
      </c>
      <c r="AI37" s="47">
        <f t="shared" si="14"/>
        <v>30000</v>
      </c>
      <c r="AJ37" s="55">
        <f t="shared" si="21"/>
        <v>0.1</v>
      </c>
      <c r="AK37" s="49">
        <f t="shared" si="22"/>
        <v>1.2893677057746621E-3</v>
      </c>
      <c r="AL37" s="50"/>
      <c r="AM37" s="51"/>
      <c r="AN37" s="51"/>
      <c r="AO37" s="50">
        <f t="shared" si="23"/>
        <v>0</v>
      </c>
      <c r="AP37" s="58">
        <v>0</v>
      </c>
      <c r="AQ37" s="58">
        <f t="shared" si="17"/>
        <v>0</v>
      </c>
      <c r="AR37" s="47">
        <f t="shared" si="24"/>
        <v>30000</v>
      </c>
      <c r="AS37" s="59"/>
      <c r="AT37" s="9"/>
      <c r="AU37" s="59"/>
      <c r="AV37" s="19" t="s">
        <v>98</v>
      </c>
      <c r="AW37" s="71"/>
      <c r="AX37" s="9" t="s">
        <v>177</v>
      </c>
      <c r="AY37" s="69"/>
    </row>
    <row r="38" spans="1:53" ht="36" customHeight="1" x14ac:dyDescent="0.25">
      <c r="A38" s="9">
        <f t="shared" si="15"/>
        <v>35</v>
      </c>
      <c r="B38" s="9" t="s">
        <v>16</v>
      </c>
      <c r="C38" s="10" t="s">
        <v>178</v>
      </c>
      <c r="D38" s="12" t="s">
        <v>179</v>
      </c>
      <c r="E38" s="14" t="s">
        <v>114</v>
      </c>
      <c r="F38" s="14" t="s">
        <v>16</v>
      </c>
      <c r="G38" s="15" t="s">
        <v>21</v>
      </c>
      <c r="H38" s="28">
        <v>1</v>
      </c>
      <c r="I38" s="29">
        <f>VLOOKUP(C38,[1]Sheet1!$B$5:$AZ$716,51,0)</f>
        <v>294000</v>
      </c>
      <c r="J38" s="29">
        <f>VLOOKUP(C38,[1]Sheet1!$B$5:$BA$716,52,0)</f>
        <v>294000</v>
      </c>
      <c r="K38" s="30">
        <f>VLOOKUP(C38,[2]Sheet1!$B$5:$BB$697,53,0)</f>
        <v>0</v>
      </c>
      <c r="L38" s="30">
        <f>VLOOKUP(C38,[2]Sheet1!$B:$BC,54,0)</f>
        <v>0</v>
      </c>
      <c r="M38" s="30">
        <f>VLOOKUP(C38,[2]Sheet1!$B:$BD,55,0)</f>
        <v>0</v>
      </c>
      <c r="N38" s="30">
        <f>VLOOKUP(C38,[2]Sheet1!$B:$BE,56,0)</f>
        <v>0</v>
      </c>
      <c r="O38" s="30">
        <f>VLOOKUP(C38,[2]Sheet1!$B:$BF,57,0)</f>
        <v>0</v>
      </c>
      <c r="P38" s="30">
        <f>VLOOKUP(C38,[3]Sheet1!$B:$BH,59,0)</f>
        <v>0</v>
      </c>
      <c r="Q38" s="30">
        <f>VLOOKUP(C38,[4]Sheet1!$B$5:$BJ$707,61,0)</f>
        <v>0</v>
      </c>
      <c r="R38" s="30">
        <f>VLOOKUP(C38,[1]Sheet1!$B$5:$BN$716,65,0)</f>
        <v>0</v>
      </c>
      <c r="S38" s="36">
        <f t="shared" si="11"/>
        <v>0</v>
      </c>
      <c r="T38" s="37">
        <f>VLOOKUP(C38,[5]Sheet2!$A:$V,21,0)</f>
        <v>20000</v>
      </c>
      <c r="U38" s="37"/>
      <c r="V38" s="37"/>
      <c r="W38" s="37"/>
      <c r="X38" s="37"/>
      <c r="Y38" s="37">
        <f>VLOOKUP(C38,'[7]7.4付款计划'!$C$4:$AI$185,33,0)</f>
        <v>0</v>
      </c>
      <c r="Z38" s="37">
        <f>VLOOKUP(C38,'[7]7.9付款计划'!$C$9:$AB$196,26,0)</f>
        <v>0</v>
      </c>
      <c r="AA38" s="37"/>
      <c r="AB38" s="37"/>
      <c r="AC38" s="37">
        <f t="shared" si="12"/>
        <v>20000</v>
      </c>
      <c r="AD38" s="38">
        <f t="shared" si="3"/>
        <v>-20000</v>
      </c>
      <c r="AE38" s="38">
        <f t="shared" si="13"/>
        <v>294000</v>
      </c>
      <c r="AF38" s="44">
        <f t="shared" si="16"/>
        <v>294000</v>
      </c>
      <c r="AG38" s="45">
        <f t="shared" si="20"/>
        <v>294000</v>
      </c>
      <c r="AH38" s="44">
        <v>30000</v>
      </c>
      <c r="AI38" s="47">
        <f t="shared" si="14"/>
        <v>30000</v>
      </c>
      <c r="AJ38" s="55">
        <f t="shared" si="21"/>
        <v>0.10204081632653061</v>
      </c>
      <c r="AK38" s="49">
        <f t="shared" si="22"/>
        <v>1.2893677057746621E-3</v>
      </c>
      <c r="AL38" s="50"/>
      <c r="AM38" s="51"/>
      <c r="AN38" s="51"/>
      <c r="AO38" s="50">
        <f t="shared" si="23"/>
        <v>0</v>
      </c>
      <c r="AP38" s="58">
        <v>0</v>
      </c>
      <c r="AQ38" s="58">
        <f t="shared" si="17"/>
        <v>0</v>
      </c>
      <c r="AR38" s="47">
        <f t="shared" si="24"/>
        <v>30000</v>
      </c>
      <c r="AS38" s="59"/>
      <c r="AT38" s="9"/>
      <c r="AU38" s="59"/>
      <c r="AV38" s="19" t="s">
        <v>98</v>
      </c>
      <c r="AW38" s="71"/>
      <c r="AX38" s="9" t="s">
        <v>162</v>
      </c>
      <c r="AY38" s="69"/>
    </row>
    <row r="39" spans="1:53" ht="36" customHeight="1" x14ac:dyDescent="0.25">
      <c r="A39" s="9">
        <f t="shared" si="15"/>
        <v>36</v>
      </c>
      <c r="B39" s="9" t="s">
        <v>14</v>
      </c>
      <c r="C39" s="10" t="s">
        <v>180</v>
      </c>
      <c r="D39" s="12" t="s">
        <v>181</v>
      </c>
      <c r="E39" s="14" t="s">
        <v>114</v>
      </c>
      <c r="F39" s="15" t="s">
        <v>14</v>
      </c>
      <c r="G39" s="15" t="s">
        <v>99</v>
      </c>
      <c r="H39" s="28">
        <v>0.8</v>
      </c>
      <c r="I39" s="29">
        <f>VLOOKUP(C39,[1]Sheet1!$B$5:$AZ$716,51,0)</f>
        <v>3292398.48</v>
      </c>
      <c r="J39" s="29">
        <f>VLOOKUP(C39,[1]Sheet1!$B$5:$BA$716,52,0)</f>
        <v>3223767.43</v>
      </c>
      <c r="K39" s="30">
        <f>VLOOKUP(C39,[2]Sheet1!$B$5:$BB$697,53,0)</f>
        <v>206725.186666667</v>
      </c>
      <c r="L39" s="30">
        <f>VLOOKUP(C39,[2]Sheet1!$B:$BC,54,0)</f>
        <v>225140.76166666701</v>
      </c>
      <c r="M39" s="30">
        <f>VLOOKUP(C39,[2]Sheet1!$B:$BD,55,0)</f>
        <v>239988.33166666701</v>
      </c>
      <c r="N39" s="30">
        <f>VLOOKUP(C39,[2]Sheet1!$B:$BE,56,0)</f>
        <v>218199.80666666699</v>
      </c>
      <c r="O39" s="30">
        <f>VLOOKUP(C39,[2]Sheet1!$B:$BF,57,0)</f>
        <v>178983.14</v>
      </c>
      <c r="P39" s="30">
        <f>VLOOKUP(C39,[3]Sheet1!$B:$BH,59,0)</f>
        <v>131259.683333333</v>
      </c>
      <c r="Q39" s="30">
        <f>VLOOKUP(C39,[4]Sheet1!$B$5:$BJ$707,61,0)</f>
        <v>105560.148333333</v>
      </c>
      <c r="R39" s="30">
        <f>VLOOKUP(C39,[1]Sheet1!$B$5:$BN$716,65,0)</f>
        <v>71497.22</v>
      </c>
      <c r="S39" s="36">
        <f t="shared" si="11"/>
        <v>1101883.4226666673</v>
      </c>
      <c r="T39" s="37">
        <f>VLOOKUP(C39,[5]Sheet2!$A:$V,21,0)</f>
        <v>600000</v>
      </c>
      <c r="U39" s="37"/>
      <c r="V39" s="37"/>
      <c r="W39" s="37">
        <f>VLOOKUP(C39,'[6]5.30 (2)'!$C$4:$V$115,20,0)</f>
        <v>500000</v>
      </c>
      <c r="X39" s="37"/>
      <c r="Y39" s="37">
        <f>VLOOKUP(C39,'[7]7.4付款计划'!$C$4:$AI$185,33,0)</f>
        <v>500000</v>
      </c>
      <c r="Z39" s="37">
        <f>VLOOKUP(C39,'[7]7.9付款计划'!$C$9:$AB$196,26,0)</f>
        <v>0</v>
      </c>
      <c r="AA39" s="37"/>
      <c r="AB39" s="37"/>
      <c r="AC39" s="37">
        <f t="shared" si="12"/>
        <v>1600000</v>
      </c>
      <c r="AD39" s="38">
        <f t="shared" si="3"/>
        <v>-498116.57733333274</v>
      </c>
      <c r="AE39" s="38">
        <f t="shared" si="13"/>
        <v>3223767.43</v>
      </c>
      <c r="AF39" s="44">
        <f t="shared" si="16"/>
        <v>3223767.43</v>
      </c>
      <c r="AG39" s="45">
        <f t="shared" si="20"/>
        <v>3223767.43</v>
      </c>
      <c r="AH39" s="44">
        <v>1000000</v>
      </c>
      <c r="AI39" s="47">
        <f t="shared" si="14"/>
        <v>1000000</v>
      </c>
      <c r="AJ39" s="55">
        <f t="shared" si="21"/>
        <v>0.31019607391467441</v>
      </c>
      <c r="AK39" s="49">
        <f t="shared" si="22"/>
        <v>4.2978923525822069E-2</v>
      </c>
      <c r="AL39" s="50"/>
      <c r="AM39" s="51"/>
      <c r="AN39" s="51"/>
      <c r="AO39" s="50">
        <f t="shared" si="23"/>
        <v>0</v>
      </c>
      <c r="AP39" s="58">
        <v>0.03</v>
      </c>
      <c r="AQ39" s="58">
        <f t="shared" si="17"/>
        <v>0.03</v>
      </c>
      <c r="AR39" s="47">
        <f t="shared" si="24"/>
        <v>970000</v>
      </c>
      <c r="AS39" s="59"/>
      <c r="AT39" s="9"/>
      <c r="AU39" s="59"/>
      <c r="AV39" s="68" t="s">
        <v>98</v>
      </c>
      <c r="AW39" s="47"/>
      <c r="AX39" s="15" t="s">
        <v>182</v>
      </c>
      <c r="AY39" s="69"/>
    </row>
    <row r="40" spans="1:53" ht="36" customHeight="1" x14ac:dyDescent="0.25">
      <c r="A40" s="9">
        <f t="shared" si="15"/>
        <v>37</v>
      </c>
      <c r="B40" s="9" t="s">
        <v>16</v>
      </c>
      <c r="C40" s="10" t="s">
        <v>183</v>
      </c>
      <c r="D40" s="12" t="s">
        <v>184</v>
      </c>
      <c r="E40" s="14" t="s">
        <v>114</v>
      </c>
      <c r="F40" s="14" t="s">
        <v>16</v>
      </c>
      <c r="G40" s="15" t="s">
        <v>21</v>
      </c>
      <c r="H40" s="28">
        <v>1</v>
      </c>
      <c r="I40" s="29">
        <f>VLOOKUP(C40,[1]Sheet1!$B$5:$AZ$716,51,0)</f>
        <v>170686.65</v>
      </c>
      <c r="J40" s="29">
        <f>VLOOKUP(C40,[1]Sheet1!$B$5:$BA$716,52,0)</f>
        <v>170686.65</v>
      </c>
      <c r="K40" s="30">
        <f>VLOOKUP(C40,[2]Sheet1!$B$5:$BB$697,53,0)</f>
        <v>0</v>
      </c>
      <c r="L40" s="30">
        <f>VLOOKUP(C40,[2]Sheet1!$B:$BC,54,0)</f>
        <v>0</v>
      </c>
      <c r="M40" s="30">
        <f>VLOOKUP(C40,[2]Sheet1!$B:$BD,55,0)</f>
        <v>0</v>
      </c>
      <c r="N40" s="30">
        <f>VLOOKUP(C40,[2]Sheet1!$B:$BE,56,0)</f>
        <v>0</v>
      </c>
      <c r="O40" s="30">
        <f>VLOOKUP(C40,[2]Sheet1!$B:$BF,57,0)</f>
        <v>0</v>
      </c>
      <c r="P40" s="30">
        <f>VLOOKUP(C40,[3]Sheet1!$B:$BH,59,0)</f>
        <v>0</v>
      </c>
      <c r="Q40" s="30">
        <f>VLOOKUP(C40,[4]Sheet1!$B$5:$BJ$707,61,0)</f>
        <v>0</v>
      </c>
      <c r="R40" s="30">
        <f>VLOOKUP(C40,[1]Sheet1!$B$5:$BN$716,65,0)</f>
        <v>0</v>
      </c>
      <c r="S40" s="36">
        <f t="shared" si="11"/>
        <v>0</v>
      </c>
      <c r="T40" s="37">
        <f>VLOOKUP(C40,[5]Sheet2!$A:$V,21,0)</f>
        <v>30000</v>
      </c>
      <c r="U40" s="37"/>
      <c r="V40" s="37"/>
      <c r="W40" s="37">
        <f>VLOOKUP(C40,'[6]5.30 (2)'!$C$4:$V$115,20,0)</f>
        <v>50000</v>
      </c>
      <c r="X40" s="37"/>
      <c r="Y40" s="37">
        <f>VLOOKUP(C40,'[7]7.4付款计划'!$C$4:$AI$185,33,0)</f>
        <v>0</v>
      </c>
      <c r="Z40" s="37">
        <f>VLOOKUP(C40,'[7]7.9付款计划'!$C$9:$AB$196,26,0)</f>
        <v>0</v>
      </c>
      <c r="AA40" s="37"/>
      <c r="AB40" s="37"/>
      <c r="AC40" s="37">
        <f t="shared" si="12"/>
        <v>80000</v>
      </c>
      <c r="AD40" s="38">
        <f t="shared" si="3"/>
        <v>-80000</v>
      </c>
      <c r="AE40" s="38">
        <f t="shared" si="13"/>
        <v>170686.65</v>
      </c>
      <c r="AF40" s="44">
        <f t="shared" si="16"/>
        <v>170686.65</v>
      </c>
      <c r="AG40" s="45">
        <f t="shared" si="20"/>
        <v>170686.65</v>
      </c>
      <c r="AH40" s="44">
        <v>60000</v>
      </c>
      <c r="AI40" s="47">
        <f t="shared" si="14"/>
        <v>60000</v>
      </c>
      <c r="AJ40" s="55">
        <f t="shared" si="21"/>
        <v>0.35152134042117533</v>
      </c>
      <c r="AK40" s="49">
        <f t="shared" si="22"/>
        <v>2.5787354115493241E-3</v>
      </c>
      <c r="AL40" s="50"/>
      <c r="AM40" s="51"/>
      <c r="AN40" s="51"/>
      <c r="AO40" s="50">
        <f t="shared" si="23"/>
        <v>0</v>
      </c>
      <c r="AP40" s="58">
        <v>0</v>
      </c>
      <c r="AQ40" s="58">
        <f t="shared" si="17"/>
        <v>0</v>
      </c>
      <c r="AR40" s="47">
        <f t="shared" si="24"/>
        <v>60000</v>
      </c>
      <c r="AS40" s="59"/>
      <c r="AT40" s="9"/>
      <c r="AU40" s="59">
        <f t="shared" ref="AU40:AU42" si="25">AS40-AT40</f>
        <v>0</v>
      </c>
      <c r="AV40" s="19" t="s">
        <v>98</v>
      </c>
      <c r="AW40" s="47"/>
      <c r="AX40" s="9" t="s">
        <v>107</v>
      </c>
      <c r="AY40" s="69"/>
    </row>
    <row r="41" spans="1:53" ht="36" customHeight="1" x14ac:dyDescent="0.25">
      <c r="A41" s="9">
        <f t="shared" si="15"/>
        <v>38</v>
      </c>
      <c r="B41" s="9" t="s">
        <v>16</v>
      </c>
      <c r="C41" s="10" t="s">
        <v>185</v>
      </c>
      <c r="D41" s="12" t="s">
        <v>186</v>
      </c>
      <c r="E41" s="14" t="s">
        <v>114</v>
      </c>
      <c r="F41" s="14" t="s">
        <v>16</v>
      </c>
      <c r="G41" s="15" t="s">
        <v>21</v>
      </c>
      <c r="H41" s="28">
        <v>1</v>
      </c>
      <c r="I41" s="29">
        <f>VLOOKUP(C41,[1]Sheet1!$B$5:$AZ$716,51,0)</f>
        <v>156704.41</v>
      </c>
      <c r="J41" s="29">
        <f>VLOOKUP(C41,[1]Sheet1!$B$5:$BA$716,52,0)</f>
        <v>156704.41</v>
      </c>
      <c r="K41" s="30">
        <f>VLOOKUP(C41,[2]Sheet1!$B$5:$BB$697,53,0)</f>
        <v>0</v>
      </c>
      <c r="L41" s="30">
        <f>VLOOKUP(C41,[2]Sheet1!$B:$BC,54,0)</f>
        <v>0</v>
      </c>
      <c r="M41" s="30">
        <f>VLOOKUP(C41,[2]Sheet1!$B:$BD,55,0)</f>
        <v>0</v>
      </c>
      <c r="N41" s="30">
        <f>VLOOKUP(C41,[2]Sheet1!$B:$BE,56,0)</f>
        <v>0</v>
      </c>
      <c r="O41" s="30">
        <f>VLOOKUP(C41,[2]Sheet1!$B:$BF,57,0)</f>
        <v>0</v>
      </c>
      <c r="P41" s="30">
        <f>VLOOKUP(C41,[3]Sheet1!$B:$BH,59,0)</f>
        <v>0</v>
      </c>
      <c r="Q41" s="30">
        <f>VLOOKUP(C41,[4]Sheet1!$B$5:$BJ$707,61,0)</f>
        <v>0</v>
      </c>
      <c r="R41" s="30">
        <f>VLOOKUP(C41,[1]Sheet1!$B$5:$BN$716,65,0)</f>
        <v>0</v>
      </c>
      <c r="S41" s="36">
        <f t="shared" si="11"/>
        <v>0</v>
      </c>
      <c r="T41" s="37">
        <f>VLOOKUP(C41,[5]Sheet2!$A:$V,21,0)</f>
        <v>0</v>
      </c>
      <c r="U41" s="37"/>
      <c r="V41" s="37">
        <v>20000</v>
      </c>
      <c r="W41" s="37"/>
      <c r="X41" s="37"/>
      <c r="Y41" s="37">
        <f>VLOOKUP(C41,'[7]7.4付款计划'!$C$4:$AI$185,33,0)</f>
        <v>0</v>
      </c>
      <c r="Z41" s="37">
        <f>VLOOKUP(C41,'[7]7.9付款计划'!$C$9:$AB$196,26,0)</f>
        <v>0</v>
      </c>
      <c r="AA41" s="37"/>
      <c r="AB41" s="37"/>
      <c r="AC41" s="37">
        <f t="shared" si="12"/>
        <v>20000</v>
      </c>
      <c r="AD41" s="38">
        <f t="shared" si="3"/>
        <v>-20000</v>
      </c>
      <c r="AE41" s="38">
        <f t="shared" si="13"/>
        <v>156704.41</v>
      </c>
      <c r="AF41" s="44">
        <f t="shared" si="16"/>
        <v>156704.41</v>
      </c>
      <c r="AG41" s="45">
        <f t="shared" si="20"/>
        <v>156704.41</v>
      </c>
      <c r="AH41" s="44">
        <v>20000</v>
      </c>
      <c r="AI41" s="47">
        <f t="shared" si="14"/>
        <v>20000</v>
      </c>
      <c r="AJ41" s="55">
        <f t="shared" si="21"/>
        <v>0.12762882678285825</v>
      </c>
      <c r="AK41" s="49">
        <f t="shared" si="22"/>
        <v>8.5957847051644129E-4</v>
      </c>
      <c r="AL41" s="50"/>
      <c r="AM41" s="51"/>
      <c r="AN41" s="51"/>
      <c r="AO41" s="50">
        <f t="shared" si="23"/>
        <v>0</v>
      </c>
      <c r="AP41" s="58">
        <v>0</v>
      </c>
      <c r="AQ41" s="58">
        <f t="shared" si="17"/>
        <v>0</v>
      </c>
      <c r="AR41" s="47">
        <f t="shared" si="24"/>
        <v>20000</v>
      </c>
      <c r="AS41" s="59"/>
      <c r="AT41" s="9"/>
      <c r="AU41" s="59">
        <f t="shared" si="25"/>
        <v>0</v>
      </c>
      <c r="AV41" s="19" t="s">
        <v>98</v>
      </c>
      <c r="AW41" s="47"/>
      <c r="AX41" s="9" t="s">
        <v>107</v>
      </c>
      <c r="AY41" s="69"/>
    </row>
    <row r="42" spans="1:53" ht="36" customHeight="1" x14ac:dyDescent="0.25">
      <c r="A42" s="9">
        <f t="shared" si="15"/>
        <v>39</v>
      </c>
      <c r="B42" s="9" t="s">
        <v>16</v>
      </c>
      <c r="C42" s="10" t="s">
        <v>187</v>
      </c>
      <c r="D42" s="12" t="s">
        <v>188</v>
      </c>
      <c r="E42" s="14" t="s">
        <v>114</v>
      </c>
      <c r="F42" s="14" t="s">
        <v>16</v>
      </c>
      <c r="G42" s="15" t="s">
        <v>21</v>
      </c>
      <c r="H42" s="28">
        <v>0.8</v>
      </c>
      <c r="I42" s="29">
        <f>VLOOKUP(C42,[1]Sheet1!$B$5:$AZ$716,51,0)</f>
        <v>2102944.15</v>
      </c>
      <c r="J42" s="29">
        <f>VLOOKUP(C42,[1]Sheet1!$B$5:$BA$716,52,0)</f>
        <v>2102944.15</v>
      </c>
      <c r="K42" s="30">
        <f>VLOOKUP(C42,[2]Sheet1!$B$5:$BB$697,53,0)</f>
        <v>16077.51</v>
      </c>
      <c r="L42" s="30">
        <f>VLOOKUP(C42,[2]Sheet1!$B:$BC,54,0)</f>
        <v>16077.51</v>
      </c>
      <c r="M42" s="30">
        <f>VLOOKUP(C42,[2]Sheet1!$B:$BD,55,0)</f>
        <v>60017.936666666697</v>
      </c>
      <c r="N42" s="30">
        <f>VLOOKUP(C42,[2]Sheet1!$B:$BE,56,0)</f>
        <v>262655.563333333</v>
      </c>
      <c r="O42" s="30">
        <f>VLOOKUP(C42,[2]Sheet1!$B:$BF,57,0)</f>
        <v>412186.20333333302</v>
      </c>
      <c r="P42" s="30">
        <f>VLOOKUP(C42,[3]Sheet1!$B:$BH,59,0)</f>
        <v>515215.08333333302</v>
      </c>
      <c r="Q42" s="30">
        <f>VLOOKUP(C42,[4]Sheet1!$B$5:$BJ$707,61,0)</f>
        <v>351508.256666667</v>
      </c>
      <c r="R42" s="30">
        <f>VLOOKUP(C42,[1]Sheet1!$B$5:$BN$716,65,0)</f>
        <v>350490.691666667</v>
      </c>
      <c r="S42" s="36">
        <f t="shared" si="11"/>
        <v>1587383.004</v>
      </c>
      <c r="T42" s="37">
        <f>VLOOKUP(C42,[5]Sheet2!$A:$V,21,0)</f>
        <v>0</v>
      </c>
      <c r="U42" s="37"/>
      <c r="V42" s="37"/>
      <c r="W42" s="37">
        <f>VLOOKUP(C42,'[6]5.30 (2)'!$C$4:$V$115,20,0)</f>
        <v>180000</v>
      </c>
      <c r="X42" s="37"/>
      <c r="Y42" s="39">
        <v>6105.39</v>
      </c>
      <c r="Z42" s="37">
        <f>VLOOKUP(C42,'[7]7.9付款计划'!$C$9:$AB$196,26,0)</f>
        <v>0</v>
      </c>
      <c r="AA42" s="37"/>
      <c r="AB42" s="37"/>
      <c r="AC42" s="37">
        <f t="shared" si="12"/>
        <v>186105.39</v>
      </c>
      <c r="AD42" s="38">
        <f t="shared" si="3"/>
        <v>1401277.6140000001</v>
      </c>
      <c r="AE42" s="38">
        <f t="shared" si="13"/>
        <v>2102944.15</v>
      </c>
      <c r="AF42" s="44">
        <f t="shared" si="16"/>
        <v>2102944.15</v>
      </c>
      <c r="AG42" s="45">
        <f t="shared" si="20"/>
        <v>2102944.15</v>
      </c>
      <c r="AH42" s="44">
        <v>1905185.11</v>
      </c>
      <c r="AI42" s="47">
        <f t="shared" si="14"/>
        <v>1905185.11</v>
      </c>
      <c r="AJ42" s="55">
        <f t="shared" si="21"/>
        <v>0.90596086919379204</v>
      </c>
      <c r="AK42" s="49">
        <f t="shared" si="22"/>
        <v>8.1882805145224904E-2</v>
      </c>
      <c r="AL42" s="50"/>
      <c r="AM42" s="50"/>
      <c r="AN42" s="50"/>
      <c r="AO42" s="50">
        <f t="shared" si="23"/>
        <v>0</v>
      </c>
      <c r="AP42" s="58">
        <v>0</v>
      </c>
      <c r="AQ42" s="58">
        <f t="shared" si="17"/>
        <v>0</v>
      </c>
      <c r="AR42" s="47">
        <f t="shared" si="24"/>
        <v>1905185.11</v>
      </c>
      <c r="AS42" s="59">
        <v>45524</v>
      </c>
      <c r="AT42" s="9">
        <v>7</v>
      </c>
      <c r="AU42" s="59">
        <f t="shared" si="25"/>
        <v>45517</v>
      </c>
      <c r="AV42" s="19" t="s">
        <v>87</v>
      </c>
      <c r="AW42" s="71"/>
      <c r="AX42" s="9" t="s">
        <v>107</v>
      </c>
      <c r="AY42" s="69"/>
    </row>
    <row r="43" spans="1:53" ht="36" customHeight="1" x14ac:dyDescent="0.25">
      <c r="A43" s="9">
        <f t="shared" si="15"/>
        <v>40</v>
      </c>
      <c r="B43" s="9" t="s">
        <v>104</v>
      </c>
      <c r="C43" s="10" t="s">
        <v>189</v>
      </c>
      <c r="D43" s="12" t="s">
        <v>190</v>
      </c>
      <c r="E43" s="14" t="s">
        <v>114</v>
      </c>
      <c r="F43" s="15" t="s">
        <v>12</v>
      </c>
      <c r="G43" s="15" t="s">
        <v>11</v>
      </c>
      <c r="H43" s="28">
        <v>1</v>
      </c>
      <c r="I43" s="29">
        <f>VLOOKUP(C43,[1]Sheet1!$B$5:$AZ$716,51,0)</f>
        <v>8701754.7699999996</v>
      </c>
      <c r="J43" s="29">
        <f>VLOOKUP(C43,[1]Sheet1!$B$5:$BA$716,52,0)</f>
        <v>7953093.9100000001</v>
      </c>
      <c r="K43" s="30">
        <f>VLOOKUP(C43,[2]Sheet1!$B$5:$BB$697,53,0)</f>
        <v>556803.16666666698</v>
      </c>
      <c r="L43" s="30">
        <f>VLOOKUP(C43,[2]Sheet1!$B:$BC,54,0)</f>
        <v>589663.14333333296</v>
      </c>
      <c r="M43" s="30">
        <f>VLOOKUP(C43,[2]Sheet1!$B:$BD,55,0)</f>
        <v>676226.42333333299</v>
      </c>
      <c r="N43" s="30">
        <f>VLOOKUP(C43,[2]Sheet1!$B:$BE,56,0)</f>
        <v>679047.62333333294</v>
      </c>
      <c r="O43" s="30">
        <f>VLOOKUP(C43,[2]Sheet1!$B:$BF,57,0)</f>
        <v>740588.21666666702</v>
      </c>
      <c r="P43" s="30">
        <f>VLOOKUP(C43,[3]Sheet1!$B:$BH,59,0)</f>
        <v>730459.40166666696</v>
      </c>
      <c r="Q43" s="30">
        <f>VLOOKUP(C43,[4]Sheet1!$B$5:$BJ$707,61,0)</f>
        <v>688834.49166666705</v>
      </c>
      <c r="R43" s="30">
        <f>VLOOKUP(C43,[1]Sheet1!$B$5:$BN$716,65,0)</f>
        <v>667706.80666666699</v>
      </c>
      <c r="S43" s="36">
        <f t="shared" si="11"/>
        <v>5329329.2733333334</v>
      </c>
      <c r="T43" s="37">
        <f>VLOOKUP(C43,[5]Sheet2!$A:$V,21,0)</f>
        <v>1330000</v>
      </c>
      <c r="U43" s="37"/>
      <c r="V43" s="37">
        <v>250000</v>
      </c>
      <c r="W43" s="37">
        <f>VLOOKUP(C43,'[6]5.30 (2)'!$C$4:$V$115,20,0)</f>
        <v>300000</v>
      </c>
      <c r="X43" s="37"/>
      <c r="Y43" s="37">
        <f>VLOOKUP(C43,'[7]7.4付款计划'!$C$4:$AI$185,33,0)</f>
        <v>50000</v>
      </c>
      <c r="Z43" s="37">
        <f>VLOOKUP(C43,'[7]7.9付款计划'!$C$9:$AB$196,26,0)</f>
        <v>180000</v>
      </c>
      <c r="AA43" s="37"/>
      <c r="AB43" s="37"/>
      <c r="AC43" s="37">
        <f t="shared" si="12"/>
        <v>2110000</v>
      </c>
      <c r="AD43" s="38">
        <f t="shared" si="3"/>
        <v>3219329.2733333334</v>
      </c>
      <c r="AE43" s="38">
        <f t="shared" si="13"/>
        <v>7953093.9100000001</v>
      </c>
      <c r="AF43" s="44">
        <f t="shared" ref="AF43:AF106" si="26">_xlfn.IFS(G43="原材料",AE43,G43="涉诉",AE43,G43="临采",AE43,G43="零部件",AD43,G43="销售",AD43,G43="固定资产",AE43,G43="特殊类",AE43)</f>
        <v>3219329.2733333334</v>
      </c>
      <c r="AG43" s="45">
        <f t="shared" si="20"/>
        <v>3219329.2733333334</v>
      </c>
      <c r="AH43" s="44">
        <v>500000</v>
      </c>
      <c r="AI43" s="47">
        <f t="shared" si="14"/>
        <v>500000</v>
      </c>
      <c r="AJ43" s="55">
        <f t="shared" si="21"/>
        <v>0.15531185459705829</v>
      </c>
      <c r="AK43" s="49">
        <f t="shared" si="22"/>
        <v>2.1489461762911034E-2</v>
      </c>
      <c r="AL43" s="50"/>
      <c r="AM43" s="50"/>
      <c r="AN43" s="50"/>
      <c r="AO43" s="50">
        <f t="shared" si="23"/>
        <v>0</v>
      </c>
      <c r="AP43" s="58">
        <v>0.03</v>
      </c>
      <c r="AQ43" s="58">
        <f t="shared" si="17"/>
        <v>0.03</v>
      </c>
      <c r="AR43" s="47">
        <f t="shared" si="24"/>
        <v>485000</v>
      </c>
      <c r="AS43" s="59">
        <v>45509</v>
      </c>
      <c r="AT43" s="9">
        <v>2</v>
      </c>
      <c r="AU43" s="59">
        <f t="shared" ref="AU43:AU56" si="27">AS43-AT43</f>
        <v>45507</v>
      </c>
      <c r="AV43" s="68" t="s">
        <v>98</v>
      </c>
      <c r="AW43" s="47"/>
      <c r="AX43" s="15" t="s">
        <v>191</v>
      </c>
      <c r="AY43" s="69"/>
    </row>
    <row r="44" spans="1:53" ht="36" customHeight="1" x14ac:dyDescent="0.25">
      <c r="A44" s="9">
        <f t="shared" si="15"/>
        <v>41</v>
      </c>
      <c r="B44" s="9" t="s">
        <v>104</v>
      </c>
      <c r="C44" s="10" t="s">
        <v>192</v>
      </c>
      <c r="D44" s="12" t="s">
        <v>193</v>
      </c>
      <c r="E44" s="14" t="s">
        <v>114</v>
      </c>
      <c r="F44" s="15" t="s">
        <v>12</v>
      </c>
      <c r="G44" s="15" t="s">
        <v>11</v>
      </c>
      <c r="H44" s="28">
        <v>1</v>
      </c>
      <c r="I44" s="29">
        <f>VLOOKUP(C44,[1]Sheet1!$B$5:$AZ$716,51,0)</f>
        <v>10408787.98</v>
      </c>
      <c r="J44" s="29">
        <f>VLOOKUP(C44,[1]Sheet1!$B$5:$BA$716,52,0)</f>
        <v>9407697.3699999992</v>
      </c>
      <c r="K44" s="30">
        <f>VLOOKUP(C44,[2]Sheet1!$B$5:$BB$697,53,0)</f>
        <v>591973.75833333295</v>
      </c>
      <c r="L44" s="30">
        <f>VLOOKUP(C44,[2]Sheet1!$B:$BC,54,0)</f>
        <v>611056.72</v>
      </c>
      <c r="M44" s="30">
        <f>VLOOKUP(C44,[2]Sheet1!$B:$BD,55,0)</f>
        <v>676826.995</v>
      </c>
      <c r="N44" s="30">
        <f>VLOOKUP(C44,[2]Sheet1!$B:$BE,56,0)</f>
        <v>660791.70166666701</v>
      </c>
      <c r="O44" s="30">
        <f>VLOOKUP(C44,[2]Sheet1!$B:$BF,57,0)</f>
        <v>758751.76666666695</v>
      </c>
      <c r="P44" s="30">
        <f>VLOOKUP(C44,[3]Sheet1!$B:$BH,59,0)</f>
        <v>745775.18</v>
      </c>
      <c r="Q44" s="30">
        <f>VLOOKUP(C44,[4]Sheet1!$B$5:$BJ$707,61,0)</f>
        <v>728684.70499999996</v>
      </c>
      <c r="R44" s="30">
        <f>VLOOKUP(C44,[1]Sheet1!$B$5:$BN$716,65,0)</f>
        <v>741318.67333333299</v>
      </c>
      <c r="S44" s="36">
        <f t="shared" si="11"/>
        <v>5515179.5</v>
      </c>
      <c r="T44" s="37">
        <f>VLOOKUP(C44,[5]Sheet2!$A:$V,21,0)</f>
        <v>1390000</v>
      </c>
      <c r="U44" s="37">
        <f>20000+20000</f>
        <v>40000</v>
      </c>
      <c r="V44" s="37">
        <v>300000</v>
      </c>
      <c r="W44" s="37">
        <f>VLOOKUP(C44,'[6]5.30 (2)'!$C$4:$V$115,20,0)</f>
        <v>300000</v>
      </c>
      <c r="X44" s="37"/>
      <c r="Y44" s="37">
        <f>VLOOKUP(C44,'[7]7.4付款计划'!$C$4:$AI$185,33,0)</f>
        <v>50000</v>
      </c>
      <c r="Z44" s="37">
        <f>VLOOKUP(C44,'[7]7.9付款计划'!$C$9:$AB$196,26,0)</f>
        <v>180000</v>
      </c>
      <c r="AA44" s="37"/>
      <c r="AB44" s="37"/>
      <c r="AC44" s="37">
        <f t="shared" si="12"/>
        <v>2260000</v>
      </c>
      <c r="AD44" s="38">
        <f t="shared" si="3"/>
        <v>3255179.5</v>
      </c>
      <c r="AE44" s="38">
        <f t="shared" si="13"/>
        <v>9407697.3699999992</v>
      </c>
      <c r="AF44" s="44">
        <f t="shared" si="26"/>
        <v>3255179.5</v>
      </c>
      <c r="AG44" s="45">
        <f t="shared" si="20"/>
        <v>3255179.5</v>
      </c>
      <c r="AH44" s="44">
        <v>500000</v>
      </c>
      <c r="AI44" s="47">
        <f t="shared" si="14"/>
        <v>500000</v>
      </c>
      <c r="AJ44" s="55">
        <f t="shared" si="21"/>
        <v>0.15360136053941112</v>
      </c>
      <c r="AK44" s="49">
        <f t="shared" si="22"/>
        <v>2.1489461762911034E-2</v>
      </c>
      <c r="AL44" s="50"/>
      <c r="AM44" s="50"/>
      <c r="AN44" s="50"/>
      <c r="AO44" s="50">
        <f t="shared" si="23"/>
        <v>0</v>
      </c>
      <c r="AP44" s="58">
        <v>0.03</v>
      </c>
      <c r="AQ44" s="58">
        <f t="shared" si="17"/>
        <v>0.03</v>
      </c>
      <c r="AR44" s="47">
        <f t="shared" si="24"/>
        <v>485000</v>
      </c>
      <c r="AS44" s="59">
        <v>45509</v>
      </c>
      <c r="AT44" s="9">
        <v>2</v>
      </c>
      <c r="AU44" s="59">
        <f t="shared" si="27"/>
        <v>45507</v>
      </c>
      <c r="AV44" s="68" t="s">
        <v>98</v>
      </c>
      <c r="AW44" s="47"/>
      <c r="AX44" s="15" t="s">
        <v>194</v>
      </c>
      <c r="AY44" s="69"/>
    </row>
    <row r="45" spans="1:53" ht="36" customHeight="1" x14ac:dyDescent="0.25">
      <c r="A45" s="9">
        <f t="shared" si="15"/>
        <v>42</v>
      </c>
      <c r="B45" s="9" t="s">
        <v>127</v>
      </c>
      <c r="C45" s="10" t="s">
        <v>195</v>
      </c>
      <c r="D45" s="18" t="s">
        <v>196</v>
      </c>
      <c r="E45" s="14" t="s">
        <v>197</v>
      </c>
      <c r="F45" s="15" t="s">
        <v>12</v>
      </c>
      <c r="G45" s="15" t="s">
        <v>11</v>
      </c>
      <c r="H45" s="28">
        <v>0.8</v>
      </c>
      <c r="I45" s="29">
        <f>VLOOKUP(C45,[1]Sheet1!$B$5:$AZ$716,51,0)</f>
        <v>9171491.3499999996</v>
      </c>
      <c r="J45" s="29">
        <f>VLOOKUP(C45,[1]Sheet1!$B$5:$BA$716,52,0)</f>
        <v>7956805.3399999999</v>
      </c>
      <c r="K45" s="30">
        <f>VLOOKUP(C45,[2]Sheet1!$B$5:$BB$697,53,0)</f>
        <v>559486.65666666697</v>
      </c>
      <c r="L45" s="30">
        <f>VLOOKUP(C45,[2]Sheet1!$B:$BC,54,0)</f>
        <v>575301.17166666698</v>
      </c>
      <c r="M45" s="30">
        <f>VLOOKUP(C45,[2]Sheet1!$B:$BD,55,0)</f>
        <v>628977.88333333295</v>
      </c>
      <c r="N45" s="30">
        <f>VLOOKUP(C45,[2]Sheet1!$B:$BE,56,0)</f>
        <v>506161.65833333298</v>
      </c>
      <c r="O45" s="30">
        <f>VLOOKUP(C45,[2]Sheet1!$B:$BF,57,0)</f>
        <v>513637.47666666697</v>
      </c>
      <c r="P45" s="30">
        <f>VLOOKUP(C45,[3]Sheet1!$B:$BH,59,0)</f>
        <v>499383.626666667</v>
      </c>
      <c r="Q45" s="30">
        <f>VLOOKUP(C45,[4]Sheet1!$B$5:$BJ$707,61,0)</f>
        <v>502668.686666667</v>
      </c>
      <c r="R45" s="30">
        <f>VLOOKUP(C45,[1]Sheet1!$B$5:$BN$716,65,0)</f>
        <v>477140.12166666699</v>
      </c>
      <c r="S45" s="36">
        <f t="shared" si="11"/>
        <v>3410205.8253333345</v>
      </c>
      <c r="T45" s="37">
        <f>VLOOKUP(C45,[5]Sheet2!$A:$V,21,0)</f>
        <v>800000</v>
      </c>
      <c r="U45" s="37"/>
      <c r="V45" s="37">
        <v>250000</v>
      </c>
      <c r="W45" s="37">
        <v>220000</v>
      </c>
      <c r="X45" s="37"/>
      <c r="Y45" s="37">
        <f>VLOOKUP(C45,'[7]7.4付款计划'!$C$4:$AI$185,33,0)</f>
        <v>30000</v>
      </c>
      <c r="Z45" s="37">
        <f>VLOOKUP(C45,'[7]7.9付款计划'!$C$9:$AB$196,26,0)</f>
        <v>120000</v>
      </c>
      <c r="AA45" s="37"/>
      <c r="AB45" s="37"/>
      <c r="AC45" s="37">
        <f t="shared" si="12"/>
        <v>1420000</v>
      </c>
      <c r="AD45" s="38">
        <f t="shared" si="3"/>
        <v>1990205.8253333345</v>
      </c>
      <c r="AE45" s="38">
        <f t="shared" si="13"/>
        <v>7956805.3399999999</v>
      </c>
      <c r="AF45" s="44">
        <f t="shared" si="26"/>
        <v>1990205.8253333345</v>
      </c>
      <c r="AG45" s="45">
        <f t="shared" si="20"/>
        <v>1990205.8253333345</v>
      </c>
      <c r="AH45" s="44">
        <v>300000</v>
      </c>
      <c r="AI45" s="47">
        <f t="shared" si="14"/>
        <v>300000</v>
      </c>
      <c r="AJ45" s="48">
        <f t="shared" si="21"/>
        <v>0.15073817802224238</v>
      </c>
      <c r="AK45" s="49">
        <f t="shared" si="22"/>
        <v>1.2893677057746619E-2</v>
      </c>
      <c r="AL45" s="50"/>
      <c r="AM45" s="50"/>
      <c r="AN45" s="50"/>
      <c r="AO45" s="50">
        <f t="shared" si="23"/>
        <v>0</v>
      </c>
      <c r="AP45" s="58">
        <v>0.03</v>
      </c>
      <c r="AQ45" s="58">
        <f t="shared" ref="AQ45:AQ76" si="28">IF(AI45=0,0,AO45/AI45+AP45)</f>
        <v>0.03</v>
      </c>
      <c r="AR45" s="47">
        <v>0</v>
      </c>
      <c r="AS45" s="59">
        <v>45514</v>
      </c>
      <c r="AT45" s="9">
        <v>3</v>
      </c>
      <c r="AU45" s="59">
        <f t="shared" si="27"/>
        <v>45511</v>
      </c>
      <c r="AV45" s="68" t="s">
        <v>98</v>
      </c>
      <c r="AW45" s="47"/>
      <c r="AX45" s="15" t="s">
        <v>182</v>
      </c>
      <c r="AY45" s="69"/>
    </row>
    <row r="46" spans="1:53" ht="36" customHeight="1" x14ac:dyDescent="0.25">
      <c r="A46" s="9">
        <f t="shared" si="15"/>
        <v>43</v>
      </c>
      <c r="B46" s="9" t="s">
        <v>104</v>
      </c>
      <c r="C46" s="10" t="s">
        <v>198</v>
      </c>
      <c r="D46" s="18" t="s">
        <v>199</v>
      </c>
      <c r="E46" s="14" t="s">
        <v>200</v>
      </c>
      <c r="F46" s="15" t="s">
        <v>12</v>
      </c>
      <c r="G46" s="15" t="s">
        <v>11</v>
      </c>
      <c r="H46" s="28">
        <v>0.8</v>
      </c>
      <c r="I46" s="29">
        <f>VLOOKUP(C46,[1]Sheet1!$B$5:$AZ$716,51,0)</f>
        <v>14221806.939999999</v>
      </c>
      <c r="J46" s="29">
        <f>VLOOKUP(C46,[1]Sheet1!$B$5:$BA$716,52,0)</f>
        <v>13216556.369999999</v>
      </c>
      <c r="K46" s="30">
        <f>VLOOKUP(C46,[2]Sheet1!$B$5:$BB$697,53,0)</f>
        <v>606459.26</v>
      </c>
      <c r="L46" s="30">
        <f>VLOOKUP(C46,[2]Sheet1!$B:$BC,54,0)</f>
        <v>599992.48499999999</v>
      </c>
      <c r="M46" s="30">
        <f>VLOOKUP(C46,[2]Sheet1!$B:$BD,55,0)</f>
        <v>627288.23166666704</v>
      </c>
      <c r="N46" s="30">
        <f>VLOOKUP(C46,[2]Sheet1!$B:$BE,56,0)</f>
        <v>585398.96666666702</v>
      </c>
      <c r="O46" s="30">
        <f>VLOOKUP(C46,[2]Sheet1!$B:$BF,57,0)</f>
        <v>594815.32833333302</v>
      </c>
      <c r="P46" s="30">
        <f>VLOOKUP(C46,[3]Sheet1!$B:$BH,59,0)</f>
        <v>547067.64666666696</v>
      </c>
      <c r="Q46" s="30">
        <f>VLOOKUP(C46,[4]Sheet1!$B$5:$BJ$707,61,0)</f>
        <v>534898.55166666699</v>
      </c>
      <c r="R46" s="30">
        <f>VLOOKUP(C46,[1]Sheet1!$B$5:$BN$716,65,0)</f>
        <v>547820.18166666699</v>
      </c>
      <c r="S46" s="36">
        <f t="shared" si="11"/>
        <v>3714992.521333335</v>
      </c>
      <c r="T46" s="37">
        <f>VLOOKUP(C46,[5]Sheet2!$A:$V,21,0)</f>
        <v>510000</v>
      </c>
      <c r="U46" s="37"/>
      <c r="V46" s="37">
        <v>650000</v>
      </c>
      <c r="W46" s="37">
        <f>VLOOKUP(C46,'[6]5.30 (2)'!$C$4:$V$115,20,0)</f>
        <v>300000</v>
      </c>
      <c r="X46" s="37"/>
      <c r="Y46" s="37">
        <f>VLOOKUP(C46,'[7]7.4付款计划'!$C$4:$AI$185,33,0)</f>
        <v>30000</v>
      </c>
      <c r="Z46" s="37">
        <f>VLOOKUP(C46,'[7]7.9付款计划'!$C$9:$AB$196,26,0)</f>
        <v>200000</v>
      </c>
      <c r="AA46" s="37"/>
      <c r="AB46" s="37"/>
      <c r="AC46" s="37">
        <f t="shared" si="12"/>
        <v>1690000</v>
      </c>
      <c r="AD46" s="38">
        <f t="shared" si="3"/>
        <v>2024992.521333335</v>
      </c>
      <c r="AE46" s="38">
        <f t="shared" si="13"/>
        <v>13216556.369999999</v>
      </c>
      <c r="AF46" s="44">
        <f t="shared" si="26"/>
        <v>2024992.521333335</v>
      </c>
      <c r="AG46" s="45">
        <f t="shared" si="20"/>
        <v>2024992.521333335</v>
      </c>
      <c r="AH46" s="44">
        <v>300000</v>
      </c>
      <c r="AI46" s="47">
        <f t="shared" si="14"/>
        <v>300000</v>
      </c>
      <c r="AJ46" s="48">
        <f t="shared" si="21"/>
        <v>0.148148695286276</v>
      </c>
      <c r="AK46" s="49">
        <f t="shared" si="22"/>
        <v>1.2893677057746619E-2</v>
      </c>
      <c r="AL46" s="50"/>
      <c r="AM46" s="50"/>
      <c r="AN46" s="50"/>
      <c r="AO46" s="50">
        <f t="shared" si="23"/>
        <v>0</v>
      </c>
      <c r="AP46" s="58">
        <v>0.03</v>
      </c>
      <c r="AQ46" s="58">
        <f t="shared" si="28"/>
        <v>0.03</v>
      </c>
      <c r="AR46" s="47">
        <f t="shared" si="24"/>
        <v>291000</v>
      </c>
      <c r="AS46" s="59">
        <v>45509</v>
      </c>
      <c r="AT46" s="9">
        <v>3</v>
      </c>
      <c r="AU46" s="59">
        <f t="shared" si="27"/>
        <v>45506</v>
      </c>
      <c r="AV46" s="68" t="s">
        <v>98</v>
      </c>
      <c r="AW46" s="47"/>
      <c r="AX46" s="15" t="s">
        <v>201</v>
      </c>
      <c r="AY46" s="69"/>
    </row>
    <row r="47" spans="1:53" ht="36" customHeight="1" x14ac:dyDescent="0.25">
      <c r="A47" s="9">
        <f t="shared" si="15"/>
        <v>44</v>
      </c>
      <c r="B47" s="9" t="s">
        <v>16</v>
      </c>
      <c r="C47" s="10" t="s">
        <v>202</v>
      </c>
      <c r="D47" s="18" t="s">
        <v>203</v>
      </c>
      <c r="E47" s="19" t="s">
        <v>86</v>
      </c>
      <c r="F47" s="15" t="s">
        <v>16</v>
      </c>
      <c r="G47" s="15" t="s">
        <v>11</v>
      </c>
      <c r="H47" s="28">
        <v>0.8</v>
      </c>
      <c r="I47" s="29">
        <f>VLOOKUP(C47,[1]Sheet1!$B$5:$AZ$716,51,0)</f>
        <v>2485540.2400000002</v>
      </c>
      <c r="J47" s="29">
        <f>VLOOKUP(C47,[1]Sheet1!$B$5:$BA$716,52,0)</f>
        <v>2067595.6</v>
      </c>
      <c r="K47" s="30">
        <f>VLOOKUP(C47,[2]Sheet1!$B$5:$BB$697,53,0)</f>
        <v>244520.52666666699</v>
      </c>
      <c r="L47" s="30">
        <f>VLOOKUP(C47,[2]Sheet1!$B:$BC,54,0)</f>
        <v>272920.52500000002</v>
      </c>
      <c r="M47" s="30">
        <f>VLOOKUP(C47,[2]Sheet1!$B:$BD,55,0)</f>
        <v>295214.29499999998</v>
      </c>
      <c r="N47" s="30">
        <f>VLOOKUP(C47,[2]Sheet1!$B:$BE,56,0)</f>
        <v>336686.60666666698</v>
      </c>
      <c r="O47" s="30">
        <f>VLOOKUP(C47,[2]Sheet1!$B:$BF,57,0)</f>
        <v>296871.56833333301</v>
      </c>
      <c r="P47" s="30">
        <f>VLOOKUP(C47,[3]Sheet1!$B:$BH,59,0)</f>
        <v>275931.42499999999</v>
      </c>
      <c r="Q47" s="30">
        <f>VLOOKUP(C47,[4]Sheet1!$B$5:$BJ$707,61,0)</f>
        <v>156885.933333333</v>
      </c>
      <c r="R47" s="30">
        <f>VLOOKUP(C47,[1]Sheet1!$B$5:$BN$716,65,0)</f>
        <v>144669.51500000001</v>
      </c>
      <c r="S47" s="36">
        <f t="shared" si="11"/>
        <v>1618960.3160000001</v>
      </c>
      <c r="T47" s="37">
        <f>VLOOKUP(C47,[5]Sheet2!$A:$V,21,0)</f>
        <v>50000</v>
      </c>
      <c r="U47" s="37"/>
      <c r="V47" s="37"/>
      <c r="W47" s="37">
        <f>VLOOKUP(C47,'[6]5.30 (2)'!$C$4:$V$115,20,0)</f>
        <v>70000</v>
      </c>
      <c r="X47" s="37"/>
      <c r="Y47" s="37">
        <f>VLOOKUP(C47,'[7]7.4付款计划'!$C$4:$AI$185,33,0)</f>
        <v>20000</v>
      </c>
      <c r="Z47" s="37">
        <f>VLOOKUP(C47,'[7]7.9付款计划'!$C$9:$AB$196,26,0)</f>
        <v>0</v>
      </c>
      <c r="AA47" s="37"/>
      <c r="AB47" s="37"/>
      <c r="AC47" s="37">
        <f t="shared" si="12"/>
        <v>140000</v>
      </c>
      <c r="AD47" s="38">
        <f t="shared" si="3"/>
        <v>1478960.3160000001</v>
      </c>
      <c r="AE47" s="38">
        <f t="shared" si="13"/>
        <v>2067595.6</v>
      </c>
      <c r="AF47" s="44">
        <f t="shared" si="26"/>
        <v>1478960.3160000001</v>
      </c>
      <c r="AG47" s="45">
        <f t="shared" si="20"/>
        <v>1478960.3160000001</v>
      </c>
      <c r="AH47" s="44">
        <v>100000</v>
      </c>
      <c r="AI47" s="47">
        <f t="shared" si="14"/>
        <v>100000</v>
      </c>
      <c r="AJ47" s="48">
        <f t="shared" si="21"/>
        <v>6.7615066420754447E-2</v>
      </c>
      <c r="AK47" s="49">
        <f t="shared" si="22"/>
        <v>4.2978923525822067E-3</v>
      </c>
      <c r="AL47" s="50"/>
      <c r="AM47" s="50"/>
      <c r="AN47" s="50"/>
      <c r="AO47" s="50">
        <f t="shared" si="23"/>
        <v>0</v>
      </c>
      <c r="AP47" s="58">
        <v>0</v>
      </c>
      <c r="AQ47" s="58">
        <f t="shared" si="28"/>
        <v>0</v>
      </c>
      <c r="AR47" s="47">
        <v>0</v>
      </c>
      <c r="AS47" s="59"/>
      <c r="AT47" s="9">
        <v>3</v>
      </c>
      <c r="AU47" s="59">
        <f t="shared" si="27"/>
        <v>-3</v>
      </c>
      <c r="AV47" s="68" t="s">
        <v>98</v>
      </c>
      <c r="AW47" s="47"/>
      <c r="AX47" s="15" t="s">
        <v>167</v>
      </c>
      <c r="AY47" s="69"/>
    </row>
    <row r="48" spans="1:53" ht="36" customHeight="1" x14ac:dyDescent="0.25">
      <c r="A48" s="9">
        <f t="shared" si="15"/>
        <v>45</v>
      </c>
      <c r="B48" s="9" t="s">
        <v>104</v>
      </c>
      <c r="C48" s="10" t="s">
        <v>204</v>
      </c>
      <c r="D48" s="18" t="s">
        <v>205</v>
      </c>
      <c r="E48" s="14" t="s">
        <v>200</v>
      </c>
      <c r="F48" s="15" t="s">
        <v>12</v>
      </c>
      <c r="G48" s="15" t="s">
        <v>11</v>
      </c>
      <c r="H48" s="32">
        <v>0.8</v>
      </c>
      <c r="I48" s="29">
        <f>VLOOKUP(C48,[1]Sheet1!$B$5:$AZ$716,51,0)</f>
        <v>3217619.2</v>
      </c>
      <c r="J48" s="29">
        <f>VLOOKUP(C48,[1]Sheet1!$B$5:$BA$716,52,0)</f>
        <v>2864712.71</v>
      </c>
      <c r="K48" s="30">
        <f>VLOOKUP(C48,[2]Sheet1!$B$5:$BB$697,53,0)</f>
        <v>312936.48499999999</v>
      </c>
      <c r="L48" s="30">
        <f>VLOOKUP(C48,[2]Sheet1!$B:$BC,54,0)</f>
        <v>376621.17666666699</v>
      </c>
      <c r="M48" s="30">
        <f>VLOOKUP(C48,[2]Sheet1!$B:$BD,55,0)</f>
        <v>363017.33333333302</v>
      </c>
      <c r="N48" s="30">
        <f>VLOOKUP(C48,[2]Sheet1!$B:$BE,56,0)</f>
        <v>437479.49666666699</v>
      </c>
      <c r="O48" s="30">
        <f>VLOOKUP(C48,[2]Sheet1!$B:$BF,57,0)</f>
        <v>364431.48333333299</v>
      </c>
      <c r="P48" s="30">
        <f>VLOOKUP(C48,[3]Sheet1!$B:$BH,59,0)</f>
        <v>305116.09000000003</v>
      </c>
      <c r="Q48" s="30">
        <f>VLOOKUP(C48,[4]Sheet1!$B$5:$BJ$707,61,0)</f>
        <v>270000.04833333299</v>
      </c>
      <c r="R48" s="30">
        <f>VLOOKUP(C48,[1]Sheet1!$B$5:$BN$716,65,0)</f>
        <v>206315.35666666701</v>
      </c>
      <c r="S48" s="36">
        <f t="shared" si="11"/>
        <v>2108733.9759999998</v>
      </c>
      <c r="T48" s="37">
        <f>VLOOKUP(C48,[5]Sheet2!$A:$V,21,0)</f>
        <v>700000</v>
      </c>
      <c r="U48" s="37"/>
      <c r="V48" s="37">
        <v>80000</v>
      </c>
      <c r="W48" s="37">
        <f>VLOOKUP(C48,'[6]5.30 (2)'!$C$4:$V$115,20,0)</f>
        <v>110000</v>
      </c>
      <c r="X48" s="37"/>
      <c r="Y48" s="37">
        <f>VLOOKUP(C48,'[7]7.4付款计划'!$C$4:$AI$185,33,0)</f>
        <v>20000</v>
      </c>
      <c r="Z48" s="37">
        <f>VLOOKUP(C48,'[7]7.9付款计划'!$C$9:$AB$196,26,0)</f>
        <v>70000</v>
      </c>
      <c r="AA48" s="37"/>
      <c r="AB48" s="37"/>
      <c r="AC48" s="37">
        <f t="shared" si="12"/>
        <v>980000</v>
      </c>
      <c r="AD48" s="38">
        <f t="shared" si="3"/>
        <v>1128733.9759999998</v>
      </c>
      <c r="AE48" s="38">
        <f t="shared" si="13"/>
        <v>2864712.71</v>
      </c>
      <c r="AF48" s="44">
        <f t="shared" si="26"/>
        <v>1128733.9759999998</v>
      </c>
      <c r="AG48" s="45">
        <f t="shared" si="20"/>
        <v>1128733.9759999998</v>
      </c>
      <c r="AH48" s="44">
        <v>180000</v>
      </c>
      <c r="AI48" s="47">
        <f t="shared" si="14"/>
        <v>180000</v>
      </c>
      <c r="AJ48" s="48">
        <f t="shared" si="21"/>
        <v>0.159470702421737</v>
      </c>
      <c r="AK48" s="49">
        <f t="shared" si="22"/>
        <v>7.7362062346479719E-3</v>
      </c>
      <c r="AL48" s="50"/>
      <c r="AM48" s="50"/>
      <c r="AN48" s="50"/>
      <c r="AO48" s="50">
        <f t="shared" si="23"/>
        <v>0</v>
      </c>
      <c r="AP48" s="58">
        <v>0.03</v>
      </c>
      <c r="AQ48" s="58">
        <f t="shared" si="28"/>
        <v>0.03</v>
      </c>
      <c r="AR48" s="47">
        <f t="shared" si="24"/>
        <v>174600</v>
      </c>
      <c r="AS48" s="59">
        <v>45509</v>
      </c>
      <c r="AT48" s="9">
        <v>3</v>
      </c>
      <c r="AU48" s="59">
        <f t="shared" si="27"/>
        <v>45506</v>
      </c>
      <c r="AV48" s="68" t="s">
        <v>98</v>
      </c>
      <c r="AW48" s="47"/>
      <c r="AX48" s="15" t="s">
        <v>182</v>
      </c>
      <c r="AY48" s="69"/>
    </row>
    <row r="49" spans="1:52" ht="36" customHeight="1" x14ac:dyDescent="0.25">
      <c r="A49" s="9">
        <f t="shared" si="15"/>
        <v>46</v>
      </c>
      <c r="B49" s="9" t="s">
        <v>16</v>
      </c>
      <c r="C49" s="10" t="s">
        <v>206</v>
      </c>
      <c r="D49" s="12" t="s">
        <v>207</v>
      </c>
      <c r="E49" s="14" t="s">
        <v>200</v>
      </c>
      <c r="F49" s="15" t="s">
        <v>14</v>
      </c>
      <c r="G49" s="15" t="s">
        <v>11</v>
      </c>
      <c r="H49" s="28">
        <v>0.8</v>
      </c>
      <c r="I49" s="29">
        <f>VLOOKUP(C49,[1]Sheet1!$B$5:$AZ$716,51,0)</f>
        <v>3588529.37</v>
      </c>
      <c r="J49" s="29">
        <f>VLOOKUP(C49,[1]Sheet1!$B$5:$BA$716,52,0)</f>
        <v>3142608.73</v>
      </c>
      <c r="K49" s="30">
        <f>VLOOKUP(C49,[2]Sheet1!$B$5:$BB$697,53,0)</f>
        <v>303036.33500000002</v>
      </c>
      <c r="L49" s="30">
        <f>VLOOKUP(C49,[2]Sheet1!$B:$BC,54,0)</f>
        <v>354508.64666666702</v>
      </c>
      <c r="M49" s="30">
        <f>VLOOKUP(C49,[2]Sheet1!$B:$BD,55,0)</f>
        <v>365058.69833333301</v>
      </c>
      <c r="N49" s="30">
        <f>VLOOKUP(C49,[2]Sheet1!$B:$BE,56,0)</f>
        <v>343004.313333333</v>
      </c>
      <c r="O49" s="30">
        <f>VLOOKUP(C49,[2]Sheet1!$B:$BF,57,0)</f>
        <v>345202.09333333297</v>
      </c>
      <c r="P49" s="30">
        <f>VLOOKUP(C49,[3]Sheet1!$B:$BH,59,0)</f>
        <v>311621.34499999997</v>
      </c>
      <c r="Q49" s="30">
        <f>VLOOKUP(C49,[4]Sheet1!$B$5:$BJ$707,61,0)</f>
        <v>293804.95833333302</v>
      </c>
      <c r="R49" s="30">
        <f>VLOOKUP(C49,[1]Sheet1!$B$5:$BN$716,65,0)</f>
        <v>276912.91499999998</v>
      </c>
      <c r="S49" s="36">
        <f t="shared" si="11"/>
        <v>2074519.4439999994</v>
      </c>
      <c r="T49" s="37">
        <f>VLOOKUP(C49,[5]Sheet2!$A:$V,21,0)</f>
        <v>600000</v>
      </c>
      <c r="U49" s="37"/>
      <c r="V49" s="37"/>
      <c r="W49" s="37">
        <f>VLOOKUP(C49,'[6]5.30 (2)'!$C$4:$V$115,20,0)</f>
        <v>300000</v>
      </c>
      <c r="X49" s="37">
        <v>50000</v>
      </c>
      <c r="Y49" s="37">
        <f>VLOOKUP(C49,'[7]7.4付款计划'!$C$4:$AI$185,33,0)</f>
        <v>80000</v>
      </c>
      <c r="Z49" s="37">
        <f>VLOOKUP(C49,'[7]7.9付款计划'!$C$9:$AB$196,26,0)</f>
        <v>0</v>
      </c>
      <c r="AA49" s="37">
        <v>200000</v>
      </c>
      <c r="AB49" s="37"/>
      <c r="AC49" s="37">
        <f t="shared" si="12"/>
        <v>1230000</v>
      </c>
      <c r="AD49" s="38">
        <f t="shared" si="3"/>
        <v>844519.44399999944</v>
      </c>
      <c r="AE49" s="38">
        <f t="shared" si="13"/>
        <v>2942608.73</v>
      </c>
      <c r="AF49" s="44">
        <f t="shared" si="26"/>
        <v>844519.44399999944</v>
      </c>
      <c r="AG49" s="45">
        <f t="shared" si="20"/>
        <v>844519.44399999944</v>
      </c>
      <c r="AH49" s="44">
        <v>200000</v>
      </c>
      <c r="AI49" s="47">
        <f t="shared" si="14"/>
        <v>200000</v>
      </c>
      <c r="AJ49" s="48">
        <f t="shared" si="21"/>
        <v>0.23682107193733259</v>
      </c>
      <c r="AK49" s="49">
        <f t="shared" si="22"/>
        <v>8.5957847051644134E-3</v>
      </c>
      <c r="AL49" s="50"/>
      <c r="AM49" s="50"/>
      <c r="AN49" s="50"/>
      <c r="AO49" s="50">
        <f t="shared" si="23"/>
        <v>0</v>
      </c>
      <c r="AP49" s="58">
        <v>0.03</v>
      </c>
      <c r="AQ49" s="58">
        <f t="shared" si="28"/>
        <v>0.03</v>
      </c>
      <c r="AR49" s="47">
        <f t="shared" si="24"/>
        <v>194000</v>
      </c>
      <c r="AS49" s="59">
        <v>45510</v>
      </c>
      <c r="AT49" s="9">
        <v>3</v>
      </c>
      <c r="AU49" s="59">
        <f t="shared" si="27"/>
        <v>45507</v>
      </c>
      <c r="AV49" s="68" t="s">
        <v>87</v>
      </c>
      <c r="AW49" s="47"/>
      <c r="AX49" s="15" t="s">
        <v>208</v>
      </c>
      <c r="AY49" s="69" t="s">
        <v>209</v>
      </c>
    </row>
    <row r="50" spans="1:52" ht="36" customHeight="1" x14ac:dyDescent="0.25">
      <c r="A50" s="9">
        <f t="shared" si="15"/>
        <v>47</v>
      </c>
      <c r="B50" s="9" t="s">
        <v>104</v>
      </c>
      <c r="C50" s="10" t="s">
        <v>210</v>
      </c>
      <c r="D50" s="18" t="s">
        <v>211</v>
      </c>
      <c r="E50" s="14" t="s">
        <v>86</v>
      </c>
      <c r="F50" s="15" t="s">
        <v>12</v>
      </c>
      <c r="G50" s="15" t="s">
        <v>11</v>
      </c>
      <c r="H50" s="28">
        <v>0.8</v>
      </c>
      <c r="I50" s="29">
        <f>VLOOKUP(C50,[1]Sheet1!$B$5:$AZ$716,51,0)</f>
        <v>2222519.5499999998</v>
      </c>
      <c r="J50" s="29">
        <f>VLOOKUP(C50,[1]Sheet1!$B$5:$BA$716,52,0)</f>
        <v>1875299.5</v>
      </c>
      <c r="K50" s="30">
        <f>VLOOKUP(C50,[2]Sheet1!$B$5:$BB$697,53,0)</f>
        <v>186471.32166666701</v>
      </c>
      <c r="L50" s="30">
        <f>VLOOKUP(C50,[2]Sheet1!$B:$BC,54,0)</f>
        <v>181572.286666667</v>
      </c>
      <c r="M50" s="30">
        <f>VLOOKUP(C50,[2]Sheet1!$B:$BD,55,0)</f>
        <v>173075.29666666701</v>
      </c>
      <c r="N50" s="30">
        <f>VLOOKUP(C50,[2]Sheet1!$B:$BE,56,0)</f>
        <v>158505.661666667</v>
      </c>
      <c r="O50" s="30">
        <f>VLOOKUP(C50,[2]Sheet1!$B:$BF,57,0)</f>
        <v>125422.328333333</v>
      </c>
      <c r="P50" s="30">
        <f>VLOOKUP(C50,[3]Sheet1!$B:$BH,59,0)</f>
        <v>172931.52499999999</v>
      </c>
      <c r="Q50" s="30">
        <f>VLOOKUP(C50,[4]Sheet1!$B$5:$BJ$707,61,0)</f>
        <v>176837.55166666699</v>
      </c>
      <c r="R50" s="30">
        <f>VLOOKUP(C50,[1]Sheet1!$B$5:$BN$716,65,0)</f>
        <v>174555.47833333301</v>
      </c>
      <c r="S50" s="36">
        <f t="shared" si="11"/>
        <v>1079497.1600000008</v>
      </c>
      <c r="T50" s="37">
        <f>VLOOKUP(C50,[5]Sheet2!$A:$V,21,0)</f>
        <v>30000</v>
      </c>
      <c r="U50" s="37"/>
      <c r="V50" s="37">
        <v>100000</v>
      </c>
      <c r="W50" s="37"/>
      <c r="X50" s="37"/>
      <c r="Y50" s="37">
        <f>VLOOKUP(C50,'[7]7.4付款计划'!$C$4:$AI$185,33,0)</f>
        <v>10000</v>
      </c>
      <c r="Z50" s="37">
        <f>VLOOKUP(C50,'[7]7.9付款计划'!$C$9:$AB$196,26,0)</f>
        <v>0</v>
      </c>
      <c r="AA50" s="37"/>
      <c r="AB50" s="37"/>
      <c r="AC50" s="37">
        <f t="shared" si="12"/>
        <v>140000</v>
      </c>
      <c r="AD50" s="38">
        <f t="shared" si="3"/>
        <v>939497.16000000085</v>
      </c>
      <c r="AE50" s="38">
        <f t="shared" si="13"/>
        <v>1875299.5</v>
      </c>
      <c r="AF50" s="44">
        <f t="shared" si="26"/>
        <v>939497.16000000085</v>
      </c>
      <c r="AG50" s="45">
        <f t="shared" si="20"/>
        <v>939497.16000000085</v>
      </c>
      <c r="AH50" s="44">
        <v>30000</v>
      </c>
      <c r="AI50" s="47">
        <f t="shared" si="14"/>
        <v>30000</v>
      </c>
      <c r="AJ50" s="48">
        <f t="shared" si="21"/>
        <v>3.1931975185534325E-2</v>
      </c>
      <c r="AK50" s="49">
        <f t="shared" si="22"/>
        <v>1.2893677057746621E-3</v>
      </c>
      <c r="AL50" s="50"/>
      <c r="AM50" s="50"/>
      <c r="AN50" s="50"/>
      <c r="AO50" s="50">
        <f t="shared" si="23"/>
        <v>0</v>
      </c>
      <c r="AP50" s="58">
        <v>0.03</v>
      </c>
      <c r="AQ50" s="58">
        <f t="shared" si="28"/>
        <v>0.03</v>
      </c>
      <c r="AR50" s="47">
        <f t="shared" si="24"/>
        <v>29100</v>
      </c>
      <c r="AS50" s="59"/>
      <c r="AT50" s="9">
        <v>3</v>
      </c>
      <c r="AU50" s="59">
        <f t="shared" si="27"/>
        <v>-3</v>
      </c>
      <c r="AV50" s="68" t="s">
        <v>98</v>
      </c>
      <c r="AW50" s="47"/>
      <c r="AX50" s="15" t="s">
        <v>167</v>
      </c>
      <c r="AY50" s="69"/>
    </row>
    <row r="51" spans="1:52" ht="36" customHeight="1" x14ac:dyDescent="0.25">
      <c r="A51" s="9">
        <f t="shared" si="15"/>
        <v>48</v>
      </c>
      <c r="B51" s="9" t="s">
        <v>104</v>
      </c>
      <c r="C51" s="10" t="s">
        <v>212</v>
      </c>
      <c r="D51" s="18" t="s">
        <v>213</v>
      </c>
      <c r="E51" s="14" t="s">
        <v>114</v>
      </c>
      <c r="F51" s="15" t="s">
        <v>12</v>
      </c>
      <c r="G51" s="15" t="s">
        <v>11</v>
      </c>
      <c r="H51" s="28">
        <v>0.8</v>
      </c>
      <c r="I51" s="29">
        <f>VLOOKUP(C51,[1]Sheet1!$B$5:$AZ$716,51,0)</f>
        <v>1825441.09</v>
      </c>
      <c r="J51" s="29">
        <f>VLOOKUP(C51,[1]Sheet1!$B$5:$BA$716,52,0)</f>
        <v>1825441.09</v>
      </c>
      <c r="K51" s="30">
        <f>VLOOKUP(C51,[2]Sheet1!$B$5:$BB$697,53,0)</f>
        <v>206112.34166666699</v>
      </c>
      <c r="L51" s="30">
        <f>VLOOKUP(C51,[2]Sheet1!$B:$BC,54,0)</f>
        <v>237874.91500000001</v>
      </c>
      <c r="M51" s="30">
        <f>VLOOKUP(C51,[2]Sheet1!$B:$BD,55,0)</f>
        <v>161101.35333333301</v>
      </c>
      <c r="N51" s="30">
        <f>VLOOKUP(C51,[2]Sheet1!$B:$BE,56,0)</f>
        <v>58518.02</v>
      </c>
      <c r="O51" s="30">
        <f>VLOOKUP(C51,[2]Sheet1!$B:$BF,57,0)</f>
        <v>60125.968333333301</v>
      </c>
      <c r="P51" s="30">
        <f>VLOOKUP(C51,[3]Sheet1!$B:$BH,59,0)</f>
        <v>33370.521666666697</v>
      </c>
      <c r="Q51" s="30">
        <f>VLOOKUP(C51,[4]Sheet1!$B$5:$BJ$707,61,0)</f>
        <v>33370.521666666697</v>
      </c>
      <c r="R51" s="30">
        <f>VLOOKUP(C51,[1]Sheet1!$B$5:$BN$716,65,0)</f>
        <v>1607.9483333333301</v>
      </c>
      <c r="S51" s="36">
        <f t="shared" si="11"/>
        <v>633665.27200000011</v>
      </c>
      <c r="T51" s="37">
        <f>VLOOKUP(C51,[5]Sheet2!$A:$V,21,0)</f>
        <v>70000</v>
      </c>
      <c r="U51" s="37"/>
      <c r="V51" s="37"/>
      <c r="W51" s="37">
        <f>VLOOKUP(C51,'[6]5.30 (2)'!$C$4:$V$115,20,0)</f>
        <v>30000</v>
      </c>
      <c r="X51" s="37"/>
      <c r="Y51" s="37">
        <f>VLOOKUP(C51,'[7]7.4付款计划'!$C$4:$AI$185,33,0)</f>
        <v>10000</v>
      </c>
      <c r="Z51" s="37">
        <f>VLOOKUP(C51,'[7]7.9付款计划'!$C$9:$AB$196,26,0)</f>
        <v>0</v>
      </c>
      <c r="AA51" s="37"/>
      <c r="AB51" s="37"/>
      <c r="AC51" s="37">
        <f t="shared" si="12"/>
        <v>110000</v>
      </c>
      <c r="AD51" s="38">
        <f t="shared" si="3"/>
        <v>523665.27200000011</v>
      </c>
      <c r="AE51" s="38">
        <f t="shared" si="13"/>
        <v>1825441.09</v>
      </c>
      <c r="AF51" s="44">
        <f t="shared" si="26"/>
        <v>523665.27200000011</v>
      </c>
      <c r="AG51" s="45">
        <f t="shared" si="20"/>
        <v>523665.27200000011</v>
      </c>
      <c r="AH51" s="44">
        <v>80000</v>
      </c>
      <c r="AI51" s="47">
        <f t="shared" si="14"/>
        <v>80000</v>
      </c>
      <c r="AJ51" s="48">
        <f t="shared" si="21"/>
        <v>0.15276934384909904</v>
      </c>
      <c r="AK51" s="49">
        <f t="shared" si="22"/>
        <v>3.4383138820657652E-3</v>
      </c>
      <c r="AL51" s="50"/>
      <c r="AM51" s="50"/>
      <c r="AN51" s="50"/>
      <c r="AO51" s="50">
        <f t="shared" si="23"/>
        <v>0</v>
      </c>
      <c r="AP51" s="58">
        <v>0.03</v>
      </c>
      <c r="AQ51" s="58">
        <f t="shared" si="28"/>
        <v>0.03</v>
      </c>
      <c r="AR51" s="47">
        <f t="shared" si="24"/>
        <v>77600</v>
      </c>
      <c r="AS51" s="59">
        <v>45514</v>
      </c>
      <c r="AT51" s="9">
        <v>3</v>
      </c>
      <c r="AU51" s="59">
        <f t="shared" si="27"/>
        <v>45511</v>
      </c>
      <c r="AV51" s="68" t="s">
        <v>98</v>
      </c>
      <c r="AW51" s="47"/>
      <c r="AX51" s="15" t="s">
        <v>191</v>
      </c>
      <c r="AY51" s="69"/>
    </row>
    <row r="52" spans="1:52" ht="36" customHeight="1" x14ac:dyDescent="0.25">
      <c r="A52" s="9">
        <f t="shared" si="15"/>
        <v>49</v>
      </c>
      <c r="B52" s="9" t="s">
        <v>104</v>
      </c>
      <c r="C52" s="10" t="s">
        <v>214</v>
      </c>
      <c r="D52" s="18" t="s">
        <v>215</v>
      </c>
      <c r="E52" s="14" t="s">
        <v>86</v>
      </c>
      <c r="F52" s="15" t="s">
        <v>12</v>
      </c>
      <c r="G52" s="15" t="s">
        <v>11</v>
      </c>
      <c r="H52" s="28">
        <v>0.8</v>
      </c>
      <c r="I52" s="29">
        <f>VLOOKUP(C52,[1]Sheet1!$B$5:$AZ$716,51,0)</f>
        <v>4445540.84</v>
      </c>
      <c r="J52" s="29">
        <f>VLOOKUP(C52,[1]Sheet1!$B$5:$BA$716,52,0)</f>
        <v>4321952.09</v>
      </c>
      <c r="K52" s="30">
        <f>VLOOKUP(C52,[2]Sheet1!$B$5:$BB$697,53,0)</f>
        <v>268411.56833333301</v>
      </c>
      <c r="L52" s="30">
        <f>VLOOKUP(C52,[2]Sheet1!$B:$BC,54,0)</f>
        <v>264670.02833333297</v>
      </c>
      <c r="M52" s="30">
        <f>VLOOKUP(C52,[2]Sheet1!$B:$BD,55,0)</f>
        <v>251850.49166666699</v>
      </c>
      <c r="N52" s="30">
        <f>VLOOKUP(C52,[2]Sheet1!$B:$BE,56,0)</f>
        <v>234770.561666667</v>
      </c>
      <c r="O52" s="30">
        <f>VLOOKUP(C52,[2]Sheet1!$B:$BF,57,0)</f>
        <v>207341.816666667</v>
      </c>
      <c r="P52" s="30">
        <f>VLOOKUP(C52,[3]Sheet1!$B:$BH,59,0)</f>
        <v>167235.86166666701</v>
      </c>
      <c r="Q52" s="30">
        <f>VLOOKUP(C52,[4]Sheet1!$B$5:$BJ$707,61,0)</f>
        <v>107050.146666667</v>
      </c>
      <c r="R52" s="30">
        <f>VLOOKUP(C52,[1]Sheet1!$B$5:$BN$716,65,0)</f>
        <v>93520.426666666695</v>
      </c>
      <c r="S52" s="36">
        <f t="shared" si="11"/>
        <v>1275880.7213333342</v>
      </c>
      <c r="T52" s="37">
        <f>VLOOKUP(C52,[5]Sheet2!$A:$V,21,0)</f>
        <v>350000</v>
      </c>
      <c r="U52" s="37">
        <v>50000</v>
      </c>
      <c r="V52" s="37">
        <v>150000</v>
      </c>
      <c r="W52" s="37">
        <f>VLOOKUP(C52,'[6]5.30 (2)'!$C$4:$V$115,20,0)</f>
        <v>100000</v>
      </c>
      <c r="X52" s="37"/>
      <c r="Y52" s="37">
        <f>VLOOKUP(C52,'[7]7.4付款计划'!$C$4:$AI$185,33,0)</f>
        <v>10000</v>
      </c>
      <c r="Z52" s="37">
        <f>VLOOKUP(C52,'[7]7.9付款计划'!$C$9:$AB$196,26,0)</f>
        <v>40000</v>
      </c>
      <c r="AA52" s="37"/>
      <c r="AB52" s="37"/>
      <c r="AC52" s="37">
        <f t="shared" si="12"/>
        <v>700000</v>
      </c>
      <c r="AD52" s="38">
        <f t="shared" si="3"/>
        <v>575880.72133333422</v>
      </c>
      <c r="AE52" s="38">
        <f t="shared" si="13"/>
        <v>4321952.09</v>
      </c>
      <c r="AF52" s="44">
        <f t="shared" si="26"/>
        <v>575880.72133333422</v>
      </c>
      <c r="AG52" s="45">
        <f t="shared" si="20"/>
        <v>575880.72133333422</v>
      </c>
      <c r="AH52" s="44">
        <v>90000</v>
      </c>
      <c r="AI52" s="47">
        <f t="shared" si="14"/>
        <v>90000</v>
      </c>
      <c r="AJ52" s="48">
        <f t="shared" si="21"/>
        <v>0.15628236311092925</v>
      </c>
      <c r="AK52" s="49">
        <f t="shared" si="22"/>
        <v>3.8681031173239859E-3</v>
      </c>
      <c r="AL52" s="50"/>
      <c r="AM52" s="50"/>
      <c r="AN52" s="50"/>
      <c r="AO52" s="50">
        <f t="shared" si="23"/>
        <v>0</v>
      </c>
      <c r="AP52" s="58">
        <v>0.03</v>
      </c>
      <c r="AQ52" s="58">
        <f t="shared" si="28"/>
        <v>0.03</v>
      </c>
      <c r="AR52" s="47">
        <f t="shared" si="24"/>
        <v>87300</v>
      </c>
      <c r="AS52" s="59"/>
      <c r="AT52" s="9">
        <v>3</v>
      </c>
      <c r="AU52" s="59">
        <f t="shared" si="27"/>
        <v>-3</v>
      </c>
      <c r="AV52" s="68" t="s">
        <v>98</v>
      </c>
      <c r="AW52" s="47"/>
      <c r="AX52" s="15" t="s">
        <v>167</v>
      </c>
      <c r="AY52" s="69"/>
      <c r="AZ52">
        <v>4</v>
      </c>
    </row>
    <row r="53" spans="1:52" ht="36" customHeight="1" x14ac:dyDescent="0.25">
      <c r="A53" s="9">
        <f t="shared" si="15"/>
        <v>50</v>
      </c>
      <c r="B53" s="9" t="s">
        <v>127</v>
      </c>
      <c r="C53" s="10" t="s">
        <v>216</v>
      </c>
      <c r="D53" s="12" t="s">
        <v>217</v>
      </c>
      <c r="E53" s="14" t="s">
        <v>114</v>
      </c>
      <c r="F53" s="20" t="s">
        <v>12</v>
      </c>
      <c r="G53" s="15" t="s">
        <v>11</v>
      </c>
      <c r="H53" s="28">
        <v>0.8</v>
      </c>
      <c r="I53" s="29">
        <f>VLOOKUP(C53,[1]Sheet1!$B$5:$AZ$716,51,0)</f>
        <v>1863678.57</v>
      </c>
      <c r="J53" s="29">
        <f>VLOOKUP(C53,[1]Sheet1!$B$5:$BA$716,52,0)</f>
        <v>1609896.03</v>
      </c>
      <c r="K53" s="30">
        <f>VLOOKUP(C53,[2]Sheet1!$B$5:$BB$697,53,0)</f>
        <v>142168.86166666701</v>
      </c>
      <c r="L53" s="30">
        <f>VLOOKUP(C53,[2]Sheet1!$B:$BC,54,0)</f>
        <v>149580.686666667</v>
      </c>
      <c r="M53" s="30">
        <f>VLOOKUP(C53,[2]Sheet1!$B:$BD,55,0)</f>
        <v>146512.29</v>
      </c>
      <c r="N53" s="30">
        <f>VLOOKUP(C53,[2]Sheet1!$B:$BE,56,0)</f>
        <v>140380.92666666699</v>
      </c>
      <c r="O53" s="30">
        <f>VLOOKUP(C53,[2]Sheet1!$B:$BF,57,0)</f>
        <v>164414.35</v>
      </c>
      <c r="P53" s="30">
        <f>VLOOKUP(C53,[3]Sheet1!$B:$BH,59,0)</f>
        <v>173045.64666666699</v>
      </c>
      <c r="Q53" s="30">
        <f>VLOOKUP(C53,[4]Sheet1!$B$5:$BJ$707,61,0)</f>
        <v>167983.85</v>
      </c>
      <c r="R53" s="30">
        <f>VLOOKUP(C53,[1]Sheet1!$B$5:$BN$716,65,0)</f>
        <v>154449.13</v>
      </c>
      <c r="S53" s="36">
        <f t="shared" si="11"/>
        <v>990828.59333333455</v>
      </c>
      <c r="T53" s="37">
        <f>VLOOKUP(C53,[5]Sheet2!$A:$V,21,0)</f>
        <v>260000</v>
      </c>
      <c r="U53" s="37"/>
      <c r="V53" s="37"/>
      <c r="W53" s="37">
        <f>VLOOKUP(C53,'[6]5.30 (2)'!$C$4:$V$115,20,0)</f>
        <v>50000</v>
      </c>
      <c r="X53" s="37"/>
      <c r="Y53" s="37">
        <f>VLOOKUP(C53,'[7]7.4付款计划'!$C$4:$AI$185,33,0)</f>
        <v>60000</v>
      </c>
      <c r="Z53" s="37">
        <f>VLOOKUP(C53,'[7]7.9付款计划'!$C$9:$AB$196,26,0)</f>
        <v>0</v>
      </c>
      <c r="AA53" s="37">
        <v>50000</v>
      </c>
      <c r="AB53" s="37"/>
      <c r="AC53" s="37">
        <f t="shared" si="12"/>
        <v>420000</v>
      </c>
      <c r="AD53" s="38">
        <f t="shared" si="3"/>
        <v>570828.59333333455</v>
      </c>
      <c r="AE53" s="38">
        <f t="shared" si="13"/>
        <v>1559896.03</v>
      </c>
      <c r="AF53" s="44">
        <f t="shared" si="26"/>
        <v>570828.59333333455</v>
      </c>
      <c r="AG53" s="45">
        <f t="shared" si="20"/>
        <v>570828.59333333455</v>
      </c>
      <c r="AH53" s="44">
        <v>90000</v>
      </c>
      <c r="AI53" s="47">
        <f t="shared" si="14"/>
        <v>90000</v>
      </c>
      <c r="AJ53" s="55">
        <f t="shared" si="21"/>
        <v>0.15766554277606873</v>
      </c>
      <c r="AK53" s="49">
        <f t="shared" si="22"/>
        <v>3.8681031173239859E-3</v>
      </c>
      <c r="AL53" s="50">
        <v>238</v>
      </c>
      <c r="AM53" s="50"/>
      <c r="AN53" s="50"/>
      <c r="AO53" s="50">
        <f t="shared" si="23"/>
        <v>238</v>
      </c>
      <c r="AP53" s="58">
        <v>0.03</v>
      </c>
      <c r="AQ53" s="58">
        <f t="shared" si="28"/>
        <v>3.2644444444444441E-2</v>
      </c>
      <c r="AR53" s="47">
        <f t="shared" si="24"/>
        <v>87062</v>
      </c>
      <c r="AS53" s="59">
        <v>45514</v>
      </c>
      <c r="AT53" s="9">
        <v>3</v>
      </c>
      <c r="AU53" s="59">
        <f t="shared" si="27"/>
        <v>45511</v>
      </c>
      <c r="AV53" s="68" t="s">
        <v>98</v>
      </c>
      <c r="AW53" s="47"/>
      <c r="AX53" s="15" t="s">
        <v>191</v>
      </c>
      <c r="AY53" s="69"/>
    </row>
    <row r="54" spans="1:52" ht="36" customHeight="1" x14ac:dyDescent="0.25">
      <c r="A54" s="9">
        <f t="shared" si="15"/>
        <v>51</v>
      </c>
      <c r="B54" s="9" t="s">
        <v>104</v>
      </c>
      <c r="C54" s="10" t="s">
        <v>218</v>
      </c>
      <c r="D54" s="18" t="s">
        <v>219</v>
      </c>
      <c r="E54" s="14" t="s">
        <v>114</v>
      </c>
      <c r="F54" s="15" t="s">
        <v>12</v>
      </c>
      <c r="G54" s="15" t="s">
        <v>11</v>
      </c>
      <c r="H54" s="28">
        <v>0.8</v>
      </c>
      <c r="I54" s="29">
        <f>VLOOKUP(C54,[1]Sheet1!$B$5:$AZ$716,51,0)</f>
        <v>2456447.2200000002</v>
      </c>
      <c r="J54" s="29">
        <f>VLOOKUP(C54,[1]Sheet1!$B$5:$BA$716,52,0)</f>
        <v>2218499.58</v>
      </c>
      <c r="K54" s="30">
        <f>VLOOKUP(C54,[2]Sheet1!$B$5:$BB$697,53,0)</f>
        <v>121805.763333333</v>
      </c>
      <c r="L54" s="30">
        <f>VLOOKUP(C54,[2]Sheet1!$B:$BC,54,0)</f>
        <v>134221.748333333</v>
      </c>
      <c r="M54" s="30">
        <f>VLOOKUP(C54,[2]Sheet1!$B:$BD,55,0)</f>
        <v>161670.87833333301</v>
      </c>
      <c r="N54" s="30">
        <f>VLOOKUP(C54,[2]Sheet1!$B:$BE,56,0)</f>
        <v>159402.59166666699</v>
      </c>
      <c r="O54" s="30">
        <f>VLOOKUP(C54,[2]Sheet1!$B:$BF,57,0)</f>
        <v>153253.92499999999</v>
      </c>
      <c r="P54" s="30">
        <f>VLOOKUP(C54,[3]Sheet1!$B:$BH,59,0)</f>
        <v>139212.72</v>
      </c>
      <c r="Q54" s="30">
        <f>VLOOKUP(C54,[4]Sheet1!$B$5:$BJ$707,61,0)</f>
        <v>149082.22833333301</v>
      </c>
      <c r="R54" s="30">
        <f>VLOOKUP(C54,[1]Sheet1!$B$5:$BN$716,65,0)</f>
        <v>136061.13666666701</v>
      </c>
      <c r="S54" s="36">
        <f t="shared" si="11"/>
        <v>923768.79333333287</v>
      </c>
      <c r="T54" s="37">
        <f>VLOOKUP(C54,[5]Sheet2!$A:$V,21,0)</f>
        <v>270000</v>
      </c>
      <c r="U54" s="37"/>
      <c r="V54" s="37">
        <v>80000</v>
      </c>
      <c r="W54" s="37">
        <f>VLOOKUP(C54,'[6]5.30 (2)'!$C$4:$V$115,20,0)</f>
        <v>45000</v>
      </c>
      <c r="X54" s="37"/>
      <c r="Y54" s="37">
        <f>VLOOKUP(C54,'[7]7.4付款计划'!$C$4:$AI$185,33,0)</f>
        <v>10000</v>
      </c>
      <c r="Z54" s="37">
        <f>VLOOKUP(C54,'[7]7.9付款计划'!$C$9:$AB$196,26,0)</f>
        <v>30000</v>
      </c>
      <c r="AA54" s="37"/>
      <c r="AB54" s="37"/>
      <c r="AC54" s="37">
        <f t="shared" si="12"/>
        <v>435000</v>
      </c>
      <c r="AD54" s="38">
        <f t="shared" si="3"/>
        <v>488768.79333333287</v>
      </c>
      <c r="AE54" s="38">
        <f t="shared" si="13"/>
        <v>2218499.58</v>
      </c>
      <c r="AF54" s="44">
        <f t="shared" si="26"/>
        <v>488768.79333333287</v>
      </c>
      <c r="AG54" s="45">
        <f t="shared" si="20"/>
        <v>488768.79333333287</v>
      </c>
      <c r="AH54" s="44">
        <v>80000</v>
      </c>
      <c r="AI54" s="47">
        <f t="shared" si="14"/>
        <v>80000</v>
      </c>
      <c r="AJ54" s="55">
        <f t="shared" si="21"/>
        <v>0.16367657078597736</v>
      </c>
      <c r="AK54" s="49">
        <f t="shared" si="22"/>
        <v>3.4383138820657652E-3</v>
      </c>
      <c r="AL54" s="50"/>
      <c r="AM54" s="50"/>
      <c r="AN54" s="50"/>
      <c r="AO54" s="50">
        <f t="shared" si="23"/>
        <v>0</v>
      </c>
      <c r="AP54" s="62">
        <v>0.03</v>
      </c>
      <c r="AQ54" s="58">
        <f t="shared" si="28"/>
        <v>0.03</v>
      </c>
      <c r="AR54" s="47">
        <f t="shared" si="24"/>
        <v>77600</v>
      </c>
      <c r="AS54" s="59">
        <v>45509</v>
      </c>
      <c r="AT54" s="9">
        <v>2</v>
      </c>
      <c r="AU54" s="59">
        <f t="shared" si="27"/>
        <v>45507</v>
      </c>
      <c r="AV54" s="68" t="s">
        <v>98</v>
      </c>
      <c r="AW54" s="47"/>
      <c r="AX54" s="15" t="s">
        <v>191</v>
      </c>
      <c r="AY54" s="69"/>
    </row>
    <row r="55" spans="1:52" ht="36" customHeight="1" x14ac:dyDescent="0.25">
      <c r="A55" s="9">
        <f t="shared" si="15"/>
        <v>52</v>
      </c>
      <c r="B55" s="9" t="s">
        <v>104</v>
      </c>
      <c r="C55" s="21" t="s">
        <v>220</v>
      </c>
      <c r="D55" s="18" t="s">
        <v>221</v>
      </c>
      <c r="E55" s="14" t="s">
        <v>86</v>
      </c>
      <c r="F55" s="15" t="s">
        <v>12</v>
      </c>
      <c r="G55" s="15" t="s">
        <v>11</v>
      </c>
      <c r="H55" s="28">
        <v>0.8</v>
      </c>
      <c r="I55" s="29">
        <f>VLOOKUP(C55,[1]Sheet1!$B$5:$AZ$716,51,0)</f>
        <v>2796003.5</v>
      </c>
      <c r="J55" s="29">
        <f>VLOOKUP(C55,[1]Sheet1!$B$5:$BA$716,52,0)</f>
        <v>2231316.37</v>
      </c>
      <c r="K55" s="30">
        <f>VLOOKUP(C55,[2]Sheet1!$B$5:$BB$697,53,0)</f>
        <v>302108.755</v>
      </c>
      <c r="L55" s="30">
        <f>VLOOKUP(C55,[2]Sheet1!$B:$BC,54,0)</f>
        <v>136113.218333333</v>
      </c>
      <c r="M55" s="30">
        <f>VLOOKUP(C55,[2]Sheet1!$B:$BD,55,0)</f>
        <v>155049.156666667</v>
      </c>
      <c r="N55" s="30">
        <f>VLOOKUP(C55,[2]Sheet1!$B:$BE,56,0)</f>
        <v>107499.156666667</v>
      </c>
      <c r="O55" s="30">
        <f>VLOOKUP(C55,[2]Sheet1!$B:$BF,57,0)</f>
        <v>78182.490000000005</v>
      </c>
      <c r="P55" s="30">
        <f>VLOOKUP(C55,[3]Sheet1!$B:$BH,59,0)</f>
        <v>142778.38500000001</v>
      </c>
      <c r="Q55" s="30">
        <f>VLOOKUP(C55,[4]Sheet1!$B$5:$BJ$707,61,0)</f>
        <v>113050.46</v>
      </c>
      <c r="R55" s="30">
        <f>VLOOKUP(C55,[1]Sheet1!$B$5:$BN$716,65,0)</f>
        <v>113050.46</v>
      </c>
      <c r="S55" s="36">
        <f t="shared" si="11"/>
        <v>918265.66533333366</v>
      </c>
      <c r="T55" s="37">
        <f>VLOOKUP(C55,[5]Sheet2!$A:$V,21,0)</f>
        <v>250000</v>
      </c>
      <c r="U55" s="37"/>
      <c r="V55" s="37">
        <v>100000</v>
      </c>
      <c r="W55" s="37">
        <f>VLOOKUP(C55,'[6]5.30 (2)'!$C$4:$V$115,20,0)</f>
        <v>60000</v>
      </c>
      <c r="X55" s="37"/>
      <c r="Y55" s="37">
        <f>VLOOKUP(C55,'[7]7.4付款计划'!$C$4:$AI$185,33,0)</f>
        <v>10000</v>
      </c>
      <c r="Z55" s="37">
        <f>VLOOKUP(C55,'[7]7.9付款计划'!$C$9:$AB$196,26,0)</f>
        <v>30000</v>
      </c>
      <c r="AA55" s="37"/>
      <c r="AB55" s="37"/>
      <c r="AC55" s="37">
        <f t="shared" si="12"/>
        <v>450000</v>
      </c>
      <c r="AD55" s="38">
        <f t="shared" si="3"/>
        <v>468265.66533333366</v>
      </c>
      <c r="AE55" s="38">
        <f t="shared" si="13"/>
        <v>2231316.37</v>
      </c>
      <c r="AF55" s="44">
        <f t="shared" si="26"/>
        <v>468265.66533333366</v>
      </c>
      <c r="AG55" s="45">
        <f t="shared" si="20"/>
        <v>468265.66533333366</v>
      </c>
      <c r="AH55" s="44">
        <v>80000</v>
      </c>
      <c r="AI55" s="47">
        <f t="shared" si="14"/>
        <v>80000</v>
      </c>
      <c r="AJ55" s="48">
        <f t="shared" si="21"/>
        <v>0.17084318992948633</v>
      </c>
      <c r="AK55" s="49">
        <f t="shared" si="22"/>
        <v>3.4383138820657652E-3</v>
      </c>
      <c r="AL55" s="50"/>
      <c r="AM55" s="50"/>
      <c r="AN55" s="50"/>
      <c r="AO55" s="50">
        <f t="shared" si="23"/>
        <v>0</v>
      </c>
      <c r="AP55" s="62">
        <v>0.03</v>
      </c>
      <c r="AQ55" s="58">
        <f t="shared" si="28"/>
        <v>0.03</v>
      </c>
      <c r="AR55" s="47">
        <f t="shared" si="24"/>
        <v>77600</v>
      </c>
      <c r="AS55" s="59">
        <v>45509</v>
      </c>
      <c r="AT55" s="9">
        <v>1</v>
      </c>
      <c r="AU55" s="59">
        <f t="shared" si="27"/>
        <v>45508</v>
      </c>
      <c r="AV55" s="68" t="s">
        <v>98</v>
      </c>
      <c r="AW55" s="47"/>
      <c r="AX55" s="15" t="s">
        <v>182</v>
      </c>
      <c r="AY55" s="69"/>
    </row>
    <row r="56" spans="1:52" ht="36" customHeight="1" x14ac:dyDescent="0.25">
      <c r="A56" s="9">
        <f t="shared" si="15"/>
        <v>53</v>
      </c>
      <c r="B56" s="9" t="s">
        <v>104</v>
      </c>
      <c r="C56" s="10" t="s">
        <v>222</v>
      </c>
      <c r="D56" s="18" t="s">
        <v>223</v>
      </c>
      <c r="E56" s="19" t="s">
        <v>114</v>
      </c>
      <c r="F56" s="15" t="s">
        <v>12</v>
      </c>
      <c r="G56" s="15" t="s">
        <v>11</v>
      </c>
      <c r="H56" s="31">
        <v>0.8</v>
      </c>
      <c r="I56" s="29">
        <f>VLOOKUP(C56,[1]Sheet1!$B$5:$AZ$716,51,0)</f>
        <v>859112.51</v>
      </c>
      <c r="J56" s="29">
        <f>VLOOKUP(C56,[1]Sheet1!$B$5:$BA$716,52,0)</f>
        <v>801124.4</v>
      </c>
      <c r="K56" s="30">
        <f>VLOOKUP(C56,[2]Sheet1!$B$5:$BB$697,53,0)</f>
        <v>55830.415000000001</v>
      </c>
      <c r="L56" s="30">
        <f>VLOOKUP(C56,[2]Sheet1!$B:$BC,54,0)</f>
        <v>78433.456666666694</v>
      </c>
      <c r="M56" s="30">
        <f>VLOOKUP(C56,[2]Sheet1!$B:$BD,55,0)</f>
        <v>95096.371666666702</v>
      </c>
      <c r="N56" s="30">
        <f>VLOOKUP(C56,[2]Sheet1!$B:$BE,56,0)</f>
        <v>106679.741666667</v>
      </c>
      <c r="O56" s="30">
        <f>VLOOKUP(C56,[2]Sheet1!$B:$BF,57,0)</f>
        <v>103784.88</v>
      </c>
      <c r="P56" s="30">
        <f>VLOOKUP(C56,[3]Sheet1!$B:$BH,59,0)</f>
        <v>96380.731666666703</v>
      </c>
      <c r="Q56" s="30">
        <f>VLOOKUP(C56,[4]Sheet1!$B$5:$BJ$707,61,0)</f>
        <v>89320.516666666706</v>
      </c>
      <c r="R56" s="30">
        <f>VLOOKUP(C56,[1]Sheet1!$B$5:$BN$716,65,0)</f>
        <v>69751.961666666699</v>
      </c>
      <c r="S56" s="36">
        <f t="shared" si="11"/>
        <v>556222.46000000043</v>
      </c>
      <c r="T56" s="37">
        <f>VLOOKUP(C56,[5]Sheet2!$A:$V,21,0)</f>
        <v>110000</v>
      </c>
      <c r="U56" s="37"/>
      <c r="V56" s="37"/>
      <c r="W56" s="37">
        <f>VLOOKUP(C56,'[6]5.30 (2)'!$C$4:$V$115,20,0)</f>
        <v>20000</v>
      </c>
      <c r="X56" s="37"/>
      <c r="Y56" s="37">
        <f>VLOOKUP(C56,'[7]7.4付款计划'!$C$4:$AI$185,33,0)</f>
        <v>10000</v>
      </c>
      <c r="Z56" s="37">
        <f>VLOOKUP(C56,'[7]7.9付款计划'!$C$9:$AB$196,26,0)</f>
        <v>0</v>
      </c>
      <c r="AA56" s="37"/>
      <c r="AB56" s="37"/>
      <c r="AC56" s="37">
        <f t="shared" si="12"/>
        <v>140000</v>
      </c>
      <c r="AD56" s="38">
        <f t="shared" si="3"/>
        <v>416222.46000000043</v>
      </c>
      <c r="AE56" s="38">
        <f t="shared" si="13"/>
        <v>801124.4</v>
      </c>
      <c r="AF56" s="44">
        <f t="shared" si="26"/>
        <v>416222.46000000043</v>
      </c>
      <c r="AG56" s="45">
        <f t="shared" si="20"/>
        <v>416222.46000000043</v>
      </c>
      <c r="AH56" s="132">
        <v>20000</v>
      </c>
      <c r="AI56" s="47">
        <f t="shared" si="14"/>
        <v>20000</v>
      </c>
      <c r="AJ56" s="48">
        <f t="shared" si="21"/>
        <v>4.8051227221135494E-2</v>
      </c>
      <c r="AK56" s="49">
        <f t="shared" si="22"/>
        <v>8.5957847051644129E-4</v>
      </c>
      <c r="AL56" s="50"/>
      <c r="AM56" s="50"/>
      <c r="AN56" s="50"/>
      <c r="AO56" s="50">
        <f t="shared" si="23"/>
        <v>0</v>
      </c>
      <c r="AP56" s="63">
        <v>0.03</v>
      </c>
      <c r="AQ56" s="58">
        <f t="shared" si="28"/>
        <v>0.03</v>
      </c>
      <c r="AR56" s="47">
        <f t="shared" si="24"/>
        <v>19400</v>
      </c>
      <c r="AS56" s="59">
        <v>45524</v>
      </c>
      <c r="AT56" s="9">
        <v>5</v>
      </c>
      <c r="AU56" s="59">
        <f t="shared" si="27"/>
        <v>45519</v>
      </c>
      <c r="AV56" s="68" t="s">
        <v>98</v>
      </c>
      <c r="AW56" s="47"/>
      <c r="AX56" s="15" t="s">
        <v>182</v>
      </c>
      <c r="AY56" s="69"/>
    </row>
    <row r="57" spans="1:52" ht="36" customHeight="1" x14ac:dyDescent="0.25">
      <c r="A57" s="9">
        <f t="shared" si="15"/>
        <v>54</v>
      </c>
      <c r="B57" s="9" t="s">
        <v>16</v>
      </c>
      <c r="C57" s="10" t="s">
        <v>224</v>
      </c>
      <c r="D57" s="12" t="s">
        <v>225</v>
      </c>
      <c r="E57" s="19" t="s">
        <v>86</v>
      </c>
      <c r="F57" s="15" t="s">
        <v>16</v>
      </c>
      <c r="G57" s="15" t="s">
        <v>21</v>
      </c>
      <c r="H57" s="28">
        <v>0.8</v>
      </c>
      <c r="I57" s="29">
        <f>VLOOKUP(C57,[1]Sheet1!$B$5:$AZ$716,51,0)</f>
        <v>1415929.04</v>
      </c>
      <c r="J57" s="29">
        <f>VLOOKUP(C57,[1]Sheet1!$B$5:$BA$716,52,0)</f>
        <v>1228846.73</v>
      </c>
      <c r="K57" s="30">
        <f>VLOOKUP(C57,[2]Sheet1!$B$5:$BB$697,53,0)</f>
        <v>19878.973333333299</v>
      </c>
      <c r="L57" s="30">
        <f>VLOOKUP(C57,[2]Sheet1!$B:$BC,54,0)</f>
        <v>65506.074999999997</v>
      </c>
      <c r="M57" s="30">
        <f>VLOOKUP(C57,[2]Sheet1!$B:$BD,55,0)</f>
        <v>76930.179999999993</v>
      </c>
      <c r="N57" s="30">
        <f>VLOOKUP(C57,[2]Sheet1!$B:$BE,56,0)</f>
        <v>76930.179999999993</v>
      </c>
      <c r="O57" s="30">
        <f>VLOOKUP(C57,[2]Sheet1!$B:$BF,57,0)</f>
        <v>91156.033333333296</v>
      </c>
      <c r="P57" s="30">
        <f>VLOOKUP(C57,[3]Sheet1!$B:$BH,59,0)</f>
        <v>101665.906666667</v>
      </c>
      <c r="Q57" s="30">
        <f>VLOOKUP(C57,[4]Sheet1!$B$5:$BJ$707,61,0)</f>
        <v>112575.228333333</v>
      </c>
      <c r="R57" s="30">
        <f>VLOOKUP(C57,[1]Sheet1!$B$5:$BN$716,65,0)</f>
        <v>61601.021666666697</v>
      </c>
      <c r="S57" s="36">
        <f t="shared" si="11"/>
        <v>484994.87866666663</v>
      </c>
      <c r="T57" s="37">
        <f>VLOOKUP(C57,[5]Sheet2!$A:$V,21,0)</f>
        <v>50000</v>
      </c>
      <c r="U57" s="37"/>
      <c r="V57" s="37"/>
      <c r="W57" s="37">
        <f>VLOOKUP(C57,'[6]5.30 (2)'!$C$4:$V$115,20,0)</f>
        <v>50000</v>
      </c>
      <c r="X57" s="37"/>
      <c r="Y57" s="37">
        <f>VLOOKUP(C57,'[7]7.4付款计划'!$C$4:$AI$185,33,0)</f>
        <v>30000</v>
      </c>
      <c r="Z57" s="37">
        <f>VLOOKUP(C57,'[7]7.9付款计划'!$C$9:$AB$196,26,0)</f>
        <v>0</v>
      </c>
      <c r="AA57" s="37"/>
      <c r="AB57" s="37"/>
      <c r="AC57" s="37">
        <f t="shared" si="12"/>
        <v>130000</v>
      </c>
      <c r="AD57" s="38">
        <f t="shared" si="3"/>
        <v>354994.87866666663</v>
      </c>
      <c r="AE57" s="38">
        <f t="shared" si="13"/>
        <v>1228846.73</v>
      </c>
      <c r="AF57" s="44">
        <f t="shared" si="26"/>
        <v>1228846.73</v>
      </c>
      <c r="AG57" s="45">
        <f t="shared" si="20"/>
        <v>1228846.73</v>
      </c>
      <c r="AH57" s="44">
        <v>100000</v>
      </c>
      <c r="AI57" s="47">
        <f t="shared" si="14"/>
        <v>100000</v>
      </c>
      <c r="AJ57" s="48">
        <f t="shared" si="21"/>
        <v>8.1377113645409629E-2</v>
      </c>
      <c r="AK57" s="49">
        <f t="shared" si="22"/>
        <v>4.2978923525822067E-3</v>
      </c>
      <c r="AL57" s="50"/>
      <c r="AM57" s="50"/>
      <c r="AN57" s="50"/>
      <c r="AO57" s="50">
        <f t="shared" si="23"/>
        <v>0</v>
      </c>
      <c r="AP57" s="58">
        <v>0</v>
      </c>
      <c r="AQ57" s="58">
        <f t="shared" si="28"/>
        <v>0</v>
      </c>
      <c r="AR57" s="47">
        <f t="shared" si="24"/>
        <v>100000</v>
      </c>
      <c r="AS57" s="59"/>
      <c r="AT57" s="9"/>
      <c r="AU57" s="59"/>
      <c r="AV57" s="68" t="s">
        <v>98</v>
      </c>
      <c r="AW57" s="47"/>
      <c r="AX57" s="15" t="s">
        <v>167</v>
      </c>
      <c r="AY57" s="69"/>
    </row>
    <row r="58" spans="1:52" ht="36" customHeight="1" x14ac:dyDescent="0.25">
      <c r="A58" s="9">
        <f t="shared" si="15"/>
        <v>55</v>
      </c>
      <c r="B58" s="9" t="s">
        <v>16</v>
      </c>
      <c r="C58" s="10" t="s">
        <v>226</v>
      </c>
      <c r="D58" s="12" t="s">
        <v>227</v>
      </c>
      <c r="E58" s="14" t="s">
        <v>86</v>
      </c>
      <c r="F58" s="15" t="s">
        <v>16</v>
      </c>
      <c r="G58" s="15" t="s">
        <v>11</v>
      </c>
      <c r="H58" s="28">
        <v>0.8</v>
      </c>
      <c r="I58" s="29">
        <f>VLOOKUP(C58,[1]Sheet1!$B$5:$AZ$716,51,0)</f>
        <v>686441.1</v>
      </c>
      <c r="J58" s="29">
        <f>VLOOKUP(C58,[1]Sheet1!$B$5:$BA$716,52,0)</f>
        <v>686441.1</v>
      </c>
      <c r="K58" s="30">
        <f>VLOOKUP(C58,[2]Sheet1!$B$5:$BB$697,53,0)</f>
        <v>84091.6</v>
      </c>
      <c r="L58" s="30">
        <f>VLOOKUP(C58,[2]Sheet1!$B:$BC,54,0)</f>
        <v>61718.65</v>
      </c>
      <c r="M58" s="30">
        <f>VLOOKUP(C58,[2]Sheet1!$B:$BD,55,0)</f>
        <v>68297.36</v>
      </c>
      <c r="N58" s="30">
        <f>VLOOKUP(C58,[2]Sheet1!$B:$BE,56,0)</f>
        <v>48947.360000000001</v>
      </c>
      <c r="O58" s="30">
        <f>VLOOKUP(C58,[2]Sheet1!$B:$BF,57,0)</f>
        <v>57162.593333333301</v>
      </c>
      <c r="P58" s="30">
        <f>VLOOKUP(C58,[3]Sheet1!$B:$BH,59,0)</f>
        <v>33066.764999999999</v>
      </c>
      <c r="Q58" s="30">
        <f>VLOOKUP(C58,[4]Sheet1!$B$5:$BJ$707,61,0)</f>
        <v>14793.9433333333</v>
      </c>
      <c r="R58" s="30">
        <f>VLOOKUP(C58,[1]Sheet1!$B$5:$BN$716,65,0)</f>
        <v>14793.9433333333</v>
      </c>
      <c r="S58" s="36">
        <f t="shared" si="11"/>
        <v>306297.77199999994</v>
      </c>
      <c r="T58" s="37">
        <f>VLOOKUP(C58,[5]Sheet2!$A:$V,21,0)</f>
        <v>0</v>
      </c>
      <c r="U58" s="37"/>
      <c r="V58" s="37"/>
      <c r="W58" s="37"/>
      <c r="X58" s="37"/>
      <c r="Y58" s="37">
        <f>VLOOKUP(C58,'[7]7.4付款计划'!$C$4:$AI$185,33,0)</f>
        <v>10000</v>
      </c>
      <c r="Z58" s="37">
        <f>VLOOKUP(C58,'[7]7.9付款计划'!$C$9:$AB$196,26,0)</f>
        <v>0</v>
      </c>
      <c r="AA58" s="37"/>
      <c r="AB58" s="37"/>
      <c r="AC58" s="37">
        <f t="shared" si="12"/>
        <v>10000</v>
      </c>
      <c r="AD58" s="38">
        <f t="shared" si="3"/>
        <v>296297.77199999994</v>
      </c>
      <c r="AE58" s="38">
        <f t="shared" si="13"/>
        <v>686441.1</v>
      </c>
      <c r="AF58" s="44">
        <f t="shared" si="26"/>
        <v>296297.77199999994</v>
      </c>
      <c r="AG58" s="45">
        <f t="shared" si="20"/>
        <v>296297.77199999994</v>
      </c>
      <c r="AH58" s="44">
        <v>50000</v>
      </c>
      <c r="AI58" s="47">
        <f t="shared" si="14"/>
        <v>50000</v>
      </c>
      <c r="AJ58" s="48">
        <f t="shared" si="21"/>
        <v>0.16874915954481093</v>
      </c>
      <c r="AK58" s="49">
        <f t="shared" si="22"/>
        <v>2.1489461762911033E-3</v>
      </c>
      <c r="AL58" s="50"/>
      <c r="AM58" s="50"/>
      <c r="AN58" s="50"/>
      <c r="AO58" s="50">
        <f t="shared" si="23"/>
        <v>0</v>
      </c>
      <c r="AP58" s="58"/>
      <c r="AQ58" s="58">
        <f t="shared" si="28"/>
        <v>0</v>
      </c>
      <c r="AR58" s="47">
        <f t="shared" si="24"/>
        <v>50000</v>
      </c>
      <c r="AS58" s="59" t="s">
        <v>228</v>
      </c>
      <c r="AT58" s="61">
        <v>3</v>
      </c>
      <c r="AU58" s="60" t="e">
        <f t="shared" ref="AU58:AU64" si="29">AS58-AT58</f>
        <v>#VALUE!</v>
      </c>
      <c r="AV58" s="68" t="s">
        <v>98</v>
      </c>
      <c r="AW58" s="47"/>
      <c r="AX58" s="15" t="s">
        <v>229</v>
      </c>
      <c r="AY58" s="69" t="s">
        <v>230</v>
      </c>
    </row>
    <row r="59" spans="1:52" ht="36" customHeight="1" x14ac:dyDescent="0.25">
      <c r="A59" s="9">
        <f t="shared" si="15"/>
        <v>56</v>
      </c>
      <c r="B59" s="9" t="s">
        <v>104</v>
      </c>
      <c r="C59" s="10" t="s">
        <v>231</v>
      </c>
      <c r="D59" s="18" t="s">
        <v>232</v>
      </c>
      <c r="E59" s="14" t="s">
        <v>114</v>
      </c>
      <c r="F59" s="15" t="s">
        <v>12</v>
      </c>
      <c r="G59" s="15" t="s">
        <v>11</v>
      </c>
      <c r="H59" s="32">
        <v>0.8</v>
      </c>
      <c r="I59" s="29">
        <f>VLOOKUP(C59,[1]Sheet1!$B$5:$AZ$716,51,0)</f>
        <v>2511055.36</v>
      </c>
      <c r="J59" s="29">
        <f>VLOOKUP(C59,[1]Sheet1!$B$5:$BA$716,52,0)</f>
        <v>2342378.5299999998</v>
      </c>
      <c r="K59" s="30">
        <f>VLOOKUP(C59,[2]Sheet1!$B$5:$BB$697,53,0)</f>
        <v>167661.095</v>
      </c>
      <c r="L59" s="30">
        <f>VLOOKUP(C59,[2]Sheet1!$B:$BC,54,0)</f>
        <v>124722.68</v>
      </c>
      <c r="M59" s="30">
        <f>VLOOKUP(C59,[2]Sheet1!$B:$BD,55,0)</f>
        <v>132898.79166666701</v>
      </c>
      <c r="N59" s="30">
        <f>VLOOKUP(C59,[2]Sheet1!$B:$BE,56,0)</f>
        <v>130394.64</v>
      </c>
      <c r="O59" s="30">
        <f>VLOOKUP(C59,[2]Sheet1!$B:$BF,57,0)</f>
        <v>138663.45499999999</v>
      </c>
      <c r="P59" s="30">
        <f>VLOOKUP(C59,[3]Sheet1!$B:$BH,59,0)</f>
        <v>137983.311666667</v>
      </c>
      <c r="Q59" s="30">
        <f>VLOOKUP(C59,[4]Sheet1!$B$5:$BJ$707,61,0)</f>
        <v>132329.62833333301</v>
      </c>
      <c r="R59" s="30">
        <f>VLOOKUP(C59,[1]Sheet1!$B$5:$BN$716,65,0)</f>
        <v>134271.00333333301</v>
      </c>
      <c r="S59" s="36">
        <f t="shared" si="11"/>
        <v>879139.68400000001</v>
      </c>
      <c r="T59" s="37">
        <f>VLOOKUP(C59,[5]Sheet2!$A:$V,21,0)</f>
        <v>270000</v>
      </c>
      <c r="U59" s="37"/>
      <c r="V59" s="37">
        <v>200000</v>
      </c>
      <c r="W59" s="37">
        <f>VLOOKUP(C59,'[6]5.30 (2)'!$C$4:$V$115,20,0)</f>
        <v>40000</v>
      </c>
      <c r="X59" s="37"/>
      <c r="Y59" s="37">
        <f>VLOOKUP(C59,'[7]7.4付款计划'!$C$4:$AI$185,33,0)</f>
        <v>10000</v>
      </c>
      <c r="Z59" s="37">
        <f>VLOOKUP(C59,'[7]7.9付款计划'!$C$9:$AB$196,26,0)</f>
        <v>15000</v>
      </c>
      <c r="AA59" s="37"/>
      <c r="AB59" s="37"/>
      <c r="AC59" s="37">
        <f t="shared" si="12"/>
        <v>535000</v>
      </c>
      <c r="AD59" s="38">
        <f t="shared" si="3"/>
        <v>344139.68400000001</v>
      </c>
      <c r="AE59" s="38">
        <f t="shared" si="13"/>
        <v>2342378.5299999998</v>
      </c>
      <c r="AF59" s="44">
        <f t="shared" si="26"/>
        <v>344139.68400000001</v>
      </c>
      <c r="AG59" s="45">
        <f t="shared" si="20"/>
        <v>344139.68400000001</v>
      </c>
      <c r="AH59" s="44">
        <v>50000</v>
      </c>
      <c r="AI59" s="47">
        <f t="shared" si="14"/>
        <v>50000</v>
      </c>
      <c r="AJ59" s="55">
        <f t="shared" si="21"/>
        <v>0.14528984108673731</v>
      </c>
      <c r="AK59" s="49">
        <f t="shared" si="22"/>
        <v>2.1489461762911033E-3</v>
      </c>
      <c r="AL59" s="50"/>
      <c r="AM59" s="50"/>
      <c r="AN59" s="50"/>
      <c r="AO59" s="50">
        <f t="shared" si="23"/>
        <v>0</v>
      </c>
      <c r="AP59" s="58">
        <v>0.03</v>
      </c>
      <c r="AQ59" s="58">
        <f t="shared" si="28"/>
        <v>0.03</v>
      </c>
      <c r="AR59" s="47">
        <f t="shared" si="24"/>
        <v>48500</v>
      </c>
      <c r="AS59" s="59">
        <v>45509</v>
      </c>
      <c r="AT59" s="9">
        <v>2</v>
      </c>
      <c r="AU59" s="59">
        <f t="shared" si="29"/>
        <v>45507</v>
      </c>
      <c r="AV59" s="68" t="s">
        <v>98</v>
      </c>
      <c r="AW59" s="47"/>
      <c r="AX59" s="15" t="s">
        <v>233</v>
      </c>
      <c r="AY59" s="69" t="s">
        <v>234</v>
      </c>
    </row>
    <row r="60" spans="1:52" ht="36" customHeight="1" x14ac:dyDescent="0.25">
      <c r="A60" s="9">
        <f t="shared" si="15"/>
        <v>57</v>
      </c>
      <c r="B60" s="9" t="s">
        <v>104</v>
      </c>
      <c r="C60" s="21" t="s">
        <v>235</v>
      </c>
      <c r="D60" s="18" t="s">
        <v>236</v>
      </c>
      <c r="E60" s="14" t="s">
        <v>86</v>
      </c>
      <c r="F60" s="15" t="s">
        <v>12</v>
      </c>
      <c r="G60" s="15" t="s">
        <v>11</v>
      </c>
      <c r="H60" s="28">
        <v>0.8</v>
      </c>
      <c r="I60" s="29">
        <f>VLOOKUP(C60,[1]Sheet1!$B$5:$AZ$716,51,0)</f>
        <v>3065964.72</v>
      </c>
      <c r="J60" s="29">
        <f>VLOOKUP(C60,[1]Sheet1!$B$5:$BA$716,52,0)</f>
        <v>2891676.62</v>
      </c>
      <c r="K60" s="30">
        <f>VLOOKUP(C60,[2]Sheet1!$B$5:$BB$697,53,0)</f>
        <v>96624.235000000001</v>
      </c>
      <c r="L60" s="30">
        <f>VLOOKUP(C60,[2]Sheet1!$B:$BC,54,0)</f>
        <v>88430.313333333295</v>
      </c>
      <c r="M60" s="30">
        <f>VLOOKUP(C60,[2]Sheet1!$B:$BD,55,0)</f>
        <v>93218.613333333298</v>
      </c>
      <c r="N60" s="30">
        <f>VLOOKUP(C60,[2]Sheet1!$B:$BE,56,0)</f>
        <v>88067.541666666701</v>
      </c>
      <c r="O60" s="30">
        <f>VLOOKUP(C60,[2]Sheet1!$B:$BF,57,0)</f>
        <v>100028.823333333</v>
      </c>
      <c r="P60" s="30">
        <f>VLOOKUP(C60,[3]Sheet1!$B:$BH,59,0)</f>
        <v>106778.586666667</v>
      </c>
      <c r="Q60" s="30">
        <f>VLOOKUP(C60,[4]Sheet1!$B$5:$BJ$707,61,0)</f>
        <v>107885.813333333</v>
      </c>
      <c r="R60" s="30">
        <f>VLOOKUP(C60,[1]Sheet1!$B$5:$BN$716,65,0)</f>
        <v>107905.271666667</v>
      </c>
      <c r="S60" s="36">
        <f t="shared" si="11"/>
        <v>631151.35866666667</v>
      </c>
      <c r="T60" s="37">
        <f>VLOOKUP(C60,[5]Sheet2!$A:$V,21,0)</f>
        <v>170000</v>
      </c>
      <c r="U60" s="37"/>
      <c r="V60" s="37">
        <v>100000</v>
      </c>
      <c r="W60" s="37">
        <f>VLOOKUP(C60,'[6]5.30 (2)'!$C$4:$V$115,20,0)</f>
        <v>30000</v>
      </c>
      <c r="X60" s="37"/>
      <c r="Y60" s="37">
        <f>VLOOKUP(C60,'[7]7.4付款计划'!$C$4:$AI$185,33,0)</f>
        <v>10000</v>
      </c>
      <c r="Z60" s="37">
        <f>VLOOKUP(C60,'[7]7.9付款计划'!$C$9:$AB$196,26,0)</f>
        <v>15000</v>
      </c>
      <c r="AA60" s="37"/>
      <c r="AB60" s="37"/>
      <c r="AC60" s="37">
        <f t="shared" si="12"/>
        <v>325000</v>
      </c>
      <c r="AD60" s="38">
        <f t="shared" si="3"/>
        <v>306151.35866666667</v>
      </c>
      <c r="AE60" s="38">
        <f t="shared" si="13"/>
        <v>2891676.62</v>
      </c>
      <c r="AF60" s="44">
        <f t="shared" si="26"/>
        <v>306151.35866666667</v>
      </c>
      <c r="AG60" s="45">
        <f t="shared" si="20"/>
        <v>306151.35866666667</v>
      </c>
      <c r="AH60" s="44">
        <v>50000</v>
      </c>
      <c r="AI60" s="47">
        <f t="shared" si="14"/>
        <v>50000</v>
      </c>
      <c r="AJ60" s="55">
        <f t="shared" si="21"/>
        <v>0.16331790986575143</v>
      </c>
      <c r="AK60" s="49">
        <f t="shared" si="22"/>
        <v>2.1489461762911033E-3</v>
      </c>
      <c r="AL60" s="50"/>
      <c r="AM60" s="50"/>
      <c r="AN60" s="50"/>
      <c r="AO60" s="50">
        <f t="shared" si="23"/>
        <v>0</v>
      </c>
      <c r="AP60" s="62">
        <v>0.03</v>
      </c>
      <c r="AQ60" s="58">
        <f t="shared" si="28"/>
        <v>0.03</v>
      </c>
      <c r="AR60" s="47">
        <f t="shared" si="24"/>
        <v>48500</v>
      </c>
      <c r="AS60" s="59"/>
      <c r="AT60" s="9">
        <v>1</v>
      </c>
      <c r="AU60" s="59">
        <f t="shared" si="29"/>
        <v>-1</v>
      </c>
      <c r="AV60" s="68" t="s">
        <v>98</v>
      </c>
      <c r="AW60" s="47"/>
      <c r="AX60" s="15" t="s">
        <v>167</v>
      </c>
      <c r="AY60" s="69"/>
    </row>
    <row r="61" spans="1:52" ht="36" customHeight="1" x14ac:dyDescent="0.25">
      <c r="A61" s="9">
        <f t="shared" si="15"/>
        <v>58</v>
      </c>
      <c r="B61" s="9" t="s">
        <v>104</v>
      </c>
      <c r="C61" s="10" t="s">
        <v>237</v>
      </c>
      <c r="D61" s="18" t="s">
        <v>238</v>
      </c>
      <c r="E61" s="14" t="s">
        <v>200</v>
      </c>
      <c r="F61" s="15" t="s">
        <v>12</v>
      </c>
      <c r="G61" s="15" t="s">
        <v>11</v>
      </c>
      <c r="H61" s="28">
        <v>0.8</v>
      </c>
      <c r="I61" s="29">
        <f>VLOOKUP(C61,[1]Sheet1!$B$5:$AZ$716,51,0)</f>
        <v>2208224.23</v>
      </c>
      <c r="J61" s="29">
        <f>VLOOKUP(C61,[1]Sheet1!$B$5:$BA$716,52,0)</f>
        <v>1943144.68</v>
      </c>
      <c r="K61" s="30">
        <f>VLOOKUP(C61,[2]Sheet1!$B$5:$BB$697,53,0)</f>
        <v>89959.961666666699</v>
      </c>
      <c r="L61" s="30">
        <f>VLOOKUP(C61,[2]Sheet1!$B:$BC,54,0)</f>
        <v>100510.375</v>
      </c>
      <c r="M61" s="30">
        <f>VLOOKUP(C61,[2]Sheet1!$B:$BD,55,0)</f>
        <v>67943.073333333305</v>
      </c>
      <c r="N61" s="30">
        <f>VLOOKUP(C61,[2]Sheet1!$B:$BE,56,0)</f>
        <v>78516.539999999994</v>
      </c>
      <c r="O61" s="30">
        <f>VLOOKUP(C61,[2]Sheet1!$B:$BF,57,0)</f>
        <v>90099.955000000002</v>
      </c>
      <c r="P61" s="30">
        <f>VLOOKUP(C61,[3]Sheet1!$B:$BH,59,0)</f>
        <v>94691.071666666699</v>
      </c>
      <c r="Q61" s="30">
        <f>VLOOKUP(C61,[4]Sheet1!$B$5:$BJ$707,61,0)</f>
        <v>90774.513333333394</v>
      </c>
      <c r="R61" s="30">
        <f>VLOOKUP(C61,[1]Sheet1!$B$5:$BN$716,65,0)</f>
        <v>94486.8066666667</v>
      </c>
      <c r="S61" s="36">
        <f t="shared" si="11"/>
        <v>565585.83733333356</v>
      </c>
      <c r="T61" s="37">
        <f>VLOOKUP(C61,[5]Sheet2!$A:$V,21,0)</f>
        <v>130000</v>
      </c>
      <c r="U61" s="37"/>
      <c r="V61" s="37">
        <v>80000</v>
      </c>
      <c r="W61" s="37">
        <f>VLOOKUP(C61,'[6]5.30 (2)'!$C$4:$V$115,20,0)</f>
        <v>40000</v>
      </c>
      <c r="X61" s="37"/>
      <c r="Y61" s="37">
        <f>VLOOKUP(C61,'[7]7.4付款计划'!$C$4:$AI$185,33,0)</f>
        <v>10000</v>
      </c>
      <c r="Z61" s="37">
        <f>VLOOKUP(C61,'[7]7.9付款计划'!$C$9:$AB$196,26,0)</f>
        <v>15000</v>
      </c>
      <c r="AA61" s="37"/>
      <c r="AB61" s="37"/>
      <c r="AC61" s="37">
        <f t="shared" si="12"/>
        <v>275000</v>
      </c>
      <c r="AD61" s="38">
        <f t="shared" si="3"/>
        <v>290585.83733333356</v>
      </c>
      <c r="AE61" s="38">
        <f t="shared" si="13"/>
        <v>1943144.68</v>
      </c>
      <c r="AF61" s="44">
        <f t="shared" si="26"/>
        <v>290585.83733333356</v>
      </c>
      <c r="AG61" s="45">
        <f t="shared" si="20"/>
        <v>290585.83733333356</v>
      </c>
      <c r="AH61" s="44">
        <v>50000</v>
      </c>
      <c r="AI61" s="47">
        <f t="shared" si="14"/>
        <v>50000</v>
      </c>
      <c r="AJ61" s="48">
        <f t="shared" si="21"/>
        <v>0.17206619723398481</v>
      </c>
      <c r="AK61" s="49">
        <f t="shared" si="22"/>
        <v>2.1489461762911033E-3</v>
      </c>
      <c r="AL61" s="50"/>
      <c r="AM61" s="50"/>
      <c r="AN61" s="50"/>
      <c r="AO61" s="50">
        <f t="shared" si="23"/>
        <v>0</v>
      </c>
      <c r="AP61" s="58">
        <v>0.03</v>
      </c>
      <c r="AQ61" s="58">
        <f t="shared" si="28"/>
        <v>0.03</v>
      </c>
      <c r="AR61" s="47">
        <f t="shared" si="24"/>
        <v>48500</v>
      </c>
      <c r="AS61" s="59"/>
      <c r="AT61" s="9">
        <v>3</v>
      </c>
      <c r="AU61" s="59">
        <f t="shared" si="29"/>
        <v>-3</v>
      </c>
      <c r="AV61" s="68" t="s">
        <v>98</v>
      </c>
      <c r="AW61" s="47"/>
      <c r="AX61" s="15" t="s">
        <v>167</v>
      </c>
      <c r="AY61" s="69"/>
    </row>
    <row r="62" spans="1:52" ht="36" customHeight="1" x14ac:dyDescent="0.25">
      <c r="A62" s="9">
        <f t="shared" si="15"/>
        <v>59</v>
      </c>
      <c r="B62" s="9" t="s">
        <v>104</v>
      </c>
      <c r="C62" s="10" t="s">
        <v>239</v>
      </c>
      <c r="D62" s="18" t="s">
        <v>240</v>
      </c>
      <c r="E62" s="14" t="s">
        <v>114</v>
      </c>
      <c r="F62" s="15" t="s">
        <v>12</v>
      </c>
      <c r="G62" s="15" t="s">
        <v>11</v>
      </c>
      <c r="H62" s="28">
        <v>0.8</v>
      </c>
      <c r="I62" s="29">
        <f>VLOOKUP(C62,[1]Sheet1!$B$5:$AZ$716,51,0)</f>
        <v>3258150.89</v>
      </c>
      <c r="J62" s="29">
        <f>VLOOKUP(C62,[1]Sheet1!$B$5:$BA$716,52,0)</f>
        <v>2961649.37</v>
      </c>
      <c r="K62" s="30">
        <f>VLOOKUP(C62,[2]Sheet1!$B$5:$BB$697,53,0)</f>
        <v>118052.798333333</v>
      </c>
      <c r="L62" s="30">
        <f>VLOOKUP(C62,[2]Sheet1!$B:$BC,54,0)</f>
        <v>95294.024999999994</v>
      </c>
      <c r="M62" s="30">
        <f>VLOOKUP(C62,[2]Sheet1!$B:$BD,55,0)</f>
        <v>110543.37</v>
      </c>
      <c r="N62" s="30">
        <f>VLOOKUP(C62,[2]Sheet1!$B:$BE,56,0)</f>
        <v>106909.201666667</v>
      </c>
      <c r="O62" s="30">
        <f>VLOOKUP(C62,[2]Sheet1!$B:$BF,57,0)</f>
        <v>116348.83</v>
      </c>
      <c r="P62" s="30">
        <f>VLOOKUP(C62,[3]Sheet1!$B:$BH,59,0)</f>
        <v>118309.576666667</v>
      </c>
      <c r="Q62" s="30">
        <f>VLOOKUP(C62,[4]Sheet1!$B$5:$BJ$707,61,0)</f>
        <v>108196.285</v>
      </c>
      <c r="R62" s="30">
        <f>VLOOKUP(C62,[1]Sheet1!$B$5:$BN$716,65,0)</f>
        <v>122613.1</v>
      </c>
      <c r="S62" s="36">
        <f t="shared" si="11"/>
        <v>717013.74933333369</v>
      </c>
      <c r="T62" s="37">
        <f>VLOOKUP(C62,[5]Sheet2!$A:$V,21,0)</f>
        <v>190000</v>
      </c>
      <c r="U62" s="37"/>
      <c r="V62" s="37">
        <v>100000</v>
      </c>
      <c r="W62" s="37">
        <f>VLOOKUP(C62,'[6]5.30 (2)'!$C$4:$V$115,20,0)</f>
        <v>100000</v>
      </c>
      <c r="X62" s="37"/>
      <c r="Y62" s="37">
        <f>VLOOKUP(C62,'[7]7.4付款计划'!$C$4:$AI$185,33,0)</f>
        <v>10000</v>
      </c>
      <c r="Z62" s="37">
        <f>VLOOKUP(C62,'[7]7.9付款计划'!$C$9:$AB$196,26,0)</f>
        <v>15000</v>
      </c>
      <c r="AA62" s="37"/>
      <c r="AB62" s="37"/>
      <c r="AC62" s="37">
        <f t="shared" si="12"/>
        <v>415000</v>
      </c>
      <c r="AD62" s="38">
        <f t="shared" si="3"/>
        <v>302013.74933333369</v>
      </c>
      <c r="AE62" s="38">
        <f t="shared" si="13"/>
        <v>2961649.37</v>
      </c>
      <c r="AF62" s="44">
        <f t="shared" si="26"/>
        <v>302013.74933333369</v>
      </c>
      <c r="AG62" s="45">
        <f t="shared" si="20"/>
        <v>302013.74933333369</v>
      </c>
      <c r="AH62" s="44">
        <v>50000</v>
      </c>
      <c r="AI62" s="47">
        <f t="shared" si="14"/>
        <v>50000</v>
      </c>
      <c r="AJ62" s="48">
        <f t="shared" si="21"/>
        <v>0.16555537656934557</v>
      </c>
      <c r="AK62" s="49">
        <f t="shared" si="22"/>
        <v>2.1489461762911033E-3</v>
      </c>
      <c r="AL62" s="50"/>
      <c r="AM62" s="50"/>
      <c r="AN62" s="50"/>
      <c r="AO62" s="50">
        <f t="shared" si="23"/>
        <v>0</v>
      </c>
      <c r="AP62" s="58">
        <v>0.03</v>
      </c>
      <c r="AQ62" s="58">
        <f t="shared" si="28"/>
        <v>0.03</v>
      </c>
      <c r="AR62" s="47">
        <f t="shared" si="24"/>
        <v>48500</v>
      </c>
      <c r="AS62" s="59"/>
      <c r="AT62" s="9">
        <v>3</v>
      </c>
      <c r="AU62" s="59">
        <f t="shared" si="29"/>
        <v>-3</v>
      </c>
      <c r="AV62" s="68" t="s">
        <v>98</v>
      </c>
      <c r="AW62" s="47"/>
      <c r="AX62" s="15" t="s">
        <v>167</v>
      </c>
      <c r="AY62" s="69"/>
    </row>
    <row r="63" spans="1:52" ht="36" customHeight="1" x14ac:dyDescent="0.25">
      <c r="A63" s="9">
        <f t="shared" si="15"/>
        <v>60</v>
      </c>
      <c r="B63" s="9" t="s">
        <v>14</v>
      </c>
      <c r="C63" s="10" t="s">
        <v>241</v>
      </c>
      <c r="D63" s="12" t="s">
        <v>242</v>
      </c>
      <c r="E63" s="14" t="s">
        <v>114</v>
      </c>
      <c r="F63" s="20" t="s">
        <v>12</v>
      </c>
      <c r="G63" s="15" t="s">
        <v>11</v>
      </c>
      <c r="H63" s="28">
        <v>0.8</v>
      </c>
      <c r="I63" s="29">
        <f>VLOOKUP(C63,[1]Sheet1!$B$5:$AZ$716,51,0)</f>
        <v>504545.22</v>
      </c>
      <c r="J63" s="29">
        <f>VLOOKUP(C63,[1]Sheet1!$B$5:$BA$716,52,0)</f>
        <v>468048.48</v>
      </c>
      <c r="K63" s="30">
        <f>VLOOKUP(C63,[2]Sheet1!$B$5:$BB$697,53,0)</f>
        <v>36789.43</v>
      </c>
      <c r="L63" s="30">
        <f>VLOOKUP(C63,[2]Sheet1!$B:$BC,54,0)</f>
        <v>45145.046666666698</v>
      </c>
      <c r="M63" s="30">
        <f>VLOOKUP(C63,[2]Sheet1!$B:$BD,55,0)</f>
        <v>81093.171666666705</v>
      </c>
      <c r="N63" s="30">
        <f>VLOOKUP(C63,[2]Sheet1!$B:$BE,56,0)</f>
        <v>80352.171666666705</v>
      </c>
      <c r="O63" s="30">
        <f>VLOOKUP(C63,[2]Sheet1!$B:$BF,57,0)</f>
        <v>92267.08</v>
      </c>
      <c r="P63" s="30">
        <f>VLOOKUP(C63,[3]Sheet1!$B:$BH,59,0)</f>
        <v>92267.08</v>
      </c>
      <c r="Q63" s="30">
        <f>VLOOKUP(C63,[4]Sheet1!$B$5:$BJ$707,61,0)</f>
        <v>62301.440000000002</v>
      </c>
      <c r="R63" s="30">
        <f>VLOOKUP(C63,[1]Sheet1!$B$5:$BN$716,65,0)</f>
        <v>53945.823333333297</v>
      </c>
      <c r="S63" s="36">
        <f t="shared" si="11"/>
        <v>435328.99466666672</v>
      </c>
      <c r="T63" s="37">
        <f>VLOOKUP(C63,[5]Sheet2!$A:$V,21,0)</f>
        <v>110000</v>
      </c>
      <c r="U63" s="37"/>
      <c r="V63" s="37"/>
      <c r="W63" s="37">
        <f>VLOOKUP(C63,'[6]5.30 (2)'!$C$4:$V$115,20,0)</f>
        <v>40000</v>
      </c>
      <c r="X63" s="37"/>
      <c r="Y63" s="37">
        <f>VLOOKUP(C63,'[7]7.4付款计划'!$C$4:$AI$185,33,0)</f>
        <v>50000</v>
      </c>
      <c r="Z63" s="37">
        <f>VLOOKUP(C63,'[7]7.9付款计划'!$C$9:$AB$196,26,0)</f>
        <v>0</v>
      </c>
      <c r="AA63" s="37"/>
      <c r="AB63" s="37"/>
      <c r="AC63" s="37">
        <f t="shared" si="12"/>
        <v>200000</v>
      </c>
      <c r="AD63" s="38">
        <f t="shared" si="3"/>
        <v>235328.99466666672</v>
      </c>
      <c r="AE63" s="38">
        <f t="shared" si="13"/>
        <v>468048.48</v>
      </c>
      <c r="AF63" s="44">
        <f t="shared" si="26"/>
        <v>235328.99466666672</v>
      </c>
      <c r="AG63" s="45">
        <f t="shared" si="20"/>
        <v>235328.99466666672</v>
      </c>
      <c r="AH63" s="44">
        <v>50000</v>
      </c>
      <c r="AI63" s="47">
        <f t="shared" si="14"/>
        <v>50000</v>
      </c>
      <c r="AJ63" s="48">
        <f t="shared" si="21"/>
        <v>0.2124685063598849</v>
      </c>
      <c r="AK63" s="49">
        <f t="shared" si="22"/>
        <v>2.1489461762911033E-3</v>
      </c>
      <c r="AL63" s="50"/>
      <c r="AM63" s="50"/>
      <c r="AN63" s="50"/>
      <c r="AO63" s="50">
        <f t="shared" si="23"/>
        <v>0</v>
      </c>
      <c r="AP63" s="58">
        <v>0</v>
      </c>
      <c r="AQ63" s="58">
        <f t="shared" si="28"/>
        <v>0</v>
      </c>
      <c r="AR63" s="47">
        <f t="shared" si="24"/>
        <v>50000</v>
      </c>
      <c r="AS63" s="59"/>
      <c r="AT63" s="9">
        <v>3</v>
      </c>
      <c r="AU63" s="59">
        <f t="shared" si="29"/>
        <v>-3</v>
      </c>
      <c r="AV63" s="68" t="s">
        <v>98</v>
      </c>
      <c r="AW63" s="47"/>
      <c r="AX63" s="15" t="s">
        <v>167</v>
      </c>
      <c r="AY63" s="69"/>
    </row>
    <row r="64" spans="1:52" ht="36" customHeight="1" x14ac:dyDescent="0.25">
      <c r="A64" s="9">
        <f t="shared" si="15"/>
        <v>61</v>
      </c>
      <c r="B64" s="9" t="s">
        <v>16</v>
      </c>
      <c r="C64" s="10" t="s">
        <v>243</v>
      </c>
      <c r="D64" s="18" t="s">
        <v>244</v>
      </c>
      <c r="E64" s="14" t="s">
        <v>86</v>
      </c>
      <c r="F64" s="15" t="s">
        <v>16</v>
      </c>
      <c r="G64" s="15" t="s">
        <v>11</v>
      </c>
      <c r="H64" s="28">
        <v>0.8</v>
      </c>
      <c r="I64" s="29">
        <f>VLOOKUP(C64,[1]Sheet1!$B$5:$AZ$716,51,0)</f>
        <v>823882.89</v>
      </c>
      <c r="J64" s="29">
        <f>VLOOKUP(C64,[1]Sheet1!$B$5:$BA$716,52,0)</f>
        <v>759282.12</v>
      </c>
      <c r="K64" s="30">
        <f>VLOOKUP(C64,[2]Sheet1!$B$5:$BB$697,53,0)</f>
        <v>71192.759999999995</v>
      </c>
      <c r="L64" s="30">
        <f>VLOOKUP(C64,[2]Sheet1!$B:$BC,54,0)</f>
        <v>86814.813333333295</v>
      </c>
      <c r="M64" s="30">
        <f>VLOOKUP(C64,[2]Sheet1!$B:$BD,55,0)</f>
        <v>108576.985</v>
      </c>
      <c r="N64" s="30">
        <f>VLOOKUP(C64,[2]Sheet1!$B:$BE,56,0)</f>
        <v>102972.55666666701</v>
      </c>
      <c r="O64" s="30">
        <f>VLOOKUP(C64,[2]Sheet1!$B:$BF,57,0)</f>
        <v>101896.593333333</v>
      </c>
      <c r="P64" s="30">
        <f>VLOOKUP(C64,[3]Sheet1!$B:$BH,59,0)</f>
        <v>88894.288333333301</v>
      </c>
      <c r="Q64" s="30">
        <f>VLOOKUP(C64,[4]Sheet1!$B$5:$BJ$707,61,0)</f>
        <v>77110.633333333302</v>
      </c>
      <c r="R64" s="30">
        <f>VLOOKUP(C64,[1]Sheet1!$B$5:$BN$716,65,0)</f>
        <v>67165.668333333306</v>
      </c>
      <c r="S64" s="36">
        <f t="shared" si="11"/>
        <v>563699.43866666663</v>
      </c>
      <c r="T64" s="37">
        <f>VLOOKUP(C64,[5]Sheet2!$A:$V,21,0)</f>
        <v>160000</v>
      </c>
      <c r="U64" s="37"/>
      <c r="V64" s="37"/>
      <c r="W64" s="37">
        <f>VLOOKUP(C64,'[6]5.30 (2)'!$C$4:$V$115,20,0)</f>
        <v>50000</v>
      </c>
      <c r="X64" s="37"/>
      <c r="Y64" s="37">
        <f>VLOOKUP(C64,'[7]7.4付款计划'!$C$4:$AI$185,33,0)</f>
        <v>50000</v>
      </c>
      <c r="Z64" s="37">
        <f>VLOOKUP(C64,'[7]7.9付款计划'!$C$9:$AB$196,26,0)</f>
        <v>0</v>
      </c>
      <c r="AA64" s="37"/>
      <c r="AB64" s="37"/>
      <c r="AC64" s="37">
        <f t="shared" si="12"/>
        <v>260000</v>
      </c>
      <c r="AD64" s="38">
        <f t="shared" si="3"/>
        <v>303699.43866666663</v>
      </c>
      <c r="AE64" s="38">
        <f t="shared" si="13"/>
        <v>759282.12</v>
      </c>
      <c r="AF64" s="44">
        <f t="shared" si="26"/>
        <v>303699.43866666663</v>
      </c>
      <c r="AG64" s="45">
        <f t="shared" si="20"/>
        <v>303699.43866666663</v>
      </c>
      <c r="AH64" s="44">
        <v>80000</v>
      </c>
      <c r="AI64" s="47">
        <f t="shared" si="14"/>
        <v>80000</v>
      </c>
      <c r="AJ64" s="55">
        <f t="shared" si="21"/>
        <v>0.26341833343922022</v>
      </c>
      <c r="AK64" s="49">
        <f t="shared" si="22"/>
        <v>3.4383138820657652E-3</v>
      </c>
      <c r="AL64" s="50"/>
      <c r="AM64" s="50"/>
      <c r="AN64" s="50"/>
      <c r="AO64" s="50">
        <f t="shared" si="23"/>
        <v>0</v>
      </c>
      <c r="AP64" s="63">
        <v>0</v>
      </c>
      <c r="AQ64" s="58">
        <f t="shared" si="28"/>
        <v>0</v>
      </c>
      <c r="AR64" s="47">
        <f t="shared" si="24"/>
        <v>80000</v>
      </c>
      <c r="AS64" s="59">
        <v>45514</v>
      </c>
      <c r="AT64" s="9">
        <v>4</v>
      </c>
      <c r="AU64" s="59">
        <f t="shared" si="29"/>
        <v>45510</v>
      </c>
      <c r="AV64" s="68" t="s">
        <v>98</v>
      </c>
      <c r="AW64" s="47"/>
      <c r="AX64" s="15" t="s">
        <v>229</v>
      </c>
      <c r="AY64" s="69" t="s">
        <v>245</v>
      </c>
    </row>
    <row r="65" spans="1:52" ht="36" customHeight="1" x14ac:dyDescent="0.25">
      <c r="A65" s="9">
        <f t="shared" si="15"/>
        <v>62</v>
      </c>
      <c r="B65" s="9" t="s">
        <v>16</v>
      </c>
      <c r="C65" s="10" t="s">
        <v>246</v>
      </c>
      <c r="D65" s="18" t="s">
        <v>247</v>
      </c>
      <c r="E65" s="14" t="s">
        <v>86</v>
      </c>
      <c r="F65" s="15" t="s">
        <v>16</v>
      </c>
      <c r="G65" s="15" t="s">
        <v>11</v>
      </c>
      <c r="H65" s="28">
        <v>0.8</v>
      </c>
      <c r="I65" s="29">
        <f>VLOOKUP(C65,[1]Sheet1!$B$5:$AZ$716,51,0)</f>
        <v>1236628.6200000001</v>
      </c>
      <c r="J65" s="29">
        <f>VLOOKUP(C65,[1]Sheet1!$B$5:$BA$716,52,0)</f>
        <v>1065653.76</v>
      </c>
      <c r="K65" s="30">
        <f>VLOOKUP(C65,[2]Sheet1!$B$5:$BB$697,53,0)</f>
        <v>0</v>
      </c>
      <c r="L65" s="30">
        <f>VLOOKUP(C65,[2]Sheet1!$B:$BC,54,0)</f>
        <v>117061.861666667</v>
      </c>
      <c r="M65" s="30">
        <f>VLOOKUP(C65,[2]Sheet1!$B:$BD,55,0)</f>
        <v>143859.33666666699</v>
      </c>
      <c r="N65" s="30">
        <f>VLOOKUP(C65,[2]Sheet1!$B:$BE,56,0)</f>
        <v>152833.05166666699</v>
      </c>
      <c r="O65" s="30">
        <f>VLOOKUP(C65,[2]Sheet1!$B:$BF,57,0)</f>
        <v>178167.183333333</v>
      </c>
      <c r="P65" s="30">
        <f>VLOOKUP(C65,[3]Sheet1!$B:$BH,59,0)</f>
        <v>194275.626666667</v>
      </c>
      <c r="Q65" s="30">
        <f>VLOOKUP(C65,[4]Sheet1!$B$5:$BJ$707,61,0)</f>
        <v>205464.70666666701</v>
      </c>
      <c r="R65" s="30">
        <f>VLOOKUP(C65,[1]Sheet1!$B$5:$BN$716,65,0)</f>
        <v>105709.575</v>
      </c>
      <c r="S65" s="36">
        <f t="shared" si="11"/>
        <v>877897.07333333441</v>
      </c>
      <c r="T65" s="37">
        <f>VLOOKUP(C65,[5]Sheet2!$A:$V,21,0)</f>
        <v>100000</v>
      </c>
      <c r="U65" s="37"/>
      <c r="V65" s="37"/>
      <c r="W65" s="37">
        <f>VLOOKUP(C65,'[6]5.30 (2)'!$C$4:$V$115,20,0)</f>
        <v>120000</v>
      </c>
      <c r="X65" s="37"/>
      <c r="Y65" s="37">
        <f>VLOOKUP(C65,'[7]7.4付款计划'!$C$4:$AI$185,33,0)</f>
        <v>100000</v>
      </c>
      <c r="Z65" s="37">
        <f>VLOOKUP(C65,'[7]7.9付款计划'!$C$9:$AB$196,26,0)</f>
        <v>0</v>
      </c>
      <c r="AA65" s="37">
        <v>50000</v>
      </c>
      <c r="AB65" s="37"/>
      <c r="AC65" s="37">
        <f t="shared" si="12"/>
        <v>370000</v>
      </c>
      <c r="AD65" s="38">
        <f t="shared" si="3"/>
        <v>507897.07333333441</v>
      </c>
      <c r="AE65" s="38">
        <f t="shared" si="13"/>
        <v>1015653.76</v>
      </c>
      <c r="AF65" s="44">
        <f t="shared" si="26"/>
        <v>507897.07333333441</v>
      </c>
      <c r="AG65" s="45">
        <f t="shared" si="20"/>
        <v>507897.07333333441</v>
      </c>
      <c r="AH65" s="44">
        <v>150000</v>
      </c>
      <c r="AI65" s="47">
        <f t="shared" si="14"/>
        <v>150000</v>
      </c>
      <c r="AJ65" s="55">
        <f t="shared" si="21"/>
        <v>0.29533542891977749</v>
      </c>
      <c r="AK65" s="49">
        <f t="shared" si="22"/>
        <v>6.4468385288733096E-3</v>
      </c>
      <c r="AL65" s="50"/>
      <c r="AM65" s="50"/>
      <c r="AN65" s="50"/>
      <c r="AO65" s="50">
        <f t="shared" si="23"/>
        <v>0</v>
      </c>
      <c r="AP65" s="58">
        <v>0.03</v>
      </c>
      <c r="AQ65" s="58">
        <f t="shared" si="28"/>
        <v>0.03</v>
      </c>
      <c r="AR65" s="47">
        <f t="shared" si="24"/>
        <v>145500</v>
      </c>
      <c r="AS65" s="59">
        <v>45511</v>
      </c>
      <c r="AT65" s="9"/>
      <c r="AU65" s="59"/>
      <c r="AV65" s="68" t="s">
        <v>98</v>
      </c>
      <c r="AW65" s="47"/>
      <c r="AX65" s="15" t="s">
        <v>167</v>
      </c>
      <c r="AY65" s="69" t="s">
        <v>245</v>
      </c>
    </row>
    <row r="66" spans="1:52" ht="36" customHeight="1" x14ac:dyDescent="0.25">
      <c r="A66" s="9">
        <f t="shared" si="15"/>
        <v>63</v>
      </c>
      <c r="B66" s="9" t="s">
        <v>104</v>
      </c>
      <c r="C66" s="10" t="s">
        <v>248</v>
      </c>
      <c r="D66" s="18" t="s">
        <v>249</v>
      </c>
      <c r="E66" s="19" t="s">
        <v>250</v>
      </c>
      <c r="F66" s="15" t="s">
        <v>12</v>
      </c>
      <c r="G66" s="15" t="s">
        <v>11</v>
      </c>
      <c r="H66" s="31">
        <v>0.8</v>
      </c>
      <c r="I66" s="29">
        <f>VLOOKUP(C66,[1]Sheet1!$B$5:$AZ$716,51,0)</f>
        <v>1710662.71</v>
      </c>
      <c r="J66" s="29">
        <f>VLOOKUP(C66,[1]Sheet1!$B$5:$BA$716,52,0)</f>
        <v>1583444.5</v>
      </c>
      <c r="K66" s="30">
        <f>VLOOKUP(C66,[2]Sheet1!$B$5:$BB$697,53,0)</f>
        <v>38063.735000000001</v>
      </c>
      <c r="L66" s="30">
        <f>VLOOKUP(C66,[2]Sheet1!$B:$BC,54,0)</f>
        <v>37546.18</v>
      </c>
      <c r="M66" s="30">
        <f>VLOOKUP(C66,[2]Sheet1!$B:$BD,55,0)</f>
        <v>39468.836666666699</v>
      </c>
      <c r="N66" s="30">
        <f>VLOOKUP(C66,[2]Sheet1!$B:$BE,56,0)</f>
        <v>36928.836666666699</v>
      </c>
      <c r="O66" s="30">
        <f>VLOOKUP(C66,[2]Sheet1!$B:$BF,57,0)</f>
        <v>45150.235000000001</v>
      </c>
      <c r="P66" s="30">
        <f>VLOOKUP(C66,[3]Sheet1!$B:$BH,59,0)</f>
        <v>39077.4316666667</v>
      </c>
      <c r="Q66" s="30">
        <f>VLOOKUP(C66,[4]Sheet1!$B$5:$BJ$707,61,0)</f>
        <v>47140.083333333299</v>
      </c>
      <c r="R66" s="30">
        <f>VLOOKUP(C66,[1]Sheet1!$B$5:$BN$716,65,0)</f>
        <v>49084.041666666701</v>
      </c>
      <c r="S66" s="36">
        <f t="shared" si="11"/>
        <v>265967.50400000013</v>
      </c>
      <c r="T66" s="37">
        <f>VLOOKUP(C66,[5]Sheet2!$A:$V,21,0)</f>
        <v>40000</v>
      </c>
      <c r="U66" s="37"/>
      <c r="V66" s="37"/>
      <c r="W66" s="37">
        <f>VLOOKUP(C66,'[6]5.30 (2)'!$C$4:$V$115,20,0)</f>
        <v>15000</v>
      </c>
      <c r="X66" s="37"/>
      <c r="Y66" s="37">
        <f>VLOOKUP(C66,'[7]7.4付款计划'!$C$4:$AI$185,33,0)</f>
        <v>10000</v>
      </c>
      <c r="Z66" s="37">
        <f>VLOOKUP(C66,'[7]7.9付款计划'!$C$9:$AB$196,26,0)</f>
        <v>0</v>
      </c>
      <c r="AA66" s="37"/>
      <c r="AB66" s="37"/>
      <c r="AC66" s="37">
        <f t="shared" si="12"/>
        <v>65000</v>
      </c>
      <c r="AD66" s="38">
        <f t="shared" si="3"/>
        <v>200967.50400000013</v>
      </c>
      <c r="AE66" s="38">
        <f t="shared" si="13"/>
        <v>1583444.5</v>
      </c>
      <c r="AF66" s="44">
        <f t="shared" si="26"/>
        <v>200967.50400000013</v>
      </c>
      <c r="AG66" s="45">
        <f t="shared" si="20"/>
        <v>200967.50400000013</v>
      </c>
      <c r="AH66" s="44">
        <v>30000</v>
      </c>
      <c r="AI66" s="47">
        <f t="shared" si="14"/>
        <v>30000</v>
      </c>
      <c r="AJ66" s="48">
        <f t="shared" si="21"/>
        <v>0.14927786534085621</v>
      </c>
      <c r="AK66" s="49">
        <f t="shared" si="22"/>
        <v>1.2893677057746621E-3</v>
      </c>
      <c r="AL66" s="50"/>
      <c r="AM66" s="50"/>
      <c r="AN66" s="50"/>
      <c r="AO66" s="50">
        <f t="shared" si="23"/>
        <v>0</v>
      </c>
      <c r="AP66" s="63">
        <v>0.03</v>
      </c>
      <c r="AQ66" s="58">
        <f t="shared" si="28"/>
        <v>0.03</v>
      </c>
      <c r="AR66" s="47">
        <f t="shared" si="24"/>
        <v>29100</v>
      </c>
      <c r="AS66" s="59">
        <v>45514</v>
      </c>
      <c r="AT66" s="61">
        <v>3</v>
      </c>
      <c r="AU66" s="60">
        <f t="shared" ref="AU66:AU76" si="30">AS66-AT66</f>
        <v>45511</v>
      </c>
      <c r="AV66" s="68" t="s">
        <v>98</v>
      </c>
      <c r="AW66" s="47"/>
      <c r="AX66" s="15" t="s">
        <v>182</v>
      </c>
      <c r="AY66" s="69"/>
    </row>
    <row r="67" spans="1:52" ht="36" customHeight="1" x14ac:dyDescent="0.25">
      <c r="A67" s="9">
        <f t="shared" si="15"/>
        <v>64</v>
      </c>
      <c r="B67" s="9" t="s">
        <v>127</v>
      </c>
      <c r="C67" s="10" t="s">
        <v>251</v>
      </c>
      <c r="D67" s="12" t="s">
        <v>252</v>
      </c>
      <c r="E67" s="14" t="s">
        <v>114</v>
      </c>
      <c r="F67" s="20" t="s">
        <v>12</v>
      </c>
      <c r="G67" s="15" t="s">
        <v>11</v>
      </c>
      <c r="H67" s="28">
        <v>0.8</v>
      </c>
      <c r="I67" s="29">
        <f>VLOOKUP(C67,[1]Sheet1!$B$5:$AZ$716,51,0)</f>
        <v>550799.56999999995</v>
      </c>
      <c r="J67" s="29">
        <f>VLOOKUP(C67,[1]Sheet1!$B$5:$BA$716,52,0)</f>
        <v>550799.56999999995</v>
      </c>
      <c r="K67" s="30">
        <f>VLOOKUP(C67,[2]Sheet1!$B$5:$BB$697,53,0)</f>
        <v>30356.238333333298</v>
      </c>
      <c r="L67" s="30">
        <f>VLOOKUP(C67,[2]Sheet1!$B:$BC,54,0)</f>
        <v>42244.488333333298</v>
      </c>
      <c r="M67" s="30">
        <f>VLOOKUP(C67,[2]Sheet1!$B:$BD,55,0)</f>
        <v>42244.488333333298</v>
      </c>
      <c r="N67" s="30">
        <f>VLOOKUP(C67,[2]Sheet1!$B:$BE,56,0)</f>
        <v>40828.706666666701</v>
      </c>
      <c r="O67" s="30">
        <f>VLOOKUP(C67,[2]Sheet1!$B:$BF,57,0)</f>
        <v>40562.04</v>
      </c>
      <c r="P67" s="30">
        <f>VLOOKUP(C67,[3]Sheet1!$B:$BH,59,0)</f>
        <v>82419.3</v>
      </c>
      <c r="Q67" s="30">
        <f>VLOOKUP(C67,[4]Sheet1!$B$5:$BJ$707,61,0)</f>
        <v>71443.69</v>
      </c>
      <c r="R67" s="30">
        <f>VLOOKUP(C67,[1]Sheet1!$B$5:$BN$716,65,0)</f>
        <v>59555.44</v>
      </c>
      <c r="S67" s="36">
        <f t="shared" si="11"/>
        <v>327723.51333333331</v>
      </c>
      <c r="T67" s="37">
        <f>VLOOKUP(C67,[5]Sheet2!$A:$V,21,0)</f>
        <v>90000</v>
      </c>
      <c r="U67" s="37"/>
      <c r="V67" s="37"/>
      <c r="W67" s="37">
        <f>VLOOKUP(C67,'[6]5.30 (2)'!$C$4:$V$115,20,0)</f>
        <v>30000</v>
      </c>
      <c r="X67" s="37"/>
      <c r="Y67" s="37">
        <f>VLOOKUP(C67,'[7]7.4付款计划'!$C$4:$AI$185,33,0)</f>
        <v>30000</v>
      </c>
      <c r="Z67" s="37">
        <f>VLOOKUP(C67,'[7]7.9付款计划'!$C$9:$AB$196,26,0)</f>
        <v>0</v>
      </c>
      <c r="AA67" s="37"/>
      <c r="AB67" s="37"/>
      <c r="AC67" s="37">
        <f t="shared" si="12"/>
        <v>150000</v>
      </c>
      <c r="AD67" s="38">
        <f t="shared" si="3"/>
        <v>177723.51333333331</v>
      </c>
      <c r="AE67" s="38">
        <f t="shared" si="13"/>
        <v>550799.56999999995</v>
      </c>
      <c r="AF67" s="44">
        <f t="shared" si="26"/>
        <v>177723.51333333331</v>
      </c>
      <c r="AG67" s="45">
        <f t="shared" si="20"/>
        <v>177723.51333333331</v>
      </c>
      <c r="AH67" s="44">
        <v>50000</v>
      </c>
      <c r="AI67" s="47">
        <f t="shared" si="14"/>
        <v>50000</v>
      </c>
      <c r="AJ67" s="48">
        <f t="shared" si="21"/>
        <v>0.28133587425891915</v>
      </c>
      <c r="AK67" s="49">
        <f t="shared" si="22"/>
        <v>2.1489461762911033E-3</v>
      </c>
      <c r="AL67" s="50"/>
      <c r="AM67" s="50"/>
      <c r="AN67" s="50"/>
      <c r="AO67" s="50">
        <f t="shared" si="23"/>
        <v>0</v>
      </c>
      <c r="AP67" s="58">
        <v>0.03</v>
      </c>
      <c r="AQ67" s="58">
        <f t="shared" si="28"/>
        <v>0.03</v>
      </c>
      <c r="AR67" s="47">
        <f t="shared" si="24"/>
        <v>48500</v>
      </c>
      <c r="AS67" s="59">
        <v>45514</v>
      </c>
      <c r="AT67" s="61">
        <v>3</v>
      </c>
      <c r="AU67" s="60">
        <f t="shared" si="30"/>
        <v>45511</v>
      </c>
      <c r="AV67" s="68" t="s">
        <v>98</v>
      </c>
      <c r="AW67" s="47"/>
      <c r="AX67" s="15" t="s">
        <v>182</v>
      </c>
      <c r="AY67" s="69"/>
    </row>
    <row r="68" spans="1:52" ht="36" customHeight="1" x14ac:dyDescent="0.25">
      <c r="A68" s="9">
        <f t="shared" si="15"/>
        <v>65</v>
      </c>
      <c r="B68" s="9" t="s">
        <v>16</v>
      </c>
      <c r="C68" s="10" t="s">
        <v>253</v>
      </c>
      <c r="D68" s="12" t="s">
        <v>254</v>
      </c>
      <c r="E68" s="14" t="s">
        <v>114</v>
      </c>
      <c r="F68" s="15" t="s">
        <v>16</v>
      </c>
      <c r="G68" s="15" t="s">
        <v>21</v>
      </c>
      <c r="H68" s="28">
        <v>0.8</v>
      </c>
      <c r="I68" s="29">
        <f>VLOOKUP(C68,[1]Sheet1!$B$5:$AZ$716,51,0)</f>
        <v>3315446.44</v>
      </c>
      <c r="J68" s="29">
        <f>VLOOKUP(C68,[1]Sheet1!$B$5:$BA$716,52,0)</f>
        <v>3257702.87</v>
      </c>
      <c r="K68" s="30">
        <f>VLOOKUP(C68,[2]Sheet1!$B$5:$BB$697,53,0)</f>
        <v>135332.67666666699</v>
      </c>
      <c r="L68" s="30">
        <f>VLOOKUP(C68,[2]Sheet1!$B:$BC,54,0)</f>
        <v>182236.55166666699</v>
      </c>
      <c r="M68" s="30">
        <f>VLOOKUP(C68,[2]Sheet1!$B:$BD,55,0)</f>
        <v>347494.92833333299</v>
      </c>
      <c r="N68" s="30">
        <f>VLOOKUP(C68,[2]Sheet1!$B:$BE,56,0)</f>
        <v>373594.55333333299</v>
      </c>
      <c r="O68" s="30">
        <f>VLOOKUP(C68,[2]Sheet1!$B:$BF,57,0)</f>
        <v>516192.13500000001</v>
      </c>
      <c r="P68" s="30">
        <f>VLOOKUP(C68,[3]Sheet1!$B:$BH,59,0)</f>
        <v>609617.14500000002</v>
      </c>
      <c r="Q68" s="30">
        <f>VLOOKUP(C68,[4]Sheet1!$B$5:$BJ$707,61,0)</f>
        <v>483908.39666666702</v>
      </c>
      <c r="R68" s="30">
        <f>VLOOKUP(C68,[1]Sheet1!$B$5:$BN$716,65,0)</f>
        <v>437004.52166666702</v>
      </c>
      <c r="S68" s="36">
        <f t="shared" si="11"/>
        <v>2468304.7266666675</v>
      </c>
      <c r="T68" s="37">
        <f>VLOOKUP(C68,[5]Sheet2!$A:$V,21,0)</f>
        <v>1600000</v>
      </c>
      <c r="U68" s="37"/>
      <c r="V68" s="37"/>
      <c r="W68" s="37">
        <f>VLOOKUP(C68,'[6]5.30 (2)'!$C$4:$V$115,20,0)</f>
        <v>500000</v>
      </c>
      <c r="X68" s="39">
        <v>400000</v>
      </c>
      <c r="Y68" s="37">
        <f>VLOOKUP(C68,'[7]7.4付款计划'!$C$4:$AI$185,33,0)</f>
        <v>0</v>
      </c>
      <c r="Z68" s="37">
        <f>VLOOKUP(C68,'[7]7.9付款计划'!$C$9:$AB$196,26,0)</f>
        <v>0</v>
      </c>
      <c r="AA68" s="37">
        <v>500000</v>
      </c>
      <c r="AB68" s="37"/>
      <c r="AC68" s="37">
        <f t="shared" si="12"/>
        <v>3000000</v>
      </c>
      <c r="AD68" s="38">
        <f t="shared" ref="AD68:AD131" si="31">S68-AC68</f>
        <v>-531695.2733333325</v>
      </c>
      <c r="AE68" s="38">
        <f t="shared" si="13"/>
        <v>2757702.87</v>
      </c>
      <c r="AF68" s="44">
        <f t="shared" si="26"/>
        <v>2757702.87</v>
      </c>
      <c r="AG68" s="45">
        <f t="shared" ref="AG68:AG99" si="32">IF(AF68&gt;=0,AF68,0)</f>
        <v>2757702.87</v>
      </c>
      <c r="AH68" s="44">
        <v>500000</v>
      </c>
      <c r="AI68" s="47">
        <f t="shared" si="14"/>
        <v>500000</v>
      </c>
      <c r="AJ68" s="55">
        <f t="shared" ref="AJ68:AJ99" si="33">IF(AG68&lt;=0,"100%",AH68/AG68)</f>
        <v>0.18131032368980346</v>
      </c>
      <c r="AK68" s="49">
        <f t="shared" ref="AK68:AK99" si="34">AI68/$AI$1</f>
        <v>2.1489461762911034E-2</v>
      </c>
      <c r="AL68" s="50"/>
      <c r="AM68" s="50"/>
      <c r="AN68" s="50"/>
      <c r="AO68" s="50">
        <f t="shared" ref="AO68:AO99" si="35">SUM(AL68:AN68)</f>
        <v>0</v>
      </c>
      <c r="AP68" s="58"/>
      <c r="AQ68" s="58">
        <f t="shared" si="28"/>
        <v>0</v>
      </c>
      <c r="AR68" s="47">
        <f t="shared" ref="AR68:AR99" si="36">AI68*(1-AQ68)</f>
        <v>500000</v>
      </c>
      <c r="AS68" s="59">
        <v>45516</v>
      </c>
      <c r="AT68" s="9">
        <v>4</v>
      </c>
      <c r="AU68" s="59">
        <f t="shared" si="30"/>
        <v>45512</v>
      </c>
      <c r="AV68" s="19" t="s">
        <v>255</v>
      </c>
      <c r="AW68" s="71"/>
      <c r="AX68" s="9" t="s">
        <v>107</v>
      </c>
      <c r="AY68" s="69" t="s">
        <v>256</v>
      </c>
    </row>
    <row r="69" spans="1:52" ht="36" customHeight="1" x14ac:dyDescent="0.25">
      <c r="A69" s="9">
        <f t="shared" si="15"/>
        <v>66</v>
      </c>
      <c r="B69" s="9" t="s">
        <v>14</v>
      </c>
      <c r="C69" s="10" t="s">
        <v>257</v>
      </c>
      <c r="D69" s="12" t="s">
        <v>258</v>
      </c>
      <c r="E69" s="14" t="s">
        <v>114</v>
      </c>
      <c r="F69" s="15" t="s">
        <v>14</v>
      </c>
      <c r="G69" s="15" t="s">
        <v>21</v>
      </c>
      <c r="H69" s="28">
        <v>0.8</v>
      </c>
      <c r="I69" s="29">
        <f>VLOOKUP(C69,[1]Sheet1!$B$5:$AZ$716,51,0)</f>
        <v>1682146.96</v>
      </c>
      <c r="J69" s="29">
        <f>VLOOKUP(C69,[1]Sheet1!$B$5:$BA$716,52,0)</f>
        <v>1520599.2</v>
      </c>
      <c r="K69" s="30">
        <f>VLOOKUP(C69,[2]Sheet1!$B$5:$BB$697,53,0)</f>
        <v>142738.243333333</v>
      </c>
      <c r="L69" s="30">
        <f>VLOOKUP(C69,[2]Sheet1!$B:$BC,54,0)</f>
        <v>142738.243333333</v>
      </c>
      <c r="M69" s="30">
        <f>VLOOKUP(C69,[2]Sheet1!$B:$BD,55,0)</f>
        <v>200711.773333333</v>
      </c>
      <c r="N69" s="30">
        <f>VLOOKUP(C69,[2]Sheet1!$B:$BE,56,0)</f>
        <v>213350.69666666701</v>
      </c>
      <c r="O69" s="30">
        <f>VLOOKUP(C69,[2]Sheet1!$B:$BF,57,0)</f>
        <v>209691.406666667</v>
      </c>
      <c r="P69" s="30">
        <f>VLOOKUP(C69,[3]Sheet1!$B:$BH,59,0)</f>
        <v>193968.69500000001</v>
      </c>
      <c r="Q69" s="30">
        <f>VLOOKUP(C69,[4]Sheet1!$B$5:$BJ$707,61,0)</f>
        <v>178050.45</v>
      </c>
      <c r="R69" s="30">
        <f>VLOOKUP(C69,[1]Sheet1!$B$5:$BN$716,65,0)</f>
        <v>187619.58333333299</v>
      </c>
      <c r="S69" s="36">
        <f t="shared" ref="S69:S132" si="37">SUM(K69:R69)*H69</f>
        <v>1175095.2733333327</v>
      </c>
      <c r="T69" s="37">
        <f>VLOOKUP(C69,[5]Sheet2!$A:$V,21,0)</f>
        <v>180000</v>
      </c>
      <c r="U69" s="37"/>
      <c r="V69" s="37"/>
      <c r="W69" s="37">
        <f>VLOOKUP(C69,'[6]5.30 (2)'!$C$4:$V$115,20,0)</f>
        <v>300000</v>
      </c>
      <c r="X69" s="37"/>
      <c r="Y69" s="37">
        <f>VLOOKUP(C69,'[7]7.4付款计划'!$C$4:$AI$185,33,0)</f>
        <v>0</v>
      </c>
      <c r="Z69" s="37">
        <f>VLOOKUP(C69,'[7]7.9付款计划'!$C$9:$AB$196,26,0)</f>
        <v>0</v>
      </c>
      <c r="AA69" s="37"/>
      <c r="AB69" s="37"/>
      <c r="AC69" s="37">
        <f t="shared" ref="AC69:AC132" si="38">SUM(T69:AB69)</f>
        <v>480000</v>
      </c>
      <c r="AD69" s="38">
        <f t="shared" si="31"/>
        <v>695095.27333333273</v>
      </c>
      <c r="AE69" s="38">
        <f t="shared" ref="AE69:AE132" si="39">J69-AA69-AB69</f>
        <v>1520599.2</v>
      </c>
      <c r="AF69" s="44">
        <f t="shared" si="26"/>
        <v>1520599.2</v>
      </c>
      <c r="AG69" s="45">
        <f t="shared" si="32"/>
        <v>1520599.2</v>
      </c>
      <c r="AH69" s="44">
        <v>100000</v>
      </c>
      <c r="AI69" s="47">
        <f t="shared" ref="AI69:AI132" si="40">AH69</f>
        <v>100000</v>
      </c>
      <c r="AJ69" s="55">
        <f t="shared" si="33"/>
        <v>6.576354900094647E-2</v>
      </c>
      <c r="AK69" s="49">
        <f t="shared" si="34"/>
        <v>4.2978923525822067E-3</v>
      </c>
      <c r="AL69" s="50"/>
      <c r="AM69" s="50"/>
      <c r="AN69" s="50"/>
      <c r="AO69" s="50">
        <f t="shared" si="35"/>
        <v>0</v>
      </c>
      <c r="AP69" s="58">
        <v>0.03</v>
      </c>
      <c r="AQ69" s="58">
        <f t="shared" si="28"/>
        <v>0.03</v>
      </c>
      <c r="AR69" s="47">
        <f t="shared" si="36"/>
        <v>97000</v>
      </c>
      <c r="AS69" s="59" t="s">
        <v>228</v>
      </c>
      <c r="AT69" s="61">
        <v>3</v>
      </c>
      <c r="AU69" s="60" t="e">
        <f t="shared" si="30"/>
        <v>#VALUE!</v>
      </c>
      <c r="AV69" s="19" t="s">
        <v>98</v>
      </c>
      <c r="AW69" s="71"/>
      <c r="AX69" s="9" t="s">
        <v>182</v>
      </c>
      <c r="AY69" s="69" t="s">
        <v>259</v>
      </c>
    </row>
    <row r="70" spans="1:52" ht="36" customHeight="1" x14ac:dyDescent="0.25">
      <c r="A70" s="9">
        <f t="shared" ref="A70:A133" si="41">ROW()-3</f>
        <v>67</v>
      </c>
      <c r="B70" s="9" t="s">
        <v>16</v>
      </c>
      <c r="C70" s="10" t="s">
        <v>260</v>
      </c>
      <c r="D70" s="12" t="s">
        <v>261</v>
      </c>
      <c r="E70" s="14" t="s">
        <v>200</v>
      </c>
      <c r="F70" s="15" t="s">
        <v>16</v>
      </c>
      <c r="G70" s="15" t="s">
        <v>21</v>
      </c>
      <c r="H70" s="28">
        <v>0.8</v>
      </c>
      <c r="I70" s="29">
        <f>VLOOKUP(C70,[1]Sheet1!$B$5:$AZ$716,51,0)</f>
        <v>6957395.0300000003</v>
      </c>
      <c r="J70" s="29">
        <f>VLOOKUP(C70,[1]Sheet1!$B$5:$BA$716,52,0)</f>
        <v>5735910.0599999996</v>
      </c>
      <c r="K70" s="30">
        <f>VLOOKUP(C70,[2]Sheet1!$B$5:$BB$697,53,0)</f>
        <v>310503.48333333299</v>
      </c>
      <c r="L70" s="30">
        <f>VLOOKUP(C70,[2]Sheet1!$B:$BC,54,0)</f>
        <v>472759.33666666702</v>
      </c>
      <c r="M70" s="30">
        <f>VLOOKUP(C70,[2]Sheet1!$B:$BD,55,0)</f>
        <v>787847.11</v>
      </c>
      <c r="N70" s="30">
        <f>VLOOKUP(C70,[2]Sheet1!$B:$BE,56,0)</f>
        <v>933130.80333333299</v>
      </c>
      <c r="O70" s="30">
        <f>VLOOKUP(C70,[2]Sheet1!$B:$BF,57,0)</f>
        <v>1121102.13666667</v>
      </c>
      <c r="P70" s="30">
        <f>VLOOKUP(C70,[3]Sheet1!$B:$BH,59,0)</f>
        <v>1055231.37333333</v>
      </c>
      <c r="Q70" s="30">
        <f>VLOOKUP(C70,[4]Sheet1!$B$5:$BJ$707,61,0)</f>
        <v>1015919.17666667</v>
      </c>
      <c r="R70" s="30">
        <f>VLOOKUP(C70,[1]Sheet1!$B$5:$BN$716,65,0)</f>
        <v>936806.50166666706</v>
      </c>
      <c r="S70" s="36">
        <f t="shared" si="37"/>
        <v>5306639.937333337</v>
      </c>
      <c r="T70" s="37">
        <f>VLOOKUP(C70,[5]Sheet2!$A:$V,21,0)</f>
        <v>300000</v>
      </c>
      <c r="U70" s="37"/>
      <c r="V70" s="37">
        <v>300000</v>
      </c>
      <c r="W70" s="37">
        <v>1000000</v>
      </c>
      <c r="X70" s="37"/>
      <c r="Y70" s="37">
        <f>VLOOKUP(C70,'[7]7.4付款计划'!$C$4:$AI$185,33,0)</f>
        <v>0</v>
      </c>
      <c r="Z70" s="37">
        <f>VLOOKUP(C70,'[7]7.9付款计划'!$C$9:$AB$196,26,0)</f>
        <v>0</v>
      </c>
      <c r="AA70" s="37">
        <v>400000</v>
      </c>
      <c r="AB70" s="37"/>
      <c r="AC70" s="37">
        <f t="shared" si="38"/>
        <v>2000000</v>
      </c>
      <c r="AD70" s="38">
        <f t="shared" si="31"/>
        <v>3306639.937333337</v>
      </c>
      <c r="AE70" s="38">
        <f t="shared" si="39"/>
        <v>5335910.0599999996</v>
      </c>
      <c r="AF70" s="44">
        <f t="shared" si="26"/>
        <v>5335910.0599999996</v>
      </c>
      <c r="AG70" s="45">
        <f t="shared" si="32"/>
        <v>5335910.0599999996</v>
      </c>
      <c r="AH70" s="44">
        <v>1600000</v>
      </c>
      <c r="AI70" s="47">
        <f t="shared" si="40"/>
        <v>1600000</v>
      </c>
      <c r="AJ70" s="55">
        <f t="shared" si="33"/>
        <v>0.299855129117375</v>
      </c>
      <c r="AK70" s="49">
        <f t="shared" si="34"/>
        <v>6.8766277641315307E-2</v>
      </c>
      <c r="AL70" s="50"/>
      <c r="AM70" s="50"/>
      <c r="AN70" s="50"/>
      <c r="AO70" s="50">
        <f t="shared" si="35"/>
        <v>0</v>
      </c>
      <c r="AP70" s="58"/>
      <c r="AQ70" s="58">
        <f t="shared" si="28"/>
        <v>0</v>
      </c>
      <c r="AR70" s="47">
        <f t="shared" si="36"/>
        <v>1600000</v>
      </c>
      <c r="AS70" s="59">
        <v>45509</v>
      </c>
      <c r="AT70" s="61">
        <v>4</v>
      </c>
      <c r="AU70" s="60">
        <f t="shared" si="30"/>
        <v>45505</v>
      </c>
      <c r="AV70" s="19" t="s">
        <v>87</v>
      </c>
      <c r="AW70" s="47"/>
      <c r="AX70" s="9" t="s">
        <v>107</v>
      </c>
      <c r="AY70" s="81"/>
    </row>
    <row r="71" spans="1:52" ht="36" customHeight="1" x14ac:dyDescent="0.25">
      <c r="A71" s="9">
        <f t="shared" si="41"/>
        <v>68</v>
      </c>
      <c r="B71" s="9" t="s">
        <v>16</v>
      </c>
      <c r="C71" s="10" t="s">
        <v>262</v>
      </c>
      <c r="D71" s="12" t="s">
        <v>263</v>
      </c>
      <c r="E71" s="14" t="s">
        <v>114</v>
      </c>
      <c r="F71" s="15" t="s">
        <v>16</v>
      </c>
      <c r="G71" s="15" t="s">
        <v>21</v>
      </c>
      <c r="H71" s="28">
        <v>0.8</v>
      </c>
      <c r="I71" s="29">
        <f>VLOOKUP(C71,[1]Sheet1!$B$5:$AZ$716,51,0)</f>
        <v>2432088</v>
      </c>
      <c r="J71" s="29">
        <f>VLOOKUP(C71,[1]Sheet1!$B$5:$BA$716,52,0)</f>
        <v>1640105.46</v>
      </c>
      <c r="K71" s="30">
        <f>VLOOKUP(C71,[2]Sheet1!$B$5:$BB$697,53,0)</f>
        <v>3420.9850000000001</v>
      </c>
      <c r="L71" s="30">
        <f>VLOOKUP(C71,[2]Sheet1!$B:$BC,54,0)</f>
        <v>44773.7</v>
      </c>
      <c r="M71" s="30">
        <f>VLOOKUP(C71,[2]Sheet1!$B:$BD,55,0)</f>
        <v>44773.7</v>
      </c>
      <c r="N71" s="30">
        <f>VLOOKUP(C71,[2]Sheet1!$B:$BE,56,0)</f>
        <v>225165.22333333301</v>
      </c>
      <c r="O71" s="30">
        <f>VLOOKUP(C71,[2]Sheet1!$B:$BF,57,0)</f>
        <v>384791.27666666702</v>
      </c>
      <c r="P71" s="30">
        <f>VLOOKUP(C71,[3]Sheet1!$B:$BH,59,0)</f>
        <v>397867.44833333301</v>
      </c>
      <c r="Q71" s="30">
        <f>VLOOKUP(C71,[4]Sheet1!$B$5:$BJ$707,61,0)</f>
        <v>513367.381666667</v>
      </c>
      <c r="R71" s="30">
        <f>VLOOKUP(C71,[1]Sheet1!$B$5:$BN$716,65,0)</f>
        <v>405348</v>
      </c>
      <c r="S71" s="36">
        <f t="shared" si="37"/>
        <v>1615606.1720000003</v>
      </c>
      <c r="T71" s="37">
        <f>VLOOKUP(C71,[5]Sheet2!$A:$V,21,0)</f>
        <v>290000</v>
      </c>
      <c r="U71" s="37">
        <v>280000</v>
      </c>
      <c r="V71" s="37"/>
      <c r="W71" s="37"/>
      <c r="X71" s="37"/>
      <c r="Y71" s="37">
        <f>VLOOKUP(C71,'[7]7.4付款计划'!$C$4:$AI$185,33,0)</f>
        <v>268642.2</v>
      </c>
      <c r="Z71" s="37">
        <f>VLOOKUP(C71,'[7]7.9付款计划'!$C$9:$AB$196,26,0)</f>
        <v>0</v>
      </c>
      <c r="AA71" s="37"/>
      <c r="AB71" s="37"/>
      <c r="AC71" s="37">
        <f t="shared" si="38"/>
        <v>838642.2</v>
      </c>
      <c r="AD71" s="38">
        <f t="shared" si="31"/>
        <v>776963.9720000003</v>
      </c>
      <c r="AE71" s="38">
        <f t="shared" si="39"/>
        <v>1640105.46</v>
      </c>
      <c r="AF71" s="44">
        <f t="shared" si="26"/>
        <v>1640105.46</v>
      </c>
      <c r="AG71" s="45">
        <f t="shared" si="32"/>
        <v>1640105.46</v>
      </c>
      <c r="AH71" s="44">
        <v>600000</v>
      </c>
      <c r="AI71" s="47">
        <f t="shared" si="40"/>
        <v>600000</v>
      </c>
      <c r="AJ71" s="55">
        <f t="shared" si="33"/>
        <v>0.36583013387444002</v>
      </c>
      <c r="AK71" s="49">
        <f t="shared" si="34"/>
        <v>2.5787354115493238E-2</v>
      </c>
      <c r="AL71" s="50"/>
      <c r="AM71" s="50"/>
      <c r="AN71" s="50"/>
      <c r="AO71" s="50">
        <f t="shared" si="35"/>
        <v>0</v>
      </c>
      <c r="AP71" s="58">
        <v>0</v>
      </c>
      <c r="AQ71" s="58">
        <f t="shared" si="28"/>
        <v>0</v>
      </c>
      <c r="AR71" s="47">
        <f t="shared" si="36"/>
        <v>600000</v>
      </c>
      <c r="AS71" s="59">
        <v>45519</v>
      </c>
      <c r="AT71" s="9">
        <v>7</v>
      </c>
      <c r="AU71" s="60">
        <f t="shared" si="30"/>
        <v>45512</v>
      </c>
      <c r="AV71" s="68" t="s">
        <v>87</v>
      </c>
      <c r="AW71" s="47"/>
      <c r="AX71" s="15" t="s">
        <v>107</v>
      </c>
      <c r="AY71" s="81" t="s">
        <v>264</v>
      </c>
    </row>
    <row r="72" spans="1:52" ht="36" customHeight="1" x14ac:dyDescent="0.25">
      <c r="A72" s="9">
        <f t="shared" si="41"/>
        <v>69</v>
      </c>
      <c r="B72" s="9" t="s">
        <v>16</v>
      </c>
      <c r="C72" s="10" t="s">
        <v>265</v>
      </c>
      <c r="D72" s="12" t="s">
        <v>266</v>
      </c>
      <c r="E72" s="14" t="s">
        <v>86</v>
      </c>
      <c r="F72" s="15" t="s">
        <v>16</v>
      </c>
      <c r="G72" s="15" t="s">
        <v>10</v>
      </c>
      <c r="H72" s="28">
        <v>0.8</v>
      </c>
      <c r="I72" s="29">
        <f>VLOOKUP(C72,[1]Sheet1!$B$5:$AZ$716,51,0)</f>
        <v>665520.1</v>
      </c>
      <c r="J72" s="29">
        <f>VLOOKUP(C72,[1]Sheet1!$B$5:$BA$716,52,0)</f>
        <v>378725.23</v>
      </c>
      <c r="K72" s="30">
        <f>VLOOKUP(C72,[2]Sheet1!$B$5:$BB$697,53,0)</f>
        <v>0</v>
      </c>
      <c r="L72" s="30">
        <f>VLOOKUP(C72,[2]Sheet1!$B:$BC,54,0)</f>
        <v>5248.0366666666696</v>
      </c>
      <c r="M72" s="30">
        <f>VLOOKUP(C72,[2]Sheet1!$B:$BD,55,0)</f>
        <v>39584.028333333299</v>
      </c>
      <c r="N72" s="30">
        <f>VLOOKUP(C72,[2]Sheet1!$B:$BE,56,0)</f>
        <v>55003.915000000001</v>
      </c>
      <c r="O72" s="30">
        <f>VLOOKUP(C72,[2]Sheet1!$B:$BF,57,0)</f>
        <v>85645.845000000001</v>
      </c>
      <c r="P72" s="30">
        <f>VLOOKUP(C72,[3]Sheet1!$B:$BH,59,0)</f>
        <v>118120.87166666699</v>
      </c>
      <c r="Q72" s="30">
        <f>VLOOKUP(C72,[4]Sheet1!$B$5:$BJ$707,61,0)</f>
        <v>130082.521666667</v>
      </c>
      <c r="R72" s="30">
        <f>VLOOKUP(C72,[1]Sheet1!$B$5:$BN$716,65,0)</f>
        <v>110920.016666667</v>
      </c>
      <c r="S72" s="36">
        <f t="shared" si="37"/>
        <v>435684.18800000078</v>
      </c>
      <c r="T72" s="37">
        <f>VLOOKUP(C72,[5]Sheet2!$A:$V,21,0)</f>
        <v>650000</v>
      </c>
      <c r="U72" s="37">
        <v>100000</v>
      </c>
      <c r="V72" s="37"/>
      <c r="W72" s="37"/>
      <c r="X72" s="37"/>
      <c r="Y72" s="37">
        <f>VLOOKUP(C72,'[7]7.4付款计划'!$C$4:$AI$185,33,0)</f>
        <v>230000</v>
      </c>
      <c r="Z72" s="37">
        <f>VLOOKUP(C72,'[7]7.9付款计划'!$C$9:$AB$196,26,0)</f>
        <v>0</v>
      </c>
      <c r="AA72" s="37"/>
      <c r="AB72" s="37">
        <v>80000</v>
      </c>
      <c r="AC72" s="37">
        <f t="shared" si="38"/>
        <v>1060000</v>
      </c>
      <c r="AD72" s="38">
        <f t="shared" si="31"/>
        <v>-624315.81199999922</v>
      </c>
      <c r="AE72" s="38">
        <f t="shared" si="39"/>
        <v>298725.23</v>
      </c>
      <c r="AF72" s="44" t="e">
        <f t="shared" si="26"/>
        <v>#N/A</v>
      </c>
      <c r="AG72" s="45" t="e">
        <f t="shared" si="32"/>
        <v>#N/A</v>
      </c>
      <c r="AH72" s="44">
        <v>200000</v>
      </c>
      <c r="AI72" s="47">
        <f t="shared" si="40"/>
        <v>200000</v>
      </c>
      <c r="AJ72" s="55" t="e">
        <f t="shared" si="33"/>
        <v>#N/A</v>
      </c>
      <c r="AK72" s="49">
        <f t="shared" si="34"/>
        <v>8.5957847051644134E-3</v>
      </c>
      <c r="AL72" s="50"/>
      <c r="AM72" s="50"/>
      <c r="AN72" s="50"/>
      <c r="AO72" s="50">
        <f t="shared" si="35"/>
        <v>0</v>
      </c>
      <c r="AP72" s="58">
        <v>0</v>
      </c>
      <c r="AQ72" s="58">
        <f t="shared" si="28"/>
        <v>0</v>
      </c>
      <c r="AR72" s="47">
        <f t="shared" si="36"/>
        <v>200000</v>
      </c>
      <c r="AS72" s="59">
        <v>45524</v>
      </c>
      <c r="AT72" s="61">
        <v>3</v>
      </c>
      <c r="AU72" s="60">
        <f t="shared" si="30"/>
        <v>45521</v>
      </c>
      <c r="AV72" s="68" t="s">
        <v>98</v>
      </c>
      <c r="AW72" s="47"/>
      <c r="AX72" s="15" t="s">
        <v>229</v>
      </c>
      <c r="AY72" s="69"/>
    </row>
    <row r="73" spans="1:52" ht="36" customHeight="1" x14ac:dyDescent="0.25">
      <c r="A73" s="9">
        <f t="shared" si="41"/>
        <v>70</v>
      </c>
      <c r="B73" s="9" t="s">
        <v>16</v>
      </c>
      <c r="C73" s="10" t="s">
        <v>267</v>
      </c>
      <c r="D73" s="12" t="s">
        <v>268</v>
      </c>
      <c r="E73" s="14" t="s">
        <v>86</v>
      </c>
      <c r="F73" s="15" t="s">
        <v>16</v>
      </c>
      <c r="G73" s="15" t="s">
        <v>21</v>
      </c>
      <c r="H73" s="28">
        <v>0.8</v>
      </c>
      <c r="I73" s="29">
        <f>VLOOKUP(C73,[1]Sheet1!$B$5:$AZ$716,51,0)</f>
        <v>2765329.35</v>
      </c>
      <c r="J73" s="29">
        <f>VLOOKUP(C73,[1]Sheet1!$B$5:$BA$716,52,0)</f>
        <v>2305225.61</v>
      </c>
      <c r="K73" s="30">
        <f>VLOOKUP(C73,[2]Sheet1!$B$5:$BB$697,53,0)</f>
        <v>80357.611666666693</v>
      </c>
      <c r="L73" s="30">
        <f>VLOOKUP(C73,[2]Sheet1!$B:$BC,54,0)</f>
        <v>161275.13500000001</v>
      </c>
      <c r="M73" s="30">
        <f>VLOOKUP(C73,[2]Sheet1!$B:$BD,55,0)</f>
        <v>311373.62166666699</v>
      </c>
      <c r="N73" s="30">
        <f>VLOOKUP(C73,[2]Sheet1!$B:$BE,56,0)</f>
        <v>359926.311666667</v>
      </c>
      <c r="O73" s="30">
        <f>VLOOKUP(C73,[2]Sheet1!$B:$BF,57,0)</f>
        <v>474865.69833333301</v>
      </c>
      <c r="P73" s="30">
        <f>VLOOKUP(C73,[3]Sheet1!$B:$BH,59,0)</f>
        <v>539040.80000000005</v>
      </c>
      <c r="Q73" s="30">
        <f>VLOOKUP(C73,[4]Sheet1!$B$5:$BJ$707,61,0)</f>
        <v>538863.94666666701</v>
      </c>
      <c r="R73" s="30">
        <f>VLOOKUP(C73,[1]Sheet1!$B$5:$BN$716,65,0)</f>
        <v>457946.42333333299</v>
      </c>
      <c r="S73" s="36">
        <f t="shared" si="37"/>
        <v>2338919.638666667</v>
      </c>
      <c r="T73" s="37">
        <f>VLOOKUP(C73,[5]Sheet2!$A:$V,21,0)</f>
        <v>440000</v>
      </c>
      <c r="U73" s="37"/>
      <c r="V73" s="37">
        <v>300000</v>
      </c>
      <c r="W73" s="37">
        <f>VLOOKUP(C73,'[6]5.30 (2)'!$C$4:$V$115,20,0)</f>
        <v>150000</v>
      </c>
      <c r="X73" s="39">
        <v>400000</v>
      </c>
      <c r="Y73" s="39">
        <v>100000</v>
      </c>
      <c r="Z73" s="37">
        <f>VLOOKUP(C73,'[7]7.9付款计划'!$C$9:$AB$196,26,0)</f>
        <v>0</v>
      </c>
      <c r="AA73" s="37"/>
      <c r="AB73" s="37">
        <v>100000</v>
      </c>
      <c r="AC73" s="37">
        <f t="shared" si="38"/>
        <v>1490000</v>
      </c>
      <c r="AD73" s="38">
        <f t="shared" si="31"/>
        <v>848919.63866666704</v>
      </c>
      <c r="AE73" s="38">
        <f t="shared" si="39"/>
        <v>2205225.61</v>
      </c>
      <c r="AF73" s="44">
        <f t="shared" si="26"/>
        <v>2205225.61</v>
      </c>
      <c r="AG73" s="45">
        <f t="shared" si="32"/>
        <v>2205225.61</v>
      </c>
      <c r="AH73" s="44">
        <v>400000</v>
      </c>
      <c r="AI73" s="47">
        <f t="shared" si="40"/>
        <v>400000</v>
      </c>
      <c r="AJ73" s="55">
        <f t="shared" si="33"/>
        <v>0.18138733659999534</v>
      </c>
      <c r="AK73" s="49">
        <f t="shared" si="34"/>
        <v>1.7191569410328827E-2</v>
      </c>
      <c r="AL73" s="50"/>
      <c r="AM73" s="50"/>
      <c r="AN73" s="50"/>
      <c r="AO73" s="50">
        <f t="shared" si="35"/>
        <v>0</v>
      </c>
      <c r="AP73" s="58"/>
      <c r="AQ73" s="58">
        <f t="shared" si="28"/>
        <v>0</v>
      </c>
      <c r="AR73" s="47">
        <f t="shared" si="36"/>
        <v>400000</v>
      </c>
      <c r="AS73" s="59">
        <v>45524</v>
      </c>
      <c r="AT73" s="61">
        <v>2</v>
      </c>
      <c r="AU73" s="60">
        <f t="shared" si="30"/>
        <v>45522</v>
      </c>
      <c r="AV73" s="19" t="s">
        <v>98</v>
      </c>
      <c r="AW73" s="71"/>
      <c r="AX73" s="9" t="s">
        <v>229</v>
      </c>
      <c r="AY73" s="69" t="s">
        <v>269</v>
      </c>
      <c r="AZ73" s="80" t="s">
        <v>270</v>
      </c>
    </row>
    <row r="74" spans="1:52" ht="46.8" customHeight="1" x14ac:dyDescent="0.25">
      <c r="A74" s="9">
        <f t="shared" si="41"/>
        <v>71</v>
      </c>
      <c r="B74" s="9" t="s">
        <v>16</v>
      </c>
      <c r="C74" s="10" t="s">
        <v>271</v>
      </c>
      <c r="D74" s="12" t="s">
        <v>272</v>
      </c>
      <c r="E74" s="14" t="s">
        <v>114</v>
      </c>
      <c r="F74" s="15" t="s">
        <v>16</v>
      </c>
      <c r="G74" s="15" t="s">
        <v>11</v>
      </c>
      <c r="H74" s="28">
        <v>0.8</v>
      </c>
      <c r="I74" s="29">
        <f>VLOOKUP(C74,[1]Sheet1!$B$5:$AZ$716,51,0)</f>
        <v>3767280.28</v>
      </c>
      <c r="J74" s="29">
        <f>VLOOKUP(C74,[1]Sheet1!$B$5:$BA$716,52,0)</f>
        <v>3634867.52</v>
      </c>
      <c r="K74" s="30">
        <f>VLOOKUP(C74,[2]Sheet1!$B$5:$BB$697,53,0)</f>
        <v>348465.83166666701</v>
      </c>
      <c r="L74" s="30">
        <f>VLOOKUP(C74,[2]Sheet1!$B:$BC,54,0)</f>
        <v>348465.83166666701</v>
      </c>
      <c r="M74" s="30">
        <f>VLOOKUP(C74,[2]Sheet1!$B:$BD,55,0)</f>
        <v>478813.15500000003</v>
      </c>
      <c r="N74" s="30">
        <f>VLOOKUP(C74,[2]Sheet1!$B:$BE,56,0)</f>
        <v>474255.873333333</v>
      </c>
      <c r="O74" s="30">
        <f>VLOOKUP(C74,[2]Sheet1!$B:$BF,57,0)</f>
        <v>445457.97333333298</v>
      </c>
      <c r="P74" s="30">
        <f>VLOOKUP(C74,[3]Sheet1!$B:$BH,59,0)</f>
        <v>434665.60499999998</v>
      </c>
      <c r="Q74" s="30">
        <f>VLOOKUP(C74,[4]Sheet1!$B$5:$BJ$707,61,0)</f>
        <v>326080.881666667</v>
      </c>
      <c r="R74" s="30">
        <f>VLOOKUP(C74,[1]Sheet1!$B$5:$BN$716,65,0)</f>
        <v>326080.881666667</v>
      </c>
      <c r="S74" s="36">
        <f t="shared" si="37"/>
        <v>2545828.8266666671</v>
      </c>
      <c r="T74" s="37">
        <f>VLOOKUP(C74,[5]Sheet2!$A:$V,21,0)</f>
        <v>350000</v>
      </c>
      <c r="U74" s="37"/>
      <c r="V74" s="37"/>
      <c r="W74" s="37">
        <v>200000</v>
      </c>
      <c r="X74" s="37"/>
      <c r="Y74" s="37">
        <f>VLOOKUP(C74,'[7]7.4付款计划'!$C$4:$AI$185,33,0)</f>
        <v>100000</v>
      </c>
      <c r="Z74" s="37">
        <f>VLOOKUP(C74,'[7]7.9付款计划'!$C$9:$AB$196,26,0)</f>
        <v>0</v>
      </c>
      <c r="AA74" s="37">
        <v>200000</v>
      </c>
      <c r="AB74" s="37"/>
      <c r="AC74" s="37">
        <f t="shared" si="38"/>
        <v>850000</v>
      </c>
      <c r="AD74" s="38">
        <f t="shared" si="31"/>
        <v>1695828.8266666671</v>
      </c>
      <c r="AE74" s="38">
        <f t="shared" si="39"/>
        <v>3434867.52</v>
      </c>
      <c r="AF74" s="44">
        <f t="shared" si="26"/>
        <v>1695828.8266666671</v>
      </c>
      <c r="AG74" s="45">
        <f t="shared" si="32"/>
        <v>1695828.8266666671</v>
      </c>
      <c r="AH74" s="132">
        <v>300000</v>
      </c>
      <c r="AI74" s="47">
        <f t="shared" si="40"/>
        <v>300000</v>
      </c>
      <c r="AJ74" s="55">
        <f t="shared" si="33"/>
        <v>0.17690464702718969</v>
      </c>
      <c r="AK74" s="49">
        <f t="shared" si="34"/>
        <v>1.2893677057746619E-2</v>
      </c>
      <c r="AL74" s="50"/>
      <c r="AM74" s="50"/>
      <c r="AN74" s="50"/>
      <c r="AO74" s="50">
        <f t="shared" si="35"/>
        <v>0</v>
      </c>
      <c r="AP74" s="77">
        <v>0.03</v>
      </c>
      <c r="AQ74" s="58">
        <f t="shared" si="28"/>
        <v>0.03</v>
      </c>
      <c r="AR74" s="47">
        <f t="shared" si="36"/>
        <v>291000</v>
      </c>
      <c r="AS74" s="59">
        <v>45514</v>
      </c>
      <c r="AT74" s="9">
        <v>4</v>
      </c>
      <c r="AU74" s="60">
        <f t="shared" si="30"/>
        <v>45510</v>
      </c>
      <c r="AV74" s="68" t="s">
        <v>98</v>
      </c>
      <c r="AW74" s="47"/>
      <c r="AX74" s="15" t="s">
        <v>229</v>
      </c>
      <c r="AY74" s="69" t="s">
        <v>273</v>
      </c>
    </row>
    <row r="75" spans="1:52" ht="36" customHeight="1" x14ac:dyDescent="0.25">
      <c r="A75" s="9">
        <f t="shared" si="41"/>
        <v>72</v>
      </c>
      <c r="B75" s="9" t="s">
        <v>16</v>
      </c>
      <c r="C75" s="10" t="s">
        <v>274</v>
      </c>
      <c r="D75" s="12" t="s">
        <v>275</v>
      </c>
      <c r="E75" s="14" t="s">
        <v>86</v>
      </c>
      <c r="F75" s="15" t="s">
        <v>16</v>
      </c>
      <c r="G75" s="15" t="s">
        <v>21</v>
      </c>
      <c r="H75" s="28">
        <v>0.8</v>
      </c>
      <c r="I75" s="29">
        <f>VLOOKUP(C75,[1]Sheet1!$B$5:$AZ$716,51,0)</f>
        <v>8061332.25</v>
      </c>
      <c r="J75" s="29">
        <f>VLOOKUP(C75,[1]Sheet1!$B$5:$BA$716,52,0)</f>
        <v>7103354.3300000001</v>
      </c>
      <c r="K75" s="30">
        <f>VLOOKUP(C75,[2]Sheet1!$B$5:$BB$697,53,0)</f>
        <v>384579.625</v>
      </c>
      <c r="L75" s="30">
        <f>VLOOKUP(C75,[2]Sheet1!$B:$BC,54,0)</f>
        <v>360190.95166666701</v>
      </c>
      <c r="M75" s="30">
        <f>VLOOKUP(C75,[2]Sheet1!$B:$BD,55,0)</f>
        <v>418173.54833333299</v>
      </c>
      <c r="N75" s="30">
        <f>VLOOKUP(C75,[2]Sheet1!$B:$BE,56,0)</f>
        <v>378651.13666666701</v>
      </c>
      <c r="O75" s="30">
        <f>VLOOKUP(C75,[2]Sheet1!$B:$BF,57,0)</f>
        <v>327250.98166666698</v>
      </c>
      <c r="P75" s="30">
        <f>VLOOKUP(C75,[3]Sheet1!$B:$BH,59,0)</f>
        <v>262187.07333333301</v>
      </c>
      <c r="Q75" s="30">
        <f>VLOOKUP(C75,[4]Sheet1!$B$5:$BJ$707,61,0)</f>
        <v>297428.57</v>
      </c>
      <c r="R75" s="30">
        <f>VLOOKUP(C75,[1]Sheet1!$B$5:$BN$716,65,0)</f>
        <v>333475.92666666699</v>
      </c>
      <c r="S75" s="36">
        <f t="shared" si="37"/>
        <v>2209550.2506666668</v>
      </c>
      <c r="T75" s="37">
        <f>VLOOKUP(C75,[5]Sheet2!$A:$V,21,0)</f>
        <v>550000</v>
      </c>
      <c r="U75" s="37"/>
      <c r="V75" s="37">
        <v>200000</v>
      </c>
      <c r="W75" s="37">
        <f>VLOOKUP(C75,'[6]5.30 (2)'!$C$4:$V$115,20,0)</f>
        <v>300000</v>
      </c>
      <c r="X75" s="37"/>
      <c r="Y75" s="37">
        <f>VLOOKUP(C75,'[7]7.4付款计划'!$C$4:$AI$185,33,0)</f>
        <v>0</v>
      </c>
      <c r="Z75" s="37">
        <f>VLOOKUP(C75,'[7]7.9付款计划'!$C$9:$AB$196,26,0)</f>
        <v>0</v>
      </c>
      <c r="AA75" s="37"/>
      <c r="AB75" s="37"/>
      <c r="AC75" s="37">
        <f t="shared" si="38"/>
        <v>1050000</v>
      </c>
      <c r="AD75" s="38">
        <f t="shared" si="31"/>
        <v>1159550.2506666668</v>
      </c>
      <c r="AE75" s="38">
        <f t="shared" si="39"/>
        <v>7103354.3300000001</v>
      </c>
      <c r="AF75" s="44">
        <f t="shared" si="26"/>
        <v>7103354.3300000001</v>
      </c>
      <c r="AG75" s="45">
        <f t="shared" si="32"/>
        <v>7103354.3300000001</v>
      </c>
      <c r="AH75" s="44">
        <v>500000</v>
      </c>
      <c r="AI75" s="47">
        <f t="shared" si="40"/>
        <v>500000</v>
      </c>
      <c r="AJ75" s="55">
        <f t="shared" si="33"/>
        <v>7.0389280440132568E-2</v>
      </c>
      <c r="AK75" s="49">
        <f t="shared" si="34"/>
        <v>2.1489461762911034E-2</v>
      </c>
      <c r="AL75" s="50"/>
      <c r="AM75" s="50"/>
      <c r="AN75" s="50"/>
      <c r="AO75" s="50">
        <f t="shared" si="35"/>
        <v>0</v>
      </c>
      <c r="AP75" s="58">
        <v>0.03</v>
      </c>
      <c r="AQ75" s="58">
        <f t="shared" si="28"/>
        <v>0.03</v>
      </c>
      <c r="AR75" s="47">
        <f t="shared" si="36"/>
        <v>485000</v>
      </c>
      <c r="AS75" s="59">
        <v>45514</v>
      </c>
      <c r="AT75" s="61">
        <v>3</v>
      </c>
      <c r="AU75" s="60">
        <f t="shared" si="30"/>
        <v>45511</v>
      </c>
      <c r="AV75" s="19" t="s">
        <v>98</v>
      </c>
      <c r="AW75" s="71"/>
      <c r="AX75" s="9" t="s">
        <v>229</v>
      </c>
      <c r="AY75" s="69"/>
    </row>
    <row r="76" spans="1:52" ht="36" customHeight="1" x14ac:dyDescent="0.25">
      <c r="A76" s="9">
        <f t="shared" si="41"/>
        <v>73</v>
      </c>
      <c r="B76" s="9" t="s">
        <v>14</v>
      </c>
      <c r="C76" s="10" t="s">
        <v>276</v>
      </c>
      <c r="D76" s="12" t="s">
        <v>277</v>
      </c>
      <c r="E76" s="14" t="s">
        <v>114</v>
      </c>
      <c r="F76" s="15" t="s">
        <v>14</v>
      </c>
      <c r="G76" s="15" t="s">
        <v>21</v>
      </c>
      <c r="H76" s="28">
        <v>0.8</v>
      </c>
      <c r="I76" s="29">
        <f>VLOOKUP(C76,[1]Sheet1!$B$5:$AZ$716,51,0)</f>
        <v>1810158.2</v>
      </c>
      <c r="J76" s="29">
        <f>VLOOKUP(C76,[1]Sheet1!$B$5:$BA$716,52,0)</f>
        <v>1342308.42</v>
      </c>
      <c r="K76" s="30">
        <f>VLOOKUP(C76,[2]Sheet1!$B$5:$BB$697,53,0)</f>
        <v>169175.26333333299</v>
      </c>
      <c r="L76" s="30">
        <f>VLOOKUP(C76,[2]Sheet1!$B:$BC,54,0)</f>
        <v>156938.531666667</v>
      </c>
      <c r="M76" s="30">
        <f>VLOOKUP(C76,[2]Sheet1!$B:$BD,55,0)</f>
        <v>189735.161666667</v>
      </c>
      <c r="N76" s="30">
        <f>VLOOKUP(C76,[2]Sheet1!$B:$BE,56,0)</f>
        <v>193635.11166666701</v>
      </c>
      <c r="O76" s="30">
        <f>VLOOKUP(C76,[2]Sheet1!$B:$BF,57,0)</f>
        <v>224742.273333333</v>
      </c>
      <c r="P76" s="30">
        <f>VLOOKUP(C76,[3]Sheet1!$B:$BH,59,0)</f>
        <v>238679.22500000001</v>
      </c>
      <c r="Q76" s="30">
        <f>VLOOKUP(C76,[4]Sheet1!$B$5:$BJ$707,61,0)</f>
        <v>196120.15166666699</v>
      </c>
      <c r="R76" s="30">
        <f>VLOOKUP(C76,[1]Sheet1!$B$5:$BN$716,65,0)</f>
        <v>227677.661666667</v>
      </c>
      <c r="S76" s="36">
        <f t="shared" si="37"/>
        <v>1277362.7040000011</v>
      </c>
      <c r="T76" s="37">
        <f>VLOOKUP(C76,[5]Sheet2!$A:$V,21,0)</f>
        <v>500000</v>
      </c>
      <c r="U76" s="37"/>
      <c r="V76" s="37"/>
      <c r="W76" s="37">
        <f>VLOOKUP(C76,'[6]5.30 (2)'!$C$4:$V$115,20,0)</f>
        <v>350000</v>
      </c>
      <c r="X76" s="37"/>
      <c r="Y76" s="37">
        <f>VLOOKUP(C76,'[7]7.4付款计划'!$C$4:$AI$185,33,0)</f>
        <v>222803.77600000001</v>
      </c>
      <c r="Z76" s="37">
        <f>VLOOKUP(C76,'[7]7.9付款计划'!$C$9:$AB$196,26,0)</f>
        <v>0</v>
      </c>
      <c r="AA76" s="37">
        <v>222803.77600000001</v>
      </c>
      <c r="AB76" s="37"/>
      <c r="AC76" s="37">
        <f t="shared" si="38"/>
        <v>1295607.5520000001</v>
      </c>
      <c r="AD76" s="38">
        <f t="shared" si="31"/>
        <v>-18244.847999999067</v>
      </c>
      <c r="AE76" s="38">
        <f t="shared" si="39"/>
        <v>1119504.6439999999</v>
      </c>
      <c r="AF76" s="44">
        <f t="shared" si="26"/>
        <v>1119504.6439999999</v>
      </c>
      <c r="AG76" s="45">
        <f t="shared" si="32"/>
        <v>1119504.6439999999</v>
      </c>
      <c r="AH76" s="44">
        <f>189345.06*0.8</f>
        <v>151476.04800000001</v>
      </c>
      <c r="AI76" s="47">
        <f t="shared" si="40"/>
        <v>151476.04800000001</v>
      </c>
      <c r="AJ76" s="55">
        <f t="shared" si="33"/>
        <v>0.13530631499550977</v>
      </c>
      <c r="AK76" s="49">
        <f t="shared" si="34"/>
        <v>6.510277482985753E-3</v>
      </c>
      <c r="AL76" s="50"/>
      <c r="AM76" s="50"/>
      <c r="AN76" s="78"/>
      <c r="AO76" s="50">
        <f t="shared" si="35"/>
        <v>0</v>
      </c>
      <c r="AP76" s="58">
        <v>0.03</v>
      </c>
      <c r="AQ76" s="58">
        <f t="shared" si="28"/>
        <v>0.03</v>
      </c>
      <c r="AR76" s="47">
        <f t="shared" si="36"/>
        <v>146931.76656000002</v>
      </c>
      <c r="AS76" s="59">
        <v>45511</v>
      </c>
      <c r="AT76" s="9">
        <v>3</v>
      </c>
      <c r="AU76" s="60">
        <f t="shared" si="30"/>
        <v>45508</v>
      </c>
      <c r="AV76" s="68" t="s">
        <v>98</v>
      </c>
      <c r="AW76" s="47"/>
      <c r="AX76" s="15" t="s">
        <v>182</v>
      </c>
      <c r="AY76" s="69" t="s">
        <v>278</v>
      </c>
    </row>
    <row r="77" spans="1:52" ht="36" customHeight="1" x14ac:dyDescent="0.25">
      <c r="A77" s="9">
        <f t="shared" si="41"/>
        <v>74</v>
      </c>
      <c r="B77" s="9" t="s">
        <v>16</v>
      </c>
      <c r="C77" s="10" t="s">
        <v>279</v>
      </c>
      <c r="D77" s="12" t="s">
        <v>280</v>
      </c>
      <c r="E77" s="14" t="s">
        <v>114</v>
      </c>
      <c r="F77" s="15" t="s">
        <v>16</v>
      </c>
      <c r="G77" s="15" t="s">
        <v>21</v>
      </c>
      <c r="H77" s="28">
        <v>0.8</v>
      </c>
      <c r="I77" s="29">
        <f>VLOOKUP(C77,[1]Sheet1!$B$5:$AZ$716,51,0)</f>
        <v>3104523.94</v>
      </c>
      <c r="J77" s="29">
        <f>VLOOKUP(C77,[1]Sheet1!$B$5:$BA$716,52,0)</f>
        <v>2981049.95</v>
      </c>
      <c r="K77" s="30">
        <f>VLOOKUP(C77,[2]Sheet1!$B$5:$BB$697,53,0)</f>
        <v>266546.001666667</v>
      </c>
      <c r="L77" s="30">
        <f>VLOOKUP(C77,[2]Sheet1!$B:$BC,54,0)</f>
        <v>258337.755</v>
      </c>
      <c r="M77" s="30">
        <f>VLOOKUP(C77,[2]Sheet1!$B:$BD,55,0)</f>
        <v>284602.82833333302</v>
      </c>
      <c r="N77" s="30">
        <f>VLOOKUP(C77,[2]Sheet1!$B:$BE,56,0)</f>
        <v>265834.566666667</v>
      </c>
      <c r="O77" s="30">
        <f>VLOOKUP(C77,[2]Sheet1!$B:$BF,57,0)</f>
        <v>230325.21666666699</v>
      </c>
      <c r="P77" s="30">
        <f>VLOOKUP(C77,[3]Sheet1!$B:$BH,59,0)</f>
        <v>256069.686666667</v>
      </c>
      <c r="Q77" s="30">
        <f>VLOOKUP(C77,[4]Sheet1!$B$5:$BJ$707,61,0)</f>
        <v>200322.61666666699</v>
      </c>
      <c r="R77" s="30">
        <f>VLOOKUP(C77,[1]Sheet1!$B$5:$BN$716,65,0)</f>
        <v>182072.213333333</v>
      </c>
      <c r="S77" s="36">
        <f t="shared" si="37"/>
        <v>1555288.7080000008</v>
      </c>
      <c r="T77" s="37">
        <f>VLOOKUP(C77,[5]Sheet2!$A:$V,21,0)</f>
        <v>384000</v>
      </c>
      <c r="U77" s="37">
        <v>84000</v>
      </c>
      <c r="V77" s="37"/>
      <c r="W77" s="37">
        <f>VLOOKUP(C77,'[6]5.30 (2)'!$C$4:$V$115,20,0)</f>
        <v>100000</v>
      </c>
      <c r="X77" s="37"/>
      <c r="Y77" s="37">
        <f>VLOOKUP(C77,'[7]7.4付款计划'!$C$4:$AI$185,33,0)</f>
        <v>100000</v>
      </c>
      <c r="Z77" s="37">
        <f>VLOOKUP(C77,'[7]7.9付款计划'!$C$9:$AB$196,26,0)</f>
        <v>50000</v>
      </c>
      <c r="AA77" s="37">
        <v>50000</v>
      </c>
      <c r="AB77" s="37"/>
      <c r="AC77" s="37">
        <f t="shared" si="38"/>
        <v>768000</v>
      </c>
      <c r="AD77" s="38">
        <f t="shared" si="31"/>
        <v>787288.7080000008</v>
      </c>
      <c r="AE77" s="38">
        <f t="shared" si="39"/>
        <v>2931049.95</v>
      </c>
      <c r="AF77" s="44">
        <f t="shared" si="26"/>
        <v>2931049.95</v>
      </c>
      <c r="AG77" s="45">
        <f t="shared" si="32"/>
        <v>2931049.95</v>
      </c>
      <c r="AH77" s="44">
        <v>200000</v>
      </c>
      <c r="AI77" s="47">
        <f t="shared" si="40"/>
        <v>200000</v>
      </c>
      <c r="AJ77" s="55">
        <f t="shared" si="33"/>
        <v>6.8234934037886316E-2</v>
      </c>
      <c r="AK77" s="49">
        <f t="shared" si="34"/>
        <v>8.5957847051644134E-3</v>
      </c>
      <c r="AL77" s="50"/>
      <c r="AM77" s="50" t="s">
        <v>281</v>
      </c>
      <c r="AN77" s="50"/>
      <c r="AO77" s="50">
        <f t="shared" si="35"/>
        <v>0</v>
      </c>
      <c r="AP77" s="58">
        <v>0.02</v>
      </c>
      <c r="AQ77" s="58">
        <f t="shared" ref="AQ77:AQ108" si="42">IF(AI77=0,0,AO77/AI77+AP77)</f>
        <v>0.02</v>
      </c>
      <c r="AR77" s="47">
        <f t="shared" si="36"/>
        <v>196000</v>
      </c>
      <c r="AS77" s="59"/>
      <c r="AT77" s="9"/>
      <c r="AU77" s="59"/>
      <c r="AV77" s="68" t="s">
        <v>282</v>
      </c>
      <c r="AW77" s="47"/>
      <c r="AX77" s="15" t="s">
        <v>167</v>
      </c>
      <c r="AY77" s="69" t="s">
        <v>283</v>
      </c>
    </row>
    <row r="78" spans="1:52" ht="36" customHeight="1" x14ac:dyDescent="0.25">
      <c r="A78" s="9">
        <f t="shared" si="41"/>
        <v>75</v>
      </c>
      <c r="B78" s="9" t="s">
        <v>16</v>
      </c>
      <c r="C78" s="10" t="s">
        <v>284</v>
      </c>
      <c r="D78" s="12" t="s">
        <v>285</v>
      </c>
      <c r="E78" s="14" t="s">
        <v>86</v>
      </c>
      <c r="F78" s="15" t="s">
        <v>14</v>
      </c>
      <c r="G78" s="15" t="s">
        <v>21</v>
      </c>
      <c r="H78" s="28">
        <v>1</v>
      </c>
      <c r="I78" s="29">
        <f>VLOOKUP(C78,[1]Sheet1!$B$5:$AZ$716,51,0)</f>
        <v>129645.16</v>
      </c>
      <c r="J78" s="29">
        <f>VLOOKUP(C78,[1]Sheet1!$B$5:$BA$716,52,0)</f>
        <v>122816.78</v>
      </c>
      <c r="K78" s="30">
        <f>VLOOKUP(C78,[2]Sheet1!$B$5:$BB$697,53,0)</f>
        <v>47347.261666666702</v>
      </c>
      <c r="L78" s="30">
        <f>VLOOKUP(C78,[2]Sheet1!$B:$BC,54,0)</f>
        <v>47347.261666666702</v>
      </c>
      <c r="M78" s="30">
        <f>VLOOKUP(C78,[2]Sheet1!$B:$BD,55,0)</f>
        <v>12500</v>
      </c>
      <c r="N78" s="30">
        <f>VLOOKUP(C78,[2]Sheet1!$B:$BE,56,0)</f>
        <v>0</v>
      </c>
      <c r="O78" s="30">
        <f>VLOOKUP(C78,[2]Sheet1!$B:$BF,57,0)</f>
        <v>0</v>
      </c>
      <c r="P78" s="30">
        <f>VLOOKUP(C78,[3]Sheet1!$B:$BH,59,0)</f>
        <v>0</v>
      </c>
      <c r="Q78" s="30">
        <f>VLOOKUP(C78,[4]Sheet1!$B$5:$BJ$707,61,0)</f>
        <v>0</v>
      </c>
      <c r="R78" s="30">
        <f>VLOOKUP(C78,[1]Sheet1!$B$5:$BN$716,65,0)</f>
        <v>1138.0633333333301</v>
      </c>
      <c r="S78" s="36">
        <f t="shared" si="37"/>
        <v>108332.58666666673</v>
      </c>
      <c r="T78" s="37">
        <f>VLOOKUP(C78,[5]Sheet2!$A:$V,21,0)</f>
        <v>0</v>
      </c>
      <c r="U78" s="37"/>
      <c r="V78" s="37"/>
      <c r="W78" s="37">
        <f>VLOOKUP(C78,'[6]5.30 (2)'!$C$4:$V$115,20,0)</f>
        <v>120000</v>
      </c>
      <c r="X78" s="37"/>
      <c r="Y78" s="37">
        <f>VLOOKUP(C78,'[7]7.4付款计划'!$C$4:$AI$185,33,0)</f>
        <v>0</v>
      </c>
      <c r="Z78" s="37">
        <f>VLOOKUP(C78,'[7]7.9付款计划'!$C$9:$AB$196,26,0)</f>
        <v>0</v>
      </c>
      <c r="AA78" s="37"/>
      <c r="AB78" s="37"/>
      <c r="AC78" s="37">
        <f t="shared" si="38"/>
        <v>120000</v>
      </c>
      <c r="AD78" s="38">
        <f t="shared" si="31"/>
        <v>-11667.413333333272</v>
      </c>
      <c r="AE78" s="38">
        <f t="shared" si="39"/>
        <v>122816.78</v>
      </c>
      <c r="AF78" s="44">
        <f t="shared" si="26"/>
        <v>122816.78</v>
      </c>
      <c r="AG78" s="45">
        <f t="shared" si="32"/>
        <v>122816.78</v>
      </c>
      <c r="AH78" s="44">
        <v>122816.78</v>
      </c>
      <c r="AI78" s="47">
        <f t="shared" si="40"/>
        <v>122816.78</v>
      </c>
      <c r="AJ78" s="55">
        <f t="shared" si="33"/>
        <v>1</v>
      </c>
      <c r="AK78" s="49">
        <f t="shared" si="34"/>
        <v>5.2785329953077128E-3</v>
      </c>
      <c r="AL78" s="50"/>
      <c r="AM78" s="50"/>
      <c r="AN78" s="50"/>
      <c r="AO78" s="50">
        <f t="shared" si="35"/>
        <v>0</v>
      </c>
      <c r="AP78" s="58"/>
      <c r="AQ78" s="58">
        <f t="shared" si="42"/>
        <v>0</v>
      </c>
      <c r="AR78" s="47">
        <f t="shared" si="36"/>
        <v>122816.78</v>
      </c>
      <c r="AS78" s="59"/>
      <c r="AT78" s="61">
        <v>3</v>
      </c>
      <c r="AU78" s="60">
        <f t="shared" ref="AU78:AU85" si="43">AS78-AT78</f>
        <v>-3</v>
      </c>
      <c r="AV78" s="19" t="s">
        <v>98</v>
      </c>
      <c r="AW78" s="47"/>
      <c r="AX78" s="9" t="s">
        <v>229</v>
      </c>
      <c r="AY78" s="69" t="s">
        <v>286</v>
      </c>
    </row>
    <row r="79" spans="1:52" ht="36" customHeight="1" x14ac:dyDescent="0.25">
      <c r="A79" s="9">
        <f t="shared" si="41"/>
        <v>76</v>
      </c>
      <c r="B79" s="9" t="s">
        <v>127</v>
      </c>
      <c r="C79" s="10" t="s">
        <v>287</v>
      </c>
      <c r="D79" s="12" t="s">
        <v>288</v>
      </c>
      <c r="E79" s="14" t="s">
        <v>114</v>
      </c>
      <c r="F79" s="15" t="s">
        <v>12</v>
      </c>
      <c r="G79" s="15" t="s">
        <v>21</v>
      </c>
      <c r="H79" s="28">
        <v>0.8</v>
      </c>
      <c r="I79" s="29">
        <f>VLOOKUP(C79,[1]Sheet1!$B$5:$AZ$716,51,0)</f>
        <v>998094.34</v>
      </c>
      <c r="J79" s="29">
        <f>VLOOKUP(C79,[1]Sheet1!$B$5:$BA$716,52,0)</f>
        <v>940125.77</v>
      </c>
      <c r="K79" s="30">
        <f>VLOOKUP(C79,[2]Sheet1!$B$5:$BB$697,53,0)</f>
        <v>53095.016666666699</v>
      </c>
      <c r="L79" s="30">
        <f>VLOOKUP(C79,[2]Sheet1!$B:$BC,54,0)</f>
        <v>70733.216666666704</v>
      </c>
      <c r="M79" s="30">
        <f>VLOOKUP(C79,[2]Sheet1!$B:$BD,55,0)</f>
        <v>92694.56</v>
      </c>
      <c r="N79" s="30">
        <f>VLOOKUP(C79,[2]Sheet1!$B:$BE,56,0)</f>
        <v>110718.42</v>
      </c>
      <c r="O79" s="30">
        <f>VLOOKUP(C79,[2]Sheet1!$B:$BF,57,0)</f>
        <v>134913.28</v>
      </c>
      <c r="P79" s="30">
        <f>VLOOKUP(C79,[3]Sheet1!$B:$BH,59,0)</f>
        <v>127716.751666667</v>
      </c>
      <c r="Q79" s="30">
        <f>VLOOKUP(C79,[4]Sheet1!$B$5:$BJ$707,61,0)</f>
        <v>112378.39</v>
      </c>
      <c r="R79" s="30">
        <f>VLOOKUP(C79,[1]Sheet1!$B$5:$BN$716,65,0)</f>
        <v>97282.506666666697</v>
      </c>
      <c r="S79" s="36">
        <f t="shared" si="37"/>
        <v>639625.71333333373</v>
      </c>
      <c r="T79" s="37">
        <f>VLOOKUP(C79,[5]Sheet2!$A:$V,21,0)</f>
        <v>300000</v>
      </c>
      <c r="U79" s="37"/>
      <c r="V79" s="37"/>
      <c r="W79" s="37">
        <f>VLOOKUP(C79,'[6]5.30 (2)'!$C$4:$V$115,20,0)</f>
        <v>250000</v>
      </c>
      <c r="X79" s="37"/>
      <c r="Y79" s="37">
        <f>VLOOKUP(C79,'[7]7.4付款计划'!$C$4:$AI$185,33,0)</f>
        <v>10000</v>
      </c>
      <c r="Z79" s="37">
        <f>VLOOKUP(C79,'[7]7.9付款计划'!$C$9:$AB$196,26,0)</f>
        <v>0</v>
      </c>
      <c r="AA79" s="37"/>
      <c r="AB79" s="37"/>
      <c r="AC79" s="37">
        <f t="shared" si="38"/>
        <v>560000</v>
      </c>
      <c r="AD79" s="38">
        <f t="shared" si="31"/>
        <v>79625.713333333726</v>
      </c>
      <c r="AE79" s="38">
        <f t="shared" si="39"/>
        <v>940125.77</v>
      </c>
      <c r="AF79" s="44">
        <f t="shared" si="26"/>
        <v>940125.77</v>
      </c>
      <c r="AG79" s="45">
        <f t="shared" si="32"/>
        <v>940125.77</v>
      </c>
      <c r="AH79" s="44">
        <v>200000</v>
      </c>
      <c r="AI79" s="47">
        <f t="shared" si="40"/>
        <v>200000</v>
      </c>
      <c r="AJ79" s="55">
        <f t="shared" si="33"/>
        <v>0.21273749362279473</v>
      </c>
      <c r="AK79" s="49">
        <f t="shared" si="34"/>
        <v>8.5957847051644134E-3</v>
      </c>
      <c r="AL79" s="50"/>
      <c r="AM79" s="50"/>
      <c r="AN79" s="50"/>
      <c r="AO79" s="50">
        <f t="shared" si="35"/>
        <v>0</v>
      </c>
      <c r="AP79" s="58">
        <v>0.03</v>
      </c>
      <c r="AQ79" s="58">
        <f t="shared" si="42"/>
        <v>0.03</v>
      </c>
      <c r="AR79" s="47">
        <f t="shared" si="36"/>
        <v>194000</v>
      </c>
      <c r="AS79" s="59" t="s">
        <v>228</v>
      </c>
      <c r="AT79" s="61">
        <v>3</v>
      </c>
      <c r="AU79" s="60" t="e">
        <f t="shared" si="43"/>
        <v>#VALUE!</v>
      </c>
      <c r="AV79" s="68" t="s">
        <v>98</v>
      </c>
      <c r="AW79" s="47"/>
      <c r="AX79" s="15" t="s">
        <v>191</v>
      </c>
      <c r="AY79" s="69" t="s">
        <v>289</v>
      </c>
    </row>
    <row r="80" spans="1:52" ht="36" customHeight="1" x14ac:dyDescent="0.25">
      <c r="A80" s="9">
        <f t="shared" si="41"/>
        <v>77</v>
      </c>
      <c r="B80" s="9" t="s">
        <v>16</v>
      </c>
      <c r="C80" s="10" t="s">
        <v>290</v>
      </c>
      <c r="D80" s="12" t="s">
        <v>291</v>
      </c>
      <c r="E80" s="14" t="s">
        <v>86</v>
      </c>
      <c r="F80" s="15" t="s">
        <v>16</v>
      </c>
      <c r="G80" s="15" t="s">
        <v>11</v>
      </c>
      <c r="H80" s="28">
        <v>0.8</v>
      </c>
      <c r="I80" s="29">
        <f>VLOOKUP(C80,[1]Sheet1!$B$5:$AZ$716,51,0)</f>
        <v>371183.95</v>
      </c>
      <c r="J80" s="29">
        <f>VLOOKUP(C80,[1]Sheet1!$B$5:$BA$716,52,0)</f>
        <v>344341.93</v>
      </c>
      <c r="K80" s="30">
        <f>VLOOKUP(C80,[2]Sheet1!$B$5:$BB$697,53,0)</f>
        <v>22812.93</v>
      </c>
      <c r="L80" s="30">
        <f>VLOOKUP(C80,[2]Sheet1!$B:$BC,54,0)</f>
        <v>22812.93</v>
      </c>
      <c r="M80" s="30">
        <f>VLOOKUP(C80,[2]Sheet1!$B:$BD,55,0)</f>
        <v>36215.4</v>
      </c>
      <c r="N80" s="30">
        <f>VLOOKUP(C80,[2]Sheet1!$B:$BE,56,0)</f>
        <v>31402.066666666698</v>
      </c>
      <c r="O80" s="30">
        <f>VLOOKUP(C80,[2]Sheet1!$B:$BF,57,0)</f>
        <v>40341.035000000003</v>
      </c>
      <c r="P80" s="30">
        <f>VLOOKUP(C80,[3]Sheet1!$B:$BH,59,0)</f>
        <v>27785.233333333301</v>
      </c>
      <c r="Q80" s="30">
        <f>VLOOKUP(C80,[4]Sheet1!$B$5:$BJ$707,61,0)</f>
        <v>29451.775000000001</v>
      </c>
      <c r="R80" s="30">
        <f>VLOOKUP(C80,[1]Sheet1!$B$5:$BN$716,65,0)</f>
        <v>29451.775000000001</v>
      </c>
      <c r="S80" s="36">
        <f t="shared" si="37"/>
        <v>192218.516</v>
      </c>
      <c r="T80" s="37">
        <f>VLOOKUP(C80,[5]Sheet2!$A:$V,21,0)</f>
        <v>0</v>
      </c>
      <c r="U80" s="37"/>
      <c r="V80" s="37"/>
      <c r="W80" s="37">
        <f>VLOOKUP(C80,'[6]5.30 (2)'!$C$4:$V$115,20,0)</f>
        <v>40000</v>
      </c>
      <c r="X80" s="37"/>
      <c r="Y80" s="37">
        <f>VLOOKUP(C80,'[7]7.4付款计划'!$C$4:$AI$185,33,0)</f>
        <v>0</v>
      </c>
      <c r="Z80" s="37">
        <f>VLOOKUP(C80,'[7]7.9付款计划'!$C$9:$AB$196,26,0)</f>
        <v>0</v>
      </c>
      <c r="AA80" s="37"/>
      <c r="AB80" s="37"/>
      <c r="AC80" s="37">
        <f t="shared" si="38"/>
        <v>40000</v>
      </c>
      <c r="AD80" s="38">
        <f t="shared" si="31"/>
        <v>152218.516</v>
      </c>
      <c r="AE80" s="38">
        <f t="shared" si="39"/>
        <v>344341.93</v>
      </c>
      <c r="AF80" s="44">
        <f t="shared" si="26"/>
        <v>152218.516</v>
      </c>
      <c r="AG80" s="45">
        <f t="shared" si="32"/>
        <v>152218.516</v>
      </c>
      <c r="AH80" s="44">
        <v>50000</v>
      </c>
      <c r="AI80" s="47">
        <f t="shared" si="40"/>
        <v>50000</v>
      </c>
      <c r="AJ80" s="55">
        <f t="shared" si="33"/>
        <v>0.32847515081542378</v>
      </c>
      <c r="AK80" s="49">
        <f t="shared" si="34"/>
        <v>2.1489461762911033E-3</v>
      </c>
      <c r="AL80" s="50"/>
      <c r="AM80" s="50"/>
      <c r="AN80" s="50"/>
      <c r="AO80" s="50">
        <f t="shared" si="35"/>
        <v>0</v>
      </c>
      <c r="AP80" s="58">
        <v>0.03</v>
      </c>
      <c r="AQ80" s="58">
        <f t="shared" si="42"/>
        <v>0.03</v>
      </c>
      <c r="AR80" s="47">
        <f t="shared" si="36"/>
        <v>48500</v>
      </c>
      <c r="AS80" s="59"/>
      <c r="AT80" s="61">
        <v>3</v>
      </c>
      <c r="AU80" s="60">
        <f t="shared" si="43"/>
        <v>-3</v>
      </c>
      <c r="AV80" s="19" t="s">
        <v>98</v>
      </c>
      <c r="AW80" s="47"/>
      <c r="AX80" s="9" t="s">
        <v>167</v>
      </c>
      <c r="AY80" s="69"/>
    </row>
    <row r="81" spans="1:51" ht="36" customHeight="1" x14ac:dyDescent="0.25">
      <c r="A81" s="9">
        <f t="shared" si="41"/>
        <v>78</v>
      </c>
      <c r="B81" s="9" t="s">
        <v>16</v>
      </c>
      <c r="C81" s="10" t="s">
        <v>292</v>
      </c>
      <c r="D81" s="12" t="s">
        <v>293</v>
      </c>
      <c r="E81" s="14" t="s">
        <v>114</v>
      </c>
      <c r="F81" s="15" t="s">
        <v>16</v>
      </c>
      <c r="G81" s="15" t="s">
        <v>11</v>
      </c>
      <c r="H81" s="28">
        <v>0.8</v>
      </c>
      <c r="I81" s="29">
        <f>VLOOKUP(C81,[1]Sheet1!$B$5:$AZ$716,51,0)</f>
        <v>3071073.33</v>
      </c>
      <c r="J81" s="29">
        <f>VLOOKUP(C81,[1]Sheet1!$B$5:$BA$716,52,0)</f>
        <v>2729613.15</v>
      </c>
      <c r="K81" s="30">
        <f>VLOOKUP(C81,[2]Sheet1!$B$5:$BB$697,53,0)</f>
        <v>130492.66666666701</v>
      </c>
      <c r="L81" s="30">
        <f>VLOOKUP(C81,[2]Sheet1!$B:$BC,54,0)</f>
        <v>114783.918333333</v>
      </c>
      <c r="M81" s="30">
        <f>VLOOKUP(C81,[2]Sheet1!$B:$BD,55,0)</f>
        <v>98134.578333333295</v>
      </c>
      <c r="N81" s="30">
        <f>VLOOKUP(C81,[2]Sheet1!$B:$BE,56,0)</f>
        <v>120155.006666667</v>
      </c>
      <c r="O81" s="30">
        <f>VLOOKUP(C81,[2]Sheet1!$B:$BF,57,0)</f>
        <v>151038.30499999999</v>
      </c>
      <c r="P81" s="30">
        <f>VLOOKUP(C81,[3]Sheet1!$B:$BH,59,0)</f>
        <v>158115.97500000001</v>
      </c>
      <c r="Q81" s="30">
        <f>VLOOKUP(C81,[4]Sheet1!$B$5:$BJ$707,61,0)</f>
        <v>154725.411666667</v>
      </c>
      <c r="R81" s="30">
        <f>VLOOKUP(C81,[1]Sheet1!$B$5:$BN$716,65,0)</f>
        <v>146697.09</v>
      </c>
      <c r="S81" s="36">
        <f t="shared" si="37"/>
        <v>859314.36133333389</v>
      </c>
      <c r="T81" s="37">
        <f>VLOOKUP(C81,[5]Sheet2!$A:$V,21,0)</f>
        <v>440000</v>
      </c>
      <c r="U81" s="37">
        <v>30000</v>
      </c>
      <c r="V81" s="37"/>
      <c r="W81" s="37">
        <f>VLOOKUP(C81,'[6]5.30 (2)'!$C$4:$V$115,20,0)</f>
        <v>70000</v>
      </c>
      <c r="X81" s="37"/>
      <c r="Y81" s="37">
        <f>VLOOKUP(C81,'[7]7.4付款计划'!$C$4:$AI$185,33,0)</f>
        <v>50000</v>
      </c>
      <c r="Z81" s="37">
        <f>VLOOKUP(C81,'[7]7.9付款计划'!$C$9:$AB$196,26,0)</f>
        <v>0</v>
      </c>
      <c r="AA81" s="37"/>
      <c r="AB81" s="37"/>
      <c r="AC81" s="37">
        <f t="shared" si="38"/>
        <v>590000</v>
      </c>
      <c r="AD81" s="38">
        <f t="shared" si="31"/>
        <v>269314.36133333389</v>
      </c>
      <c r="AE81" s="38">
        <f t="shared" si="39"/>
        <v>2729613.15</v>
      </c>
      <c r="AF81" s="44">
        <f t="shared" si="26"/>
        <v>269314.36133333389</v>
      </c>
      <c r="AG81" s="45">
        <f t="shared" si="32"/>
        <v>269314.36133333389</v>
      </c>
      <c r="AH81" s="44">
        <v>269314.361333334</v>
      </c>
      <c r="AI81" s="47">
        <f t="shared" si="40"/>
        <v>269314.361333334</v>
      </c>
      <c r="AJ81" s="55">
        <f t="shared" si="33"/>
        <v>1.0000000000000004</v>
      </c>
      <c r="AK81" s="49">
        <f t="shared" si="34"/>
        <v>1.1574841340150974E-2</v>
      </c>
      <c r="AL81" s="50"/>
      <c r="AM81" s="50"/>
      <c r="AN81" s="50"/>
      <c r="AO81" s="50">
        <f t="shared" si="35"/>
        <v>0</v>
      </c>
      <c r="AP81" s="58">
        <v>0.03</v>
      </c>
      <c r="AQ81" s="58">
        <f t="shared" si="42"/>
        <v>0.03</v>
      </c>
      <c r="AR81" s="47">
        <f t="shared" si="36"/>
        <v>261234.93049333399</v>
      </c>
      <c r="AS81" s="59">
        <v>45509</v>
      </c>
      <c r="AT81" s="9">
        <v>3</v>
      </c>
      <c r="AU81" s="60">
        <f t="shared" si="43"/>
        <v>45506</v>
      </c>
      <c r="AV81" s="68" t="s">
        <v>98</v>
      </c>
      <c r="AW81" s="47"/>
      <c r="AX81" s="15" t="s">
        <v>294</v>
      </c>
      <c r="AY81" s="69" t="s">
        <v>295</v>
      </c>
    </row>
    <row r="82" spans="1:51" ht="36" customHeight="1" x14ac:dyDescent="0.25">
      <c r="A82" s="9">
        <f t="shared" si="41"/>
        <v>79</v>
      </c>
      <c r="B82" s="9" t="s">
        <v>16</v>
      </c>
      <c r="C82" s="10" t="s">
        <v>296</v>
      </c>
      <c r="D82" s="12" t="s">
        <v>297</v>
      </c>
      <c r="E82" s="14" t="s">
        <v>114</v>
      </c>
      <c r="F82" s="15" t="s">
        <v>16</v>
      </c>
      <c r="G82" s="15" t="s">
        <v>11</v>
      </c>
      <c r="H82" s="28">
        <v>0.8</v>
      </c>
      <c r="I82" s="29">
        <f>VLOOKUP(C82,[1]Sheet1!$B$5:$AZ$716,51,0)</f>
        <v>234522.79</v>
      </c>
      <c r="J82" s="29">
        <f>VLOOKUP(C82,[1]Sheet1!$B$5:$BA$716,52,0)</f>
        <v>234522.79</v>
      </c>
      <c r="K82" s="30">
        <f>VLOOKUP(C82,[2]Sheet1!$B$5:$BB$697,53,0)</f>
        <v>28303.7166666667</v>
      </c>
      <c r="L82" s="30">
        <f>VLOOKUP(C82,[2]Sheet1!$B:$BC,54,0)</f>
        <v>28303.7166666667</v>
      </c>
      <c r="M82" s="30">
        <f>VLOOKUP(C82,[2]Sheet1!$B:$BD,55,0)</f>
        <v>40637.101666666698</v>
      </c>
      <c r="N82" s="30">
        <f>VLOOKUP(C82,[2]Sheet1!$B:$BE,56,0)</f>
        <v>39466.826666666697</v>
      </c>
      <c r="O82" s="30">
        <f>VLOOKUP(C82,[2]Sheet1!$B:$BF,57,0)</f>
        <v>37616.826666666697</v>
      </c>
      <c r="P82" s="30">
        <f>VLOOKUP(C82,[3]Sheet1!$B:$BH,59,0)</f>
        <v>18500.078333333298</v>
      </c>
      <c r="Q82" s="30">
        <f>VLOOKUP(C82,[4]Sheet1!$B$5:$BJ$707,61,0)</f>
        <v>19116.7483333333</v>
      </c>
      <c r="R82" s="30">
        <f>VLOOKUP(C82,[1]Sheet1!$B$5:$BN$716,65,0)</f>
        <v>19116.7483333333</v>
      </c>
      <c r="S82" s="36">
        <f t="shared" si="37"/>
        <v>184849.41066666669</v>
      </c>
      <c r="T82" s="37">
        <f>VLOOKUP(C82,[5]Sheet2!$A:$V,21,0)</f>
        <v>0</v>
      </c>
      <c r="U82" s="37"/>
      <c r="V82" s="37"/>
      <c r="W82" s="37">
        <f>VLOOKUP(C82,'[6]5.30 (2)'!$C$4:$V$115,20,0)</f>
        <v>30000</v>
      </c>
      <c r="X82" s="37"/>
      <c r="Y82" s="37">
        <f>VLOOKUP(C82,'[7]7.4付款计划'!$C$4:$AI$185,33,0)</f>
        <v>20000</v>
      </c>
      <c r="Z82" s="37">
        <f>VLOOKUP(C82,'[7]7.9付款计划'!$C$9:$AB$196,26,0)</f>
        <v>0</v>
      </c>
      <c r="AA82" s="37"/>
      <c r="AB82" s="37"/>
      <c r="AC82" s="37">
        <f t="shared" si="38"/>
        <v>50000</v>
      </c>
      <c r="AD82" s="38">
        <f t="shared" si="31"/>
        <v>134849.41066666669</v>
      </c>
      <c r="AE82" s="38">
        <f t="shared" si="39"/>
        <v>234522.79</v>
      </c>
      <c r="AF82" s="44">
        <f t="shared" si="26"/>
        <v>134849.41066666669</v>
      </c>
      <c r="AG82" s="45">
        <f t="shared" si="32"/>
        <v>134849.41066666669</v>
      </c>
      <c r="AH82" s="44">
        <v>50000</v>
      </c>
      <c r="AI82" s="47">
        <f t="shared" si="40"/>
        <v>50000</v>
      </c>
      <c r="AJ82" s="55">
        <f t="shared" si="33"/>
        <v>0.37078397119283413</v>
      </c>
      <c r="AK82" s="49">
        <f t="shared" si="34"/>
        <v>2.1489461762911033E-3</v>
      </c>
      <c r="AL82" s="50"/>
      <c r="AM82" s="50"/>
      <c r="AN82" s="50"/>
      <c r="AO82" s="50">
        <f t="shared" si="35"/>
        <v>0</v>
      </c>
      <c r="AP82" s="58">
        <v>0</v>
      </c>
      <c r="AQ82" s="58">
        <f t="shared" si="42"/>
        <v>0</v>
      </c>
      <c r="AR82" s="47">
        <f t="shared" si="36"/>
        <v>50000</v>
      </c>
      <c r="AS82" s="59"/>
      <c r="AT82" s="61">
        <v>3</v>
      </c>
      <c r="AU82" s="60">
        <f t="shared" si="43"/>
        <v>-3</v>
      </c>
      <c r="AV82" s="68" t="s">
        <v>98</v>
      </c>
      <c r="AW82" s="47"/>
      <c r="AX82" s="15" t="s">
        <v>167</v>
      </c>
      <c r="AY82" s="69"/>
    </row>
    <row r="83" spans="1:51" ht="36" customHeight="1" x14ac:dyDescent="0.25">
      <c r="A83" s="9">
        <f t="shared" si="41"/>
        <v>80</v>
      </c>
      <c r="B83" s="9" t="s">
        <v>127</v>
      </c>
      <c r="C83" s="10" t="s">
        <v>298</v>
      </c>
      <c r="D83" s="12" t="s">
        <v>299</v>
      </c>
      <c r="E83" s="14" t="s">
        <v>114</v>
      </c>
      <c r="F83" s="15" t="s">
        <v>12</v>
      </c>
      <c r="G83" s="15" t="s">
        <v>21</v>
      </c>
      <c r="H83" s="28">
        <v>0.8</v>
      </c>
      <c r="I83" s="29">
        <f>VLOOKUP(C83,[1]Sheet1!$B$5:$AZ$716,51,0)</f>
        <v>6363572.0899999999</v>
      </c>
      <c r="J83" s="29">
        <f>VLOOKUP(C83,[1]Sheet1!$B$5:$BA$716,52,0)</f>
        <v>5346929.95</v>
      </c>
      <c r="K83" s="30">
        <f>VLOOKUP(C83,[2]Sheet1!$B$5:$BB$697,53,0)</f>
        <v>533556.81833333301</v>
      </c>
      <c r="L83" s="30">
        <f>VLOOKUP(C83,[2]Sheet1!$B:$BC,54,0)</f>
        <v>533556.81833333301</v>
      </c>
      <c r="M83" s="30">
        <f>VLOOKUP(C83,[2]Sheet1!$B:$BD,55,0)</f>
        <v>506558.998333333</v>
      </c>
      <c r="N83" s="30">
        <f>VLOOKUP(C83,[2]Sheet1!$B:$BE,56,0)</f>
        <v>830514.28500000003</v>
      </c>
      <c r="O83" s="30">
        <f>VLOOKUP(C83,[2]Sheet1!$B:$BF,57,0)</f>
        <v>952490.505</v>
      </c>
      <c r="P83" s="30">
        <f>VLOOKUP(C83,[3]Sheet1!$B:$BH,59,0)</f>
        <v>643245.005</v>
      </c>
      <c r="Q83" s="30">
        <f>VLOOKUP(C83,[4]Sheet1!$B$5:$BJ$707,61,0)</f>
        <v>567170.92000000004</v>
      </c>
      <c r="R83" s="30">
        <f>VLOOKUP(C83,[1]Sheet1!$B$5:$BN$716,65,0)</f>
        <v>615371.86333333305</v>
      </c>
      <c r="S83" s="36">
        <f t="shared" si="37"/>
        <v>4145972.1706666658</v>
      </c>
      <c r="T83" s="37">
        <f>VLOOKUP(C83,[5]Sheet2!$A:$V,21,0)</f>
        <v>600000</v>
      </c>
      <c r="U83" s="37"/>
      <c r="V83" s="37"/>
      <c r="W83" s="37">
        <f>VLOOKUP(C83,'[6]5.30 (2)'!$C$4:$V$115,20,0)</f>
        <v>500000</v>
      </c>
      <c r="X83" s="37"/>
      <c r="Y83" s="37">
        <f>VLOOKUP(C83,'[7]7.4付款计划'!$C$4:$AI$185,33,0)</f>
        <v>30000</v>
      </c>
      <c r="Z83" s="37">
        <f>VLOOKUP(C83,'[7]7.9付款计划'!$C$9:$AB$196,26,0)</f>
        <v>0</v>
      </c>
      <c r="AA83" s="37">
        <v>280000</v>
      </c>
      <c r="AB83" s="37"/>
      <c r="AC83" s="37">
        <f t="shared" si="38"/>
        <v>1410000</v>
      </c>
      <c r="AD83" s="38">
        <f t="shared" si="31"/>
        <v>2735972.1706666658</v>
      </c>
      <c r="AE83" s="38">
        <f t="shared" si="39"/>
        <v>5066929.95</v>
      </c>
      <c r="AF83" s="44">
        <f t="shared" si="26"/>
        <v>5066929.95</v>
      </c>
      <c r="AG83" s="45">
        <f t="shared" si="32"/>
        <v>5066929.95</v>
      </c>
      <c r="AH83" s="44">
        <v>500000</v>
      </c>
      <c r="AI83" s="47">
        <f t="shared" si="40"/>
        <v>500000</v>
      </c>
      <c r="AJ83" s="55">
        <f t="shared" si="33"/>
        <v>9.8679082784635691E-2</v>
      </c>
      <c r="AK83" s="49">
        <f t="shared" si="34"/>
        <v>2.1489461762911034E-2</v>
      </c>
      <c r="AL83" s="50"/>
      <c r="AM83" s="50"/>
      <c r="AN83" s="50"/>
      <c r="AO83" s="50">
        <f t="shared" si="35"/>
        <v>0</v>
      </c>
      <c r="AP83" s="58">
        <v>0</v>
      </c>
      <c r="AQ83" s="58">
        <f t="shared" si="42"/>
        <v>0</v>
      </c>
      <c r="AR83" s="47">
        <f t="shared" si="36"/>
        <v>500000</v>
      </c>
      <c r="AS83" s="59">
        <v>45514</v>
      </c>
      <c r="AT83" s="9">
        <v>3</v>
      </c>
      <c r="AU83" s="59">
        <f t="shared" si="43"/>
        <v>45511</v>
      </c>
      <c r="AV83" s="68" t="s">
        <v>91</v>
      </c>
      <c r="AW83" s="47"/>
      <c r="AX83" s="15" t="s">
        <v>191</v>
      </c>
      <c r="AY83" s="69" t="s">
        <v>300</v>
      </c>
    </row>
    <row r="84" spans="1:51" ht="36" customHeight="1" x14ac:dyDescent="0.25">
      <c r="A84" s="9">
        <f t="shared" si="41"/>
        <v>81</v>
      </c>
      <c r="B84" s="9" t="s">
        <v>127</v>
      </c>
      <c r="C84" s="10" t="s">
        <v>301</v>
      </c>
      <c r="D84" s="12" t="s">
        <v>302</v>
      </c>
      <c r="E84" s="14" t="s">
        <v>114</v>
      </c>
      <c r="F84" s="20" t="s">
        <v>14</v>
      </c>
      <c r="G84" s="20" t="s">
        <v>10</v>
      </c>
      <c r="H84" s="28">
        <v>1</v>
      </c>
      <c r="I84" s="29">
        <f>VLOOKUP(C84,[1]Sheet1!$B$5:$AZ$716,51,0)</f>
        <v>908864.08</v>
      </c>
      <c r="J84" s="29">
        <f>VLOOKUP(C84,[1]Sheet1!$B$5:$BA$716,52,0)</f>
        <v>810985.74</v>
      </c>
      <c r="K84" s="30">
        <f>VLOOKUP(C84,[2]Sheet1!$B$5:$BB$697,53,0)</f>
        <v>31142.8533333333</v>
      </c>
      <c r="L84" s="30">
        <f>VLOOKUP(C84,[2]Sheet1!$B:$BC,54,0)</f>
        <v>71721.906666666706</v>
      </c>
      <c r="M84" s="30">
        <f>VLOOKUP(C84,[2]Sheet1!$B:$BD,55,0)</f>
        <v>105968.063333333</v>
      </c>
      <c r="N84" s="30">
        <f>VLOOKUP(C84,[2]Sheet1!$B:$BE,56,0)</f>
        <v>112205.663333333</v>
      </c>
      <c r="O84" s="30">
        <f>VLOOKUP(C84,[2]Sheet1!$B:$BF,57,0)</f>
        <v>122101.02</v>
      </c>
      <c r="P84" s="30">
        <f>VLOOKUP(C84,[3]Sheet1!$B:$BH,59,0)</f>
        <v>112354.77</v>
      </c>
      <c r="Q84" s="30">
        <f>VLOOKUP(C84,[4]Sheet1!$B$5:$BJ$707,61,0)</f>
        <v>122430.226666667</v>
      </c>
      <c r="R84" s="30">
        <f>VLOOKUP(C84,[1]Sheet1!$B$5:$BN$716,65,0)</f>
        <v>88088.773333333302</v>
      </c>
      <c r="S84" s="36">
        <f t="shared" si="37"/>
        <v>766013.27666666638</v>
      </c>
      <c r="T84" s="37">
        <f>VLOOKUP(C84,[5]Sheet2!$A:$V,21,0)</f>
        <v>150000</v>
      </c>
      <c r="U84" s="37"/>
      <c r="V84" s="37"/>
      <c r="W84" s="37">
        <f>VLOOKUP(C84,'[6]5.30 (2)'!$C$4:$V$115,20,0)</f>
        <v>0</v>
      </c>
      <c r="X84" s="37"/>
      <c r="Y84" s="37">
        <f>VLOOKUP(C84,'[7]7.4付款计划'!$C$4:$AI$185,33,0)</f>
        <v>50000</v>
      </c>
      <c r="Z84" s="37">
        <f>VLOOKUP(C84,'[7]7.9付款计划'!$C$9:$AB$196,26,0)</f>
        <v>0</v>
      </c>
      <c r="AA84" s="37"/>
      <c r="AB84" s="37"/>
      <c r="AC84" s="37">
        <f t="shared" si="38"/>
        <v>200000</v>
      </c>
      <c r="AD84" s="38">
        <f t="shared" si="31"/>
        <v>566013.27666666638</v>
      </c>
      <c r="AE84" s="38">
        <f t="shared" si="39"/>
        <v>810985.74</v>
      </c>
      <c r="AF84" s="44" t="e">
        <f t="shared" si="26"/>
        <v>#N/A</v>
      </c>
      <c r="AG84" s="45" t="e">
        <f t="shared" si="32"/>
        <v>#N/A</v>
      </c>
      <c r="AH84" s="53">
        <v>200000</v>
      </c>
      <c r="AI84" s="47">
        <f t="shared" si="40"/>
        <v>200000</v>
      </c>
      <c r="AJ84" s="55" t="e">
        <f t="shared" si="33"/>
        <v>#N/A</v>
      </c>
      <c r="AK84" s="49">
        <f t="shared" si="34"/>
        <v>8.5957847051644134E-3</v>
      </c>
      <c r="AL84" s="50"/>
      <c r="AM84" s="50"/>
      <c r="AN84" s="50"/>
      <c r="AO84" s="50">
        <f t="shared" si="35"/>
        <v>0</v>
      </c>
      <c r="AP84" s="58">
        <v>0</v>
      </c>
      <c r="AQ84" s="58">
        <f t="shared" si="42"/>
        <v>0</v>
      </c>
      <c r="AR84" s="47">
        <f t="shared" si="36"/>
        <v>200000</v>
      </c>
      <c r="AS84" s="59">
        <v>45519</v>
      </c>
      <c r="AT84" s="9">
        <v>3</v>
      </c>
      <c r="AU84" s="59">
        <f t="shared" si="43"/>
        <v>45516</v>
      </c>
      <c r="AV84" s="68" t="s">
        <v>98</v>
      </c>
      <c r="AW84" s="47"/>
      <c r="AX84" s="15" t="s">
        <v>229</v>
      </c>
      <c r="AY84" s="69"/>
    </row>
    <row r="85" spans="1:51" ht="36" customHeight="1" x14ac:dyDescent="0.25">
      <c r="A85" s="9">
        <f t="shared" si="41"/>
        <v>82</v>
      </c>
      <c r="B85" s="9" t="s">
        <v>16</v>
      </c>
      <c r="C85" s="10" t="s">
        <v>303</v>
      </c>
      <c r="D85" s="12" t="s">
        <v>304</v>
      </c>
      <c r="E85" s="14" t="s">
        <v>114</v>
      </c>
      <c r="F85" s="15" t="s">
        <v>16</v>
      </c>
      <c r="G85" s="15" t="s">
        <v>11</v>
      </c>
      <c r="H85" s="28">
        <v>0.8</v>
      </c>
      <c r="I85" s="29">
        <f>VLOOKUP(C85,[1]Sheet1!$B$5:$AZ$716,51,0)</f>
        <v>813174.84</v>
      </c>
      <c r="J85" s="29">
        <f>VLOOKUP(C85,[1]Sheet1!$B$5:$BA$716,52,0)</f>
        <v>713148.63</v>
      </c>
      <c r="K85" s="30">
        <f>VLOOKUP(C85,[2]Sheet1!$B$5:$BB$697,53,0)</f>
        <v>58668.061666666697</v>
      </c>
      <c r="L85" s="30">
        <f>VLOOKUP(C85,[2]Sheet1!$B:$BC,54,0)</f>
        <v>65818.908333333296</v>
      </c>
      <c r="M85" s="30">
        <f>VLOOKUP(C85,[2]Sheet1!$B:$BD,55,0)</f>
        <v>95247.35</v>
      </c>
      <c r="N85" s="30">
        <f>VLOOKUP(C85,[2]Sheet1!$B:$BE,56,0)</f>
        <v>111968.921666667</v>
      </c>
      <c r="O85" s="30">
        <f>VLOOKUP(C85,[2]Sheet1!$B:$BF,57,0)</f>
        <v>143555.96</v>
      </c>
      <c r="P85" s="30">
        <f>VLOOKUP(C85,[3]Sheet1!$B:$BH,59,0)</f>
        <v>104485.236666667</v>
      </c>
      <c r="Q85" s="30">
        <f>VLOOKUP(C85,[4]Sheet1!$B$5:$BJ$707,61,0)</f>
        <v>101861.078333333</v>
      </c>
      <c r="R85" s="30">
        <f>VLOOKUP(C85,[1]Sheet1!$B$5:$BN$716,65,0)</f>
        <v>94710.231666666601</v>
      </c>
      <c r="S85" s="36">
        <f t="shared" si="37"/>
        <v>621052.59866666689</v>
      </c>
      <c r="T85" s="37">
        <f>VLOOKUP(C85,[5]Sheet2!$A:$V,21,0)</f>
        <v>450000</v>
      </c>
      <c r="U85" s="37">
        <v>100000</v>
      </c>
      <c r="V85" s="37"/>
      <c r="W85" s="37">
        <f>VLOOKUP(C85,'[6]5.30 (2)'!$C$4:$V$115,20,0)</f>
        <v>100000</v>
      </c>
      <c r="X85" s="37"/>
      <c r="Y85" s="37">
        <f>VLOOKUP(C85,'[7]7.4付款计划'!$C$4:$AI$185,33,0)</f>
        <v>50000</v>
      </c>
      <c r="Z85" s="37">
        <f>VLOOKUP(C85,'[7]7.9付款计划'!$C$9:$AB$196,26,0)</f>
        <v>0</v>
      </c>
      <c r="AA85" s="37"/>
      <c r="AB85" s="37"/>
      <c r="AC85" s="37">
        <f t="shared" si="38"/>
        <v>700000</v>
      </c>
      <c r="AD85" s="38">
        <f t="shared" si="31"/>
        <v>-78947.40133333311</v>
      </c>
      <c r="AE85" s="38">
        <f t="shared" si="39"/>
        <v>713148.63</v>
      </c>
      <c r="AF85" s="44">
        <f t="shared" si="26"/>
        <v>-78947.40133333311</v>
      </c>
      <c r="AG85" s="45">
        <f t="shared" si="32"/>
        <v>0</v>
      </c>
      <c r="AH85" s="44">
        <v>200000</v>
      </c>
      <c r="AI85" s="47">
        <f t="shared" si="40"/>
        <v>200000</v>
      </c>
      <c r="AJ85" s="55" t="str">
        <f t="shared" si="33"/>
        <v>100%</v>
      </c>
      <c r="AK85" s="49">
        <f t="shared" si="34"/>
        <v>8.5957847051644134E-3</v>
      </c>
      <c r="AL85" s="50"/>
      <c r="AM85" s="50"/>
      <c r="AN85" s="50"/>
      <c r="AO85" s="50">
        <f t="shared" si="35"/>
        <v>0</v>
      </c>
      <c r="AP85" s="58">
        <v>0.02</v>
      </c>
      <c r="AQ85" s="58">
        <f t="shared" si="42"/>
        <v>0.02</v>
      </c>
      <c r="AR85" s="47">
        <f t="shared" si="36"/>
        <v>196000</v>
      </c>
      <c r="AS85" s="59">
        <v>45519</v>
      </c>
      <c r="AT85" s="9">
        <v>3</v>
      </c>
      <c r="AU85" s="59">
        <f t="shared" si="43"/>
        <v>45516</v>
      </c>
      <c r="AV85" s="68" t="s">
        <v>98</v>
      </c>
      <c r="AW85" s="47"/>
      <c r="AX85" s="15" t="s">
        <v>229</v>
      </c>
      <c r="AY85" s="69" t="s">
        <v>305</v>
      </c>
    </row>
    <row r="86" spans="1:51" ht="36" customHeight="1" x14ac:dyDescent="0.25">
      <c r="A86" s="9">
        <f t="shared" si="41"/>
        <v>83</v>
      </c>
      <c r="B86" s="9" t="s">
        <v>16</v>
      </c>
      <c r="C86" s="10" t="s">
        <v>306</v>
      </c>
      <c r="D86" s="12" t="s">
        <v>307</v>
      </c>
      <c r="E86" s="14" t="s">
        <v>114</v>
      </c>
      <c r="F86" s="15" t="s">
        <v>16</v>
      </c>
      <c r="G86" s="15" t="s">
        <v>11</v>
      </c>
      <c r="H86" s="28">
        <v>0.8</v>
      </c>
      <c r="I86" s="29">
        <f>VLOOKUP(C86,[1]Sheet1!$B$5:$AZ$716,51,0)</f>
        <v>2226147.29</v>
      </c>
      <c r="J86" s="29">
        <f>VLOOKUP(C86,[1]Sheet1!$B$5:$BA$716,52,0)</f>
        <v>1993475.89</v>
      </c>
      <c r="K86" s="30">
        <f>VLOOKUP(C86,[2]Sheet1!$B$5:$BB$697,53,0)</f>
        <v>110627.22333333299</v>
      </c>
      <c r="L86" s="30">
        <f>VLOOKUP(C86,[2]Sheet1!$B:$BC,54,0)</f>
        <v>128996.65833333301</v>
      </c>
      <c r="M86" s="30">
        <f>VLOOKUP(C86,[2]Sheet1!$B:$BD,55,0)</f>
        <v>224759.84</v>
      </c>
      <c r="N86" s="30">
        <f>VLOOKUP(C86,[2]Sheet1!$B:$BE,56,0)</f>
        <v>250038.18</v>
      </c>
      <c r="O86" s="30">
        <f>VLOOKUP(C86,[2]Sheet1!$B:$BF,57,0)</f>
        <v>309071.26333333302</v>
      </c>
      <c r="P86" s="30">
        <f>VLOOKUP(C86,[3]Sheet1!$B:$BH,59,0)</f>
        <v>315860.49</v>
      </c>
      <c r="Q86" s="30">
        <f>VLOOKUP(C86,[4]Sheet1!$B$5:$BJ$707,61,0)</f>
        <v>319889.58666666702</v>
      </c>
      <c r="R86" s="30">
        <f>VLOOKUP(C86,[1]Sheet1!$B$5:$BN$716,65,0)</f>
        <v>304815.02833333297</v>
      </c>
      <c r="S86" s="36">
        <f t="shared" si="37"/>
        <v>1571246.615999999</v>
      </c>
      <c r="T86" s="37">
        <f>VLOOKUP(C86,[5]Sheet2!$A:$V,21,0)</f>
        <v>300000</v>
      </c>
      <c r="U86" s="37"/>
      <c r="V86" s="37"/>
      <c r="W86" s="37">
        <f>VLOOKUP(C86,'[6]5.30 (2)'!$C$4:$V$115,20,0)</f>
        <v>100000</v>
      </c>
      <c r="X86" s="37"/>
      <c r="Y86" s="37">
        <f>VLOOKUP(C86,'[7]7.4付款计划'!$C$4:$AI$185,33,0)</f>
        <v>30000</v>
      </c>
      <c r="Z86" s="37">
        <f>VLOOKUP(C86,'[7]7.9付款计划'!$C$9:$AB$196,26,0)</f>
        <v>0</v>
      </c>
      <c r="AA86" s="37"/>
      <c r="AB86" s="37"/>
      <c r="AC86" s="37">
        <f t="shared" si="38"/>
        <v>430000</v>
      </c>
      <c r="AD86" s="38">
        <f t="shared" si="31"/>
        <v>1141246.615999999</v>
      </c>
      <c r="AE86" s="38">
        <f t="shared" si="39"/>
        <v>1993475.89</v>
      </c>
      <c r="AF86" s="44">
        <f t="shared" si="26"/>
        <v>1141246.615999999</v>
      </c>
      <c r="AG86" s="45">
        <f t="shared" si="32"/>
        <v>1141246.615999999</v>
      </c>
      <c r="AH86" s="44">
        <v>100000</v>
      </c>
      <c r="AI86" s="47">
        <f t="shared" si="40"/>
        <v>100000</v>
      </c>
      <c r="AJ86" s="55">
        <f t="shared" si="33"/>
        <v>8.7623479971834672E-2</v>
      </c>
      <c r="AK86" s="49">
        <f t="shared" si="34"/>
        <v>4.2978923525822067E-3</v>
      </c>
      <c r="AL86" s="50"/>
      <c r="AM86" s="50"/>
      <c r="AN86" s="50"/>
      <c r="AO86" s="50">
        <f t="shared" si="35"/>
        <v>0</v>
      </c>
      <c r="AP86" s="58">
        <v>0.03</v>
      </c>
      <c r="AQ86" s="58">
        <f t="shared" si="42"/>
        <v>0.03</v>
      </c>
      <c r="AR86" s="47">
        <f t="shared" si="36"/>
        <v>97000</v>
      </c>
      <c r="AS86" s="59">
        <v>45519</v>
      </c>
      <c r="AT86" s="9">
        <v>3</v>
      </c>
      <c r="AU86" s="59">
        <f t="shared" ref="AU86:AU88" si="44">AS86-AT86</f>
        <v>45516</v>
      </c>
      <c r="AV86" s="68" t="s">
        <v>98</v>
      </c>
      <c r="AW86" s="47"/>
      <c r="AX86" s="15" t="s">
        <v>182</v>
      </c>
      <c r="AY86" s="69"/>
    </row>
    <row r="87" spans="1:51" ht="36" customHeight="1" x14ac:dyDescent="0.25">
      <c r="A87" s="9">
        <f t="shared" si="41"/>
        <v>84</v>
      </c>
      <c r="B87" s="9" t="s">
        <v>16</v>
      </c>
      <c r="C87" s="10" t="s">
        <v>308</v>
      </c>
      <c r="D87" s="12" t="s">
        <v>309</v>
      </c>
      <c r="E87" s="14" t="s">
        <v>114</v>
      </c>
      <c r="F87" s="15" t="s">
        <v>16</v>
      </c>
      <c r="G87" s="15" t="s">
        <v>11</v>
      </c>
      <c r="H87" s="28">
        <v>1</v>
      </c>
      <c r="I87" s="29">
        <f>VLOOKUP(C87,[1]Sheet1!$B$5:$AZ$716,51,0)</f>
        <v>1465583.69</v>
      </c>
      <c r="J87" s="29">
        <f>VLOOKUP(C87,[1]Sheet1!$B$5:$BA$716,52,0)</f>
        <v>1319497.47</v>
      </c>
      <c r="K87" s="30">
        <f>VLOOKUP(C87,[2]Sheet1!$B$5:$BB$697,53,0)</f>
        <v>58624.143333333297</v>
      </c>
      <c r="L87" s="30">
        <f>VLOOKUP(C87,[2]Sheet1!$B:$BC,54,0)</f>
        <v>65658.031666666706</v>
      </c>
      <c r="M87" s="30">
        <f>VLOOKUP(C87,[2]Sheet1!$B:$BD,55,0)</f>
        <v>76727.113333333298</v>
      </c>
      <c r="N87" s="30">
        <f>VLOOKUP(C87,[2]Sheet1!$B:$BE,56,0)</f>
        <v>97566.863333333298</v>
      </c>
      <c r="O87" s="30">
        <f>VLOOKUP(C87,[2]Sheet1!$B:$BF,57,0)</f>
        <v>123439.506666667</v>
      </c>
      <c r="P87" s="30">
        <f>VLOOKUP(C87,[3]Sheet1!$B:$BH,59,0)</f>
        <v>128782.94500000001</v>
      </c>
      <c r="Q87" s="30">
        <f>VLOOKUP(C87,[4]Sheet1!$B$5:$BJ$707,61,0)</f>
        <v>130591.52666666701</v>
      </c>
      <c r="R87" s="30">
        <f>VLOOKUP(C87,[1]Sheet1!$B$5:$BN$716,65,0)</f>
        <v>123101.506666667</v>
      </c>
      <c r="S87" s="36">
        <f t="shared" si="37"/>
        <v>804491.63666666765</v>
      </c>
      <c r="T87" s="37">
        <f>VLOOKUP(C87,[5]Sheet2!$A:$V,21,0)</f>
        <v>290000</v>
      </c>
      <c r="U87" s="37"/>
      <c r="V87" s="37"/>
      <c r="W87" s="37">
        <f>VLOOKUP(C87,'[6]5.30 (2)'!$C$4:$V$115,20,0)</f>
        <v>100000</v>
      </c>
      <c r="X87" s="39">
        <v>80000</v>
      </c>
      <c r="Y87" s="37">
        <f>VLOOKUP(C87,'[7]7.4付款计划'!$C$4:$AI$185,33,0)</f>
        <v>0</v>
      </c>
      <c r="Z87" s="37">
        <f>VLOOKUP(C87,'[7]7.9付款计划'!$C$9:$AB$196,26,0)</f>
        <v>0</v>
      </c>
      <c r="AA87" s="37"/>
      <c r="AB87" s="37">
        <v>100000</v>
      </c>
      <c r="AC87" s="37">
        <f t="shared" si="38"/>
        <v>570000</v>
      </c>
      <c r="AD87" s="38">
        <f t="shared" si="31"/>
        <v>234491.63666666765</v>
      </c>
      <c r="AE87" s="38">
        <f t="shared" si="39"/>
        <v>1219497.47</v>
      </c>
      <c r="AF87" s="44">
        <f t="shared" si="26"/>
        <v>234491.63666666765</v>
      </c>
      <c r="AG87" s="45">
        <f t="shared" si="32"/>
        <v>234491.63666666765</v>
      </c>
      <c r="AH87" s="44">
        <v>100000</v>
      </c>
      <c r="AI87" s="47">
        <f t="shared" si="40"/>
        <v>100000</v>
      </c>
      <c r="AJ87" s="55">
        <f t="shared" si="33"/>
        <v>0.42645444170851632</v>
      </c>
      <c r="AK87" s="49">
        <f t="shared" si="34"/>
        <v>4.2978923525822067E-3</v>
      </c>
      <c r="AL87" s="50"/>
      <c r="AM87" s="50"/>
      <c r="AN87" s="50"/>
      <c r="AO87" s="50">
        <f t="shared" si="35"/>
        <v>0</v>
      </c>
      <c r="AP87" s="58"/>
      <c r="AQ87" s="58">
        <f t="shared" si="42"/>
        <v>0</v>
      </c>
      <c r="AR87" s="47">
        <f t="shared" si="36"/>
        <v>100000</v>
      </c>
      <c r="AS87" s="59">
        <v>45519</v>
      </c>
      <c r="AT87" s="9">
        <v>7</v>
      </c>
      <c r="AU87" s="59">
        <f t="shared" si="44"/>
        <v>45512</v>
      </c>
      <c r="AV87" s="19" t="s">
        <v>98</v>
      </c>
      <c r="AW87" s="71"/>
      <c r="AX87" s="9" t="s">
        <v>182</v>
      </c>
      <c r="AY87" s="69" t="s">
        <v>310</v>
      </c>
    </row>
    <row r="88" spans="1:51" ht="36" customHeight="1" x14ac:dyDescent="0.25">
      <c r="A88" s="9">
        <f t="shared" si="41"/>
        <v>85</v>
      </c>
      <c r="B88" s="9" t="s">
        <v>104</v>
      </c>
      <c r="C88" s="21" t="s">
        <v>311</v>
      </c>
      <c r="D88" s="18" t="s">
        <v>312</v>
      </c>
      <c r="E88" s="14" t="s">
        <v>86</v>
      </c>
      <c r="F88" s="15" t="s">
        <v>12</v>
      </c>
      <c r="G88" s="15" t="s">
        <v>11</v>
      </c>
      <c r="H88" s="28">
        <v>0.8</v>
      </c>
      <c r="I88" s="29">
        <f>VLOOKUP(C88,[1]Sheet1!$B$5:$AZ$716,51,0)</f>
        <v>393260.23</v>
      </c>
      <c r="J88" s="29">
        <f>VLOOKUP(C88,[1]Sheet1!$B$5:$BA$716,52,0)</f>
        <v>302744.59000000003</v>
      </c>
      <c r="K88" s="30">
        <f>VLOOKUP(C88,[2]Sheet1!$B$5:$BB$697,53,0)</f>
        <v>5343.2183333333296</v>
      </c>
      <c r="L88" s="30">
        <f>VLOOKUP(C88,[2]Sheet1!$B:$BC,54,0)</f>
        <v>13099.2266666667</v>
      </c>
      <c r="M88" s="30">
        <f>VLOOKUP(C88,[2]Sheet1!$B:$BD,55,0)</f>
        <v>24179.958333333299</v>
      </c>
      <c r="N88" s="30">
        <f>VLOOKUP(C88,[2]Sheet1!$B:$BE,56,0)</f>
        <v>28870.846666666701</v>
      </c>
      <c r="O88" s="30">
        <f>VLOOKUP(C88,[2]Sheet1!$B:$BF,57,0)</f>
        <v>43371.333333333299</v>
      </c>
      <c r="P88" s="30">
        <f>VLOOKUP(C88,[3]Sheet1!$B:$BH,59,0)</f>
        <v>56290.764999999999</v>
      </c>
      <c r="Q88" s="30">
        <f>VLOOKUP(C88,[4]Sheet1!$B$5:$BJ$707,61,0)</f>
        <v>58973.103333333303</v>
      </c>
      <c r="R88" s="30">
        <f>VLOOKUP(C88,[1]Sheet1!$B$5:$BN$716,65,0)</f>
        <v>58277.478333333303</v>
      </c>
      <c r="S88" s="36">
        <f t="shared" si="37"/>
        <v>230724.74399999995</v>
      </c>
      <c r="T88" s="37">
        <f>VLOOKUP(C88,[5]Sheet2!$A:$V,21,0)</f>
        <v>20000</v>
      </c>
      <c r="U88" s="37"/>
      <c r="V88" s="37"/>
      <c r="W88" s="37">
        <f>VLOOKUP(C88,'[6]5.30 (2)'!$C$4:$V$115,20,0)</f>
        <v>15000</v>
      </c>
      <c r="X88" s="37"/>
      <c r="Y88" s="37">
        <f>VLOOKUP(C88,'[7]7.4付款计划'!$C$4:$AI$185,33,0)</f>
        <v>10000</v>
      </c>
      <c r="Z88" s="37">
        <f>VLOOKUP(C88,'[7]7.9付款计划'!$C$9:$AB$196,26,0)</f>
        <v>10000</v>
      </c>
      <c r="AA88" s="37"/>
      <c r="AB88" s="37"/>
      <c r="AC88" s="37">
        <f t="shared" si="38"/>
        <v>55000</v>
      </c>
      <c r="AD88" s="38">
        <f t="shared" si="31"/>
        <v>175724.74399999995</v>
      </c>
      <c r="AE88" s="38">
        <f t="shared" si="39"/>
        <v>302744.59000000003</v>
      </c>
      <c r="AF88" s="44">
        <f t="shared" si="26"/>
        <v>175724.74399999995</v>
      </c>
      <c r="AG88" s="45">
        <f t="shared" si="32"/>
        <v>175724.74399999995</v>
      </c>
      <c r="AH88" s="44">
        <v>80000</v>
      </c>
      <c r="AI88" s="47">
        <f t="shared" si="40"/>
        <v>80000</v>
      </c>
      <c r="AJ88" s="48">
        <f t="shared" si="33"/>
        <v>0.45525745651392169</v>
      </c>
      <c r="AK88" s="49">
        <f t="shared" si="34"/>
        <v>3.4383138820657652E-3</v>
      </c>
      <c r="AL88" s="50"/>
      <c r="AM88" s="50"/>
      <c r="AN88" s="50"/>
      <c r="AO88" s="50">
        <f t="shared" si="35"/>
        <v>0</v>
      </c>
      <c r="AP88" s="62">
        <v>0.03</v>
      </c>
      <c r="AQ88" s="58">
        <f t="shared" si="42"/>
        <v>0.03</v>
      </c>
      <c r="AR88" s="47">
        <f t="shared" si="36"/>
        <v>77600</v>
      </c>
      <c r="AS88" s="59"/>
      <c r="AT88" s="9">
        <v>2</v>
      </c>
      <c r="AU88" s="59">
        <f t="shared" si="44"/>
        <v>-2</v>
      </c>
      <c r="AV88" s="68" t="s">
        <v>98</v>
      </c>
      <c r="AW88" s="47"/>
      <c r="AX88" s="15" t="s">
        <v>167</v>
      </c>
      <c r="AY88" s="69"/>
    </row>
    <row r="89" spans="1:51" ht="36" customHeight="1" x14ac:dyDescent="0.25">
      <c r="A89" s="9">
        <f t="shared" si="41"/>
        <v>86</v>
      </c>
      <c r="B89" s="9" t="s">
        <v>127</v>
      </c>
      <c r="C89" s="10" t="s">
        <v>313</v>
      </c>
      <c r="D89" s="12" t="s">
        <v>314</v>
      </c>
      <c r="E89" s="14" t="s">
        <v>114</v>
      </c>
      <c r="F89" s="15" t="s">
        <v>12</v>
      </c>
      <c r="G89" s="15" t="s">
        <v>21</v>
      </c>
      <c r="H89" s="28">
        <v>1</v>
      </c>
      <c r="I89" s="29">
        <f>VLOOKUP(C89,[1]Sheet1!$B$5:$AZ$716,51,0)</f>
        <v>1178831.3</v>
      </c>
      <c r="J89" s="29">
        <f>VLOOKUP(C89,[1]Sheet1!$B$5:$BA$716,52,0)</f>
        <v>927636.08</v>
      </c>
      <c r="K89" s="30">
        <f>VLOOKUP(C89,[2]Sheet1!$B$5:$BB$697,53,0)</f>
        <v>33436.411666666703</v>
      </c>
      <c r="L89" s="30">
        <f>VLOOKUP(C89,[2]Sheet1!$B:$BC,54,0)</f>
        <v>33436.411666666703</v>
      </c>
      <c r="M89" s="30">
        <f>VLOOKUP(C89,[2]Sheet1!$B:$BD,55,0)</f>
        <v>33436.411666666703</v>
      </c>
      <c r="N89" s="30">
        <f>VLOOKUP(C89,[2]Sheet1!$B:$BE,56,0)</f>
        <v>74191.928333333301</v>
      </c>
      <c r="O89" s="30">
        <f>VLOOKUP(C89,[2]Sheet1!$B:$BF,57,0)</f>
        <v>117282.133333333</v>
      </c>
      <c r="P89" s="30">
        <f>VLOOKUP(C89,[3]Sheet1!$B:$BH,59,0)</f>
        <v>160887.751666667</v>
      </c>
      <c r="Q89" s="30">
        <f>VLOOKUP(C89,[4]Sheet1!$B$5:$BJ$707,61,0)</f>
        <v>160721.64000000001</v>
      </c>
      <c r="R89" s="30">
        <f>VLOOKUP(C89,[1]Sheet1!$B$5:$BN$716,65,0)</f>
        <v>179702.13833333299</v>
      </c>
      <c r="S89" s="36">
        <f t="shared" si="37"/>
        <v>793094.82666666643</v>
      </c>
      <c r="T89" s="37">
        <f>VLOOKUP(C89,[5]Sheet2!$A:$V,21,0)</f>
        <v>368000</v>
      </c>
      <c r="U89" s="37"/>
      <c r="V89" s="37"/>
      <c r="W89" s="37">
        <v>127000</v>
      </c>
      <c r="X89" s="37"/>
      <c r="Y89" s="37">
        <f>VLOOKUP(C89,'[7]7.4付款计划'!$C$4:$AI$185,33,0)</f>
        <v>100000</v>
      </c>
      <c r="Z89" s="37">
        <f>VLOOKUP(C89,'[7]7.9付款计划'!$C$9:$AB$196,26,0)</f>
        <v>0</v>
      </c>
      <c r="AA89" s="37">
        <v>160000</v>
      </c>
      <c r="AB89" s="37"/>
      <c r="AC89" s="37">
        <f t="shared" si="38"/>
        <v>755000</v>
      </c>
      <c r="AD89" s="38">
        <f t="shared" si="31"/>
        <v>38094.826666666428</v>
      </c>
      <c r="AE89" s="38">
        <f t="shared" si="39"/>
        <v>767636.08</v>
      </c>
      <c r="AF89" s="44">
        <f t="shared" si="26"/>
        <v>767636.08</v>
      </c>
      <c r="AG89" s="45">
        <f t="shared" si="32"/>
        <v>767636.08</v>
      </c>
      <c r="AH89" s="44">
        <v>179702.13833333299</v>
      </c>
      <c r="AI89" s="47">
        <f t="shared" si="40"/>
        <v>179702.13833333299</v>
      </c>
      <c r="AJ89" s="55">
        <f t="shared" si="33"/>
        <v>0.23409808764243206</v>
      </c>
      <c r="AK89" s="49">
        <f t="shared" si="34"/>
        <v>7.7234044608550162E-3</v>
      </c>
      <c r="AL89" s="50">
        <v>170</v>
      </c>
      <c r="AM89" s="50"/>
      <c r="AN89" s="50"/>
      <c r="AO89" s="50">
        <f t="shared" si="35"/>
        <v>170</v>
      </c>
      <c r="AP89" s="58">
        <v>0.03</v>
      </c>
      <c r="AQ89" s="79">
        <f t="shared" si="42"/>
        <v>3.0946009889346242E-2</v>
      </c>
      <c r="AR89" s="47">
        <f t="shared" si="36"/>
        <v>174141.074183333</v>
      </c>
      <c r="AS89" s="59">
        <v>45509</v>
      </c>
      <c r="AT89" s="9">
        <v>3</v>
      </c>
      <c r="AU89" s="59">
        <f t="shared" ref="AU89:AU90" si="45">AS89-AT89</f>
        <v>45506</v>
      </c>
      <c r="AV89" s="68" t="s">
        <v>98</v>
      </c>
      <c r="AW89" s="47"/>
      <c r="AX89" s="15" t="s">
        <v>191</v>
      </c>
      <c r="AY89" s="69" t="s">
        <v>315</v>
      </c>
    </row>
    <row r="90" spans="1:51" ht="36" customHeight="1" x14ac:dyDescent="0.25">
      <c r="A90" s="9">
        <f t="shared" si="41"/>
        <v>87</v>
      </c>
      <c r="B90" s="9" t="s">
        <v>127</v>
      </c>
      <c r="C90" s="10" t="s">
        <v>316</v>
      </c>
      <c r="D90" s="12" t="s">
        <v>317</v>
      </c>
      <c r="E90" s="14" t="s">
        <v>114</v>
      </c>
      <c r="F90" s="20" t="s">
        <v>12</v>
      </c>
      <c r="G90" s="15" t="s">
        <v>11</v>
      </c>
      <c r="H90" s="28">
        <v>0.8</v>
      </c>
      <c r="I90" s="29">
        <f>VLOOKUP(C90,[1]Sheet1!$B$5:$AZ$716,51,0)</f>
        <v>678744.95</v>
      </c>
      <c r="J90" s="29">
        <f>VLOOKUP(C90,[1]Sheet1!$B$5:$BA$716,52,0)</f>
        <v>609321.41</v>
      </c>
      <c r="K90" s="30">
        <f>VLOOKUP(C90,[2]Sheet1!$B$5:$BB$697,53,0)</f>
        <v>65073.55</v>
      </c>
      <c r="L90" s="30">
        <f>VLOOKUP(C90,[2]Sheet1!$B:$BC,54,0)</f>
        <v>71598.343333333294</v>
      </c>
      <c r="M90" s="30">
        <f>VLOOKUP(C90,[2]Sheet1!$B:$BD,55,0)</f>
        <v>78388.066666666695</v>
      </c>
      <c r="N90" s="30">
        <f>VLOOKUP(C90,[2]Sheet1!$B:$BE,56,0)</f>
        <v>46926.211666666699</v>
      </c>
      <c r="O90" s="30">
        <f>VLOOKUP(C90,[2]Sheet1!$B:$BF,57,0)</f>
        <v>57061.758333333302</v>
      </c>
      <c r="P90" s="30">
        <f>VLOOKUP(C90,[3]Sheet1!$B:$BH,59,0)</f>
        <v>56628.27</v>
      </c>
      <c r="Q90" s="30">
        <f>VLOOKUP(C90,[4]Sheet1!$B$5:$BJ$707,61,0)</f>
        <v>52885.168333333299</v>
      </c>
      <c r="R90" s="30">
        <f>VLOOKUP(C90,[1]Sheet1!$B$5:$BN$716,65,0)</f>
        <v>51525.815000000002</v>
      </c>
      <c r="S90" s="36">
        <f t="shared" si="37"/>
        <v>384069.7466666667</v>
      </c>
      <c r="T90" s="37">
        <f>VLOOKUP(C90,[5]Sheet2!$A:$V,21,0)</f>
        <v>162000</v>
      </c>
      <c r="U90" s="37"/>
      <c r="V90" s="37"/>
      <c r="W90" s="37">
        <v>0</v>
      </c>
      <c r="X90" s="37"/>
      <c r="Y90" s="37">
        <f>VLOOKUP(C90,'[7]7.4付款计划'!$C$4:$AI$185,33,0)</f>
        <v>60000</v>
      </c>
      <c r="Z90" s="37">
        <f>VLOOKUP(C90,'[7]7.9付款计划'!$C$9:$AB$196,26,0)</f>
        <v>0</v>
      </c>
      <c r="AA90" s="37">
        <v>30000</v>
      </c>
      <c r="AB90" s="37"/>
      <c r="AC90" s="37">
        <f t="shared" si="38"/>
        <v>252000</v>
      </c>
      <c r="AD90" s="38">
        <f t="shared" si="31"/>
        <v>132069.7466666667</v>
      </c>
      <c r="AE90" s="38">
        <f t="shared" si="39"/>
        <v>579321.41</v>
      </c>
      <c r="AF90" s="44">
        <f t="shared" si="26"/>
        <v>132069.7466666667</v>
      </c>
      <c r="AG90" s="45">
        <f t="shared" si="32"/>
        <v>132069.7466666667</v>
      </c>
      <c r="AH90" s="44">
        <v>50000</v>
      </c>
      <c r="AI90" s="47">
        <f t="shared" si="40"/>
        <v>50000</v>
      </c>
      <c r="AJ90" s="48">
        <f t="shared" si="33"/>
        <v>0.37858783909229365</v>
      </c>
      <c r="AK90" s="49">
        <f t="shared" si="34"/>
        <v>2.1489461762911033E-3</v>
      </c>
      <c r="AL90" s="50">
        <v>289</v>
      </c>
      <c r="AM90" s="50"/>
      <c r="AN90" s="50"/>
      <c r="AO90" s="50">
        <f t="shared" si="35"/>
        <v>289</v>
      </c>
      <c r="AP90" s="58">
        <v>0.03</v>
      </c>
      <c r="AQ90" s="58">
        <f t="shared" si="42"/>
        <v>3.5779999999999999E-2</v>
      </c>
      <c r="AR90" s="47">
        <f t="shared" si="36"/>
        <v>48211</v>
      </c>
      <c r="AS90" s="59">
        <v>45514</v>
      </c>
      <c r="AT90" s="9">
        <v>3</v>
      </c>
      <c r="AU90" s="59">
        <f t="shared" si="45"/>
        <v>45511</v>
      </c>
      <c r="AV90" s="68" t="s">
        <v>98</v>
      </c>
      <c r="AW90" s="47"/>
      <c r="AX90" s="15" t="s">
        <v>191</v>
      </c>
      <c r="AY90" s="69" t="s">
        <v>318</v>
      </c>
    </row>
    <row r="91" spans="1:51" ht="36" customHeight="1" x14ac:dyDescent="0.25">
      <c r="A91" s="9">
        <f t="shared" si="41"/>
        <v>88</v>
      </c>
      <c r="B91" s="9" t="s">
        <v>14</v>
      </c>
      <c r="C91" s="10" t="s">
        <v>319</v>
      </c>
      <c r="D91" s="12" t="s">
        <v>320</v>
      </c>
      <c r="E91" s="14" t="s">
        <v>86</v>
      </c>
      <c r="F91" s="20" t="s">
        <v>12</v>
      </c>
      <c r="G91" s="15" t="s">
        <v>11</v>
      </c>
      <c r="H91" s="28">
        <v>0.8</v>
      </c>
      <c r="I91" s="29">
        <f>VLOOKUP(C91,[1]Sheet1!$B$5:$AZ$716,51,0)</f>
        <v>237270.04</v>
      </c>
      <c r="J91" s="29">
        <f>VLOOKUP(C91,[1]Sheet1!$B$5:$BA$716,52,0)</f>
        <v>219913.24</v>
      </c>
      <c r="K91" s="30">
        <f>VLOOKUP(C91,[2]Sheet1!$B$5:$BB$697,53,0)</f>
        <v>21493.6033333333</v>
      </c>
      <c r="L91" s="30">
        <f>VLOOKUP(C91,[2]Sheet1!$B:$BC,54,0)</f>
        <v>23968.918333333299</v>
      </c>
      <c r="M91" s="30">
        <f>VLOOKUP(C91,[2]Sheet1!$B:$BD,55,0)</f>
        <v>22838.168333333299</v>
      </c>
      <c r="N91" s="30">
        <f>VLOOKUP(C91,[2]Sheet1!$B:$BE,56,0)</f>
        <v>19454.834999999999</v>
      </c>
      <c r="O91" s="30">
        <f>VLOOKUP(C91,[2]Sheet1!$B:$BF,57,0)</f>
        <v>26736.4666666667</v>
      </c>
      <c r="P91" s="30">
        <f>VLOOKUP(C91,[3]Sheet1!$B:$BH,59,0)</f>
        <v>21811.823333333301</v>
      </c>
      <c r="Q91" s="30">
        <f>VLOOKUP(C91,[4]Sheet1!$B$5:$BJ$707,61,0)</f>
        <v>19718.07</v>
      </c>
      <c r="R91" s="30">
        <f>VLOOKUP(C91,[1]Sheet1!$B$5:$BN$716,65,0)</f>
        <v>17164.988333333298</v>
      </c>
      <c r="S91" s="36">
        <f t="shared" si="37"/>
        <v>138549.49866666654</v>
      </c>
      <c r="T91" s="37">
        <f>VLOOKUP(C91,[5]Sheet2!$A:$V,21,0)</f>
        <v>0</v>
      </c>
      <c r="U91" s="37"/>
      <c r="V91" s="37"/>
      <c r="W91" s="37">
        <f>VLOOKUP(C91,'[6]5.30 (2)'!$C$4:$V$115,20,0)</f>
        <v>0</v>
      </c>
      <c r="X91" s="37"/>
      <c r="Y91" s="37">
        <f>VLOOKUP(C91,'[7]7.4付款计划'!$C$4:$AI$185,33,0)</f>
        <v>10000</v>
      </c>
      <c r="Z91" s="37">
        <f>VLOOKUP(C91,'[7]7.9付款计划'!$C$9:$AB$196,26,0)</f>
        <v>0</v>
      </c>
      <c r="AA91" s="37"/>
      <c r="AB91" s="37"/>
      <c r="AC91" s="37">
        <f t="shared" si="38"/>
        <v>10000</v>
      </c>
      <c r="AD91" s="38">
        <f t="shared" si="31"/>
        <v>128549.49866666654</v>
      </c>
      <c r="AE91" s="38">
        <f t="shared" si="39"/>
        <v>219913.24</v>
      </c>
      <c r="AF91" s="44">
        <f t="shared" si="26"/>
        <v>128549.49866666654</v>
      </c>
      <c r="AG91" s="45">
        <f t="shared" si="32"/>
        <v>128549.49866666654</v>
      </c>
      <c r="AH91" s="44">
        <v>20000</v>
      </c>
      <c r="AI91" s="47">
        <f t="shared" si="40"/>
        <v>20000</v>
      </c>
      <c r="AJ91" s="48">
        <f t="shared" si="33"/>
        <v>0.15558209255923058</v>
      </c>
      <c r="AK91" s="49">
        <f t="shared" si="34"/>
        <v>8.5957847051644129E-4</v>
      </c>
      <c r="AL91" s="50"/>
      <c r="AM91" s="50"/>
      <c r="AN91" s="50"/>
      <c r="AO91" s="50">
        <f t="shared" si="35"/>
        <v>0</v>
      </c>
      <c r="AP91" s="58">
        <v>0</v>
      </c>
      <c r="AQ91" s="58">
        <f t="shared" si="42"/>
        <v>0</v>
      </c>
      <c r="AR91" s="47">
        <f t="shared" si="36"/>
        <v>20000</v>
      </c>
      <c r="AS91" s="59"/>
      <c r="AT91" s="61">
        <v>3</v>
      </c>
      <c r="AU91" s="60">
        <f t="shared" ref="AU91:AU96" si="46">AS91-AT91</f>
        <v>-3</v>
      </c>
      <c r="AV91" s="68" t="s">
        <v>98</v>
      </c>
      <c r="AW91" s="47"/>
      <c r="AX91" s="15" t="s">
        <v>167</v>
      </c>
      <c r="AY91" s="69"/>
    </row>
    <row r="92" spans="1:51" ht="36" customHeight="1" x14ac:dyDescent="0.25">
      <c r="A92" s="9">
        <f t="shared" si="41"/>
        <v>89</v>
      </c>
      <c r="B92" s="9" t="s">
        <v>127</v>
      </c>
      <c r="C92" s="10" t="s">
        <v>321</v>
      </c>
      <c r="D92" s="12" t="s">
        <v>322</v>
      </c>
      <c r="E92" s="14" t="s">
        <v>114</v>
      </c>
      <c r="F92" s="15" t="s">
        <v>12</v>
      </c>
      <c r="G92" s="15" t="s">
        <v>11</v>
      </c>
      <c r="H92" s="28">
        <v>0.8</v>
      </c>
      <c r="I92" s="29">
        <f>VLOOKUP(C92,[1]Sheet1!$B$5:$AZ$716,51,0)</f>
        <v>646333.28</v>
      </c>
      <c r="J92" s="29">
        <f>VLOOKUP(C92,[1]Sheet1!$B$5:$BA$716,52,0)</f>
        <v>611077.34</v>
      </c>
      <c r="K92" s="30">
        <f>VLOOKUP(C92,[2]Sheet1!$B$5:$BB$697,53,0)</f>
        <v>35091.961666666699</v>
      </c>
      <c r="L92" s="30">
        <f>VLOOKUP(C92,[2]Sheet1!$B:$BC,54,0)</f>
        <v>35331.96</v>
      </c>
      <c r="M92" s="30">
        <f>VLOOKUP(C92,[2]Sheet1!$B:$BD,55,0)</f>
        <v>36823.955000000002</v>
      </c>
      <c r="N92" s="30">
        <f>VLOOKUP(C92,[2]Sheet1!$B:$BE,56,0)</f>
        <v>37560.61</v>
      </c>
      <c r="O92" s="30">
        <f>VLOOKUP(C92,[2]Sheet1!$B:$BF,57,0)</f>
        <v>34919.938333333303</v>
      </c>
      <c r="P92" s="30">
        <f>VLOOKUP(C92,[3]Sheet1!$B:$BH,59,0)</f>
        <v>31695.945</v>
      </c>
      <c r="Q92" s="30">
        <f>VLOOKUP(C92,[4]Sheet1!$B$5:$BJ$707,61,0)</f>
        <v>29283.946666666699</v>
      </c>
      <c r="R92" s="30">
        <f>VLOOKUP(C92,[1]Sheet1!$B$5:$BN$716,65,0)</f>
        <v>25787.953333333298</v>
      </c>
      <c r="S92" s="36">
        <f t="shared" si="37"/>
        <v>213197.01600000003</v>
      </c>
      <c r="T92" s="37">
        <f>VLOOKUP(C92,[5]Sheet2!$A:$V,21,0)</f>
        <v>60000</v>
      </c>
      <c r="U92" s="37"/>
      <c r="V92" s="37"/>
      <c r="W92" s="37">
        <f>VLOOKUP(C92,'[6]5.30 (2)'!$C$4:$V$115,20,0)</f>
        <v>20000</v>
      </c>
      <c r="X92" s="37"/>
      <c r="Y92" s="37">
        <f>VLOOKUP(C92,'[7]7.4付款计划'!$C$4:$AI$185,33,0)</f>
        <v>20000</v>
      </c>
      <c r="Z92" s="37">
        <f>VLOOKUP(C92,'[7]7.9付款计划'!$C$9:$AB$196,26,0)</f>
        <v>0</v>
      </c>
      <c r="AA92" s="37"/>
      <c r="AB92" s="37"/>
      <c r="AC92" s="37">
        <f t="shared" si="38"/>
        <v>100000</v>
      </c>
      <c r="AD92" s="38">
        <f t="shared" si="31"/>
        <v>113197.01600000003</v>
      </c>
      <c r="AE92" s="38">
        <f t="shared" si="39"/>
        <v>611077.34</v>
      </c>
      <c r="AF92" s="44">
        <f t="shared" si="26"/>
        <v>113197.01600000003</v>
      </c>
      <c r="AG92" s="45">
        <f t="shared" si="32"/>
        <v>113197.01600000003</v>
      </c>
      <c r="AH92" s="44">
        <v>30000</v>
      </c>
      <c r="AI92" s="47">
        <f t="shared" si="40"/>
        <v>30000</v>
      </c>
      <c r="AJ92" s="55">
        <f t="shared" si="33"/>
        <v>0.26502465400678044</v>
      </c>
      <c r="AK92" s="49">
        <f t="shared" si="34"/>
        <v>1.2893677057746621E-3</v>
      </c>
      <c r="AL92" s="50"/>
      <c r="AM92" s="50"/>
      <c r="AN92" s="50"/>
      <c r="AO92" s="50">
        <f t="shared" si="35"/>
        <v>0</v>
      </c>
      <c r="AP92" s="58">
        <v>0.03</v>
      </c>
      <c r="AQ92" s="58">
        <f t="shared" si="42"/>
        <v>0.03</v>
      </c>
      <c r="AR92" s="47">
        <f t="shared" si="36"/>
        <v>29100</v>
      </c>
      <c r="AS92" s="59">
        <v>45519</v>
      </c>
      <c r="AT92" s="9">
        <v>3</v>
      </c>
      <c r="AU92" s="59">
        <f t="shared" si="46"/>
        <v>45516</v>
      </c>
      <c r="AV92" s="68" t="s">
        <v>98</v>
      </c>
      <c r="AW92" s="47"/>
      <c r="AX92" s="15" t="s">
        <v>107</v>
      </c>
      <c r="AY92" s="69"/>
    </row>
    <row r="93" spans="1:51" ht="36" customHeight="1" x14ac:dyDescent="0.25">
      <c r="A93" s="9">
        <f t="shared" si="41"/>
        <v>90</v>
      </c>
      <c r="B93" s="9" t="s">
        <v>14</v>
      </c>
      <c r="C93" s="10" t="s">
        <v>323</v>
      </c>
      <c r="D93" s="12" t="s">
        <v>324</v>
      </c>
      <c r="E93" s="14" t="s">
        <v>200</v>
      </c>
      <c r="F93" s="15" t="s">
        <v>12</v>
      </c>
      <c r="G93" s="15" t="s">
        <v>11</v>
      </c>
      <c r="H93" s="28">
        <v>0.8</v>
      </c>
      <c r="I93" s="29">
        <f>VLOOKUP(C93,[1]Sheet1!$B$5:$AZ$716,51,0)</f>
        <v>449138.04</v>
      </c>
      <c r="J93" s="29">
        <f>VLOOKUP(C93,[1]Sheet1!$B$5:$BA$716,52,0)</f>
        <v>420894.89</v>
      </c>
      <c r="K93" s="30">
        <f>VLOOKUP(C93,[2]Sheet1!$B$5:$BB$697,53,0)</f>
        <v>17830.275000000001</v>
      </c>
      <c r="L93" s="30">
        <f>VLOOKUP(C93,[2]Sheet1!$B:$BC,54,0)</f>
        <v>18034.081666666701</v>
      </c>
      <c r="M93" s="30">
        <f>VLOOKUP(C93,[2]Sheet1!$B:$BD,55,0)</f>
        <v>18357.02</v>
      </c>
      <c r="N93" s="30">
        <f>VLOOKUP(C93,[2]Sheet1!$B:$BE,56,0)</f>
        <v>18290.404999999999</v>
      </c>
      <c r="O93" s="30">
        <f>VLOOKUP(C93,[2]Sheet1!$B:$BF,57,0)</f>
        <v>18150.2133333333</v>
      </c>
      <c r="P93" s="30">
        <f>VLOOKUP(C93,[3]Sheet1!$B:$BH,59,0)</f>
        <v>16236.233333333301</v>
      </c>
      <c r="Q93" s="30">
        <f>VLOOKUP(C93,[4]Sheet1!$B$5:$BJ$707,61,0)</f>
        <v>15569.4766666667</v>
      </c>
      <c r="R93" s="30">
        <f>VLOOKUP(C93,[1]Sheet1!$B$5:$BN$716,65,0)</f>
        <v>15705.7166666667</v>
      </c>
      <c r="S93" s="36">
        <f t="shared" si="37"/>
        <v>110538.73733333335</v>
      </c>
      <c r="T93" s="37">
        <f>VLOOKUP(C93,[5]Sheet2!$A:$V,21,0)</f>
        <v>0</v>
      </c>
      <c r="U93" s="37"/>
      <c r="V93" s="37"/>
      <c r="W93" s="37"/>
      <c r="X93" s="37"/>
      <c r="Y93" s="37">
        <f>VLOOKUP(C93,'[7]7.4付款计划'!$C$4:$AI$185,33,0)</f>
        <v>10000</v>
      </c>
      <c r="Z93" s="37">
        <f>VLOOKUP(C93,'[7]7.9付款计划'!$C$9:$AB$196,26,0)</f>
        <v>0</v>
      </c>
      <c r="AA93" s="37"/>
      <c r="AB93" s="37"/>
      <c r="AC93" s="37">
        <f t="shared" si="38"/>
        <v>10000</v>
      </c>
      <c r="AD93" s="38">
        <f t="shared" si="31"/>
        <v>100538.73733333335</v>
      </c>
      <c r="AE93" s="38">
        <f t="shared" si="39"/>
        <v>420894.89</v>
      </c>
      <c r="AF93" s="44">
        <f t="shared" si="26"/>
        <v>100538.73733333335</v>
      </c>
      <c r="AG93" s="45">
        <f t="shared" si="32"/>
        <v>100538.73733333335</v>
      </c>
      <c r="AH93" s="44">
        <v>30000</v>
      </c>
      <c r="AI93" s="47">
        <f t="shared" si="40"/>
        <v>30000</v>
      </c>
      <c r="AJ93" s="48">
        <f t="shared" si="33"/>
        <v>0.29839244848018975</v>
      </c>
      <c r="AK93" s="49">
        <f t="shared" si="34"/>
        <v>1.2893677057746621E-3</v>
      </c>
      <c r="AL93" s="50"/>
      <c r="AM93" s="50"/>
      <c r="AN93" s="50"/>
      <c r="AO93" s="50">
        <f t="shared" si="35"/>
        <v>0</v>
      </c>
      <c r="AP93" s="58"/>
      <c r="AQ93" s="58">
        <f t="shared" si="42"/>
        <v>0</v>
      </c>
      <c r="AR93" s="47">
        <f t="shared" si="36"/>
        <v>30000</v>
      </c>
      <c r="AS93" s="59"/>
      <c r="AT93" s="61">
        <v>3</v>
      </c>
      <c r="AU93" s="60">
        <f t="shared" si="46"/>
        <v>-3</v>
      </c>
      <c r="AV93" s="68" t="s">
        <v>98</v>
      </c>
      <c r="AW93" s="47"/>
      <c r="AX93" s="15" t="s">
        <v>294</v>
      </c>
      <c r="AY93" s="69"/>
    </row>
    <row r="94" spans="1:51" ht="36" customHeight="1" x14ac:dyDescent="0.25">
      <c r="A94" s="9">
        <f t="shared" si="41"/>
        <v>91</v>
      </c>
      <c r="B94" s="9" t="s">
        <v>104</v>
      </c>
      <c r="C94" s="10" t="s">
        <v>325</v>
      </c>
      <c r="D94" s="12" t="s">
        <v>326</v>
      </c>
      <c r="E94" s="14" t="s">
        <v>327</v>
      </c>
      <c r="F94" s="15" t="s">
        <v>12</v>
      </c>
      <c r="G94" s="15" t="s">
        <v>11</v>
      </c>
      <c r="H94" s="28">
        <v>0.8</v>
      </c>
      <c r="I94" s="29">
        <f>VLOOKUP(C94,[1]Sheet1!$B$5:$AZ$716,51,0)</f>
        <v>168241.12</v>
      </c>
      <c r="J94" s="29">
        <f>VLOOKUP(C94,[1]Sheet1!$B$5:$BA$716,52,0)</f>
        <v>122389.5</v>
      </c>
      <c r="K94" s="30">
        <f>VLOOKUP(C94,[2]Sheet1!$B$5:$BB$697,53,0)</f>
        <v>9984.3583333333299</v>
      </c>
      <c r="L94" s="30">
        <f>VLOOKUP(C94,[2]Sheet1!$B:$BC,54,0)</f>
        <v>13692.8283333333</v>
      </c>
      <c r="M94" s="30">
        <f>VLOOKUP(C94,[2]Sheet1!$B:$BD,55,0)</f>
        <v>17906.95</v>
      </c>
      <c r="N94" s="30">
        <f>VLOOKUP(C94,[2]Sheet1!$B:$BE,56,0)</f>
        <v>18388.6116666667</v>
      </c>
      <c r="O94" s="30">
        <f>VLOOKUP(C94,[2]Sheet1!$B:$BF,57,0)</f>
        <v>20573.503333333301</v>
      </c>
      <c r="P94" s="30">
        <f>VLOOKUP(C94,[3]Sheet1!$B:$BH,59,0)</f>
        <v>17163.281666666699</v>
      </c>
      <c r="Q94" s="30">
        <f>VLOOKUP(C94,[4]Sheet1!$B$5:$BJ$707,61,0)</f>
        <v>19333.974999999999</v>
      </c>
      <c r="R94" s="30">
        <f>VLOOKUP(C94,[1]Sheet1!$B$5:$BN$716,65,0)</f>
        <v>17680.691666666698</v>
      </c>
      <c r="S94" s="36">
        <f t="shared" si="37"/>
        <v>107779.36000000004</v>
      </c>
      <c r="T94" s="37">
        <f>VLOOKUP(C94,[5]Sheet2!$A:$V,21,0)</f>
        <v>0</v>
      </c>
      <c r="U94" s="37"/>
      <c r="V94" s="37"/>
      <c r="W94" s="37"/>
      <c r="X94" s="37"/>
      <c r="Y94" s="37">
        <f>VLOOKUP(C94,'[7]7.4付款计划'!$C$4:$AI$185,33,0)</f>
        <v>10000</v>
      </c>
      <c r="Z94" s="37">
        <f>VLOOKUP(C94,'[7]7.9付款计划'!$C$9:$AB$196,26,0)</f>
        <v>0</v>
      </c>
      <c r="AA94" s="37"/>
      <c r="AB94" s="37"/>
      <c r="AC94" s="37">
        <f t="shared" si="38"/>
        <v>10000</v>
      </c>
      <c r="AD94" s="38">
        <f t="shared" si="31"/>
        <v>97779.360000000044</v>
      </c>
      <c r="AE94" s="38">
        <f t="shared" si="39"/>
        <v>122389.5</v>
      </c>
      <c r="AF94" s="44">
        <f t="shared" si="26"/>
        <v>97779.360000000044</v>
      </c>
      <c r="AG94" s="45">
        <f t="shared" si="32"/>
        <v>97779.360000000044</v>
      </c>
      <c r="AH94" s="44">
        <v>15000</v>
      </c>
      <c r="AI94" s="47">
        <f t="shared" si="40"/>
        <v>15000</v>
      </c>
      <c r="AJ94" s="48">
        <f t="shared" si="33"/>
        <v>0.15340660851124402</v>
      </c>
      <c r="AK94" s="49">
        <f t="shared" si="34"/>
        <v>6.4468385288733103E-4</v>
      </c>
      <c r="AL94" s="50"/>
      <c r="AM94" s="50"/>
      <c r="AN94" s="50"/>
      <c r="AO94" s="50">
        <f t="shared" si="35"/>
        <v>0</v>
      </c>
      <c r="AP94" s="58">
        <v>0.03</v>
      </c>
      <c r="AQ94" s="58">
        <f t="shared" si="42"/>
        <v>0.03</v>
      </c>
      <c r="AR94" s="47">
        <f t="shared" si="36"/>
        <v>14550</v>
      </c>
      <c r="AS94" s="59">
        <v>45519</v>
      </c>
      <c r="AT94" s="9">
        <v>3</v>
      </c>
      <c r="AU94" s="59">
        <f t="shared" si="46"/>
        <v>45516</v>
      </c>
      <c r="AV94" s="68" t="s">
        <v>98</v>
      </c>
      <c r="AW94" s="47"/>
      <c r="AX94" s="15" t="s">
        <v>182</v>
      </c>
      <c r="AY94" s="69"/>
    </row>
    <row r="95" spans="1:51" ht="36" customHeight="1" x14ac:dyDescent="0.25">
      <c r="A95" s="9">
        <f t="shared" si="41"/>
        <v>92</v>
      </c>
      <c r="B95" s="9" t="s">
        <v>104</v>
      </c>
      <c r="C95" s="10" t="s">
        <v>328</v>
      </c>
      <c r="D95" s="12" t="s">
        <v>329</v>
      </c>
      <c r="E95" s="14" t="s">
        <v>327</v>
      </c>
      <c r="F95" s="15" t="s">
        <v>12</v>
      </c>
      <c r="G95" s="15" t="s">
        <v>11</v>
      </c>
      <c r="H95" s="28">
        <v>0.8</v>
      </c>
      <c r="I95" s="29">
        <f>VLOOKUP(C95,[1]Sheet1!$B$5:$AZ$716,51,0)</f>
        <v>248960.73</v>
      </c>
      <c r="J95" s="29">
        <f>VLOOKUP(C95,[1]Sheet1!$B$5:$BA$716,52,0)</f>
        <v>239809.66</v>
      </c>
      <c r="K95" s="30">
        <f>VLOOKUP(C95,[2]Sheet1!$B$5:$BB$697,53,0)</f>
        <v>13922.2383333333</v>
      </c>
      <c r="L95" s="30">
        <f>VLOOKUP(C95,[2]Sheet1!$B:$BC,54,0)</f>
        <v>14972.584999999999</v>
      </c>
      <c r="M95" s="30">
        <f>VLOOKUP(C95,[2]Sheet1!$B:$BD,55,0)</f>
        <v>13115.4216666667</v>
      </c>
      <c r="N95" s="30">
        <f>VLOOKUP(C95,[2]Sheet1!$B:$BE,56,0)</f>
        <v>17891.073333333301</v>
      </c>
      <c r="O95" s="30">
        <f>VLOOKUP(C95,[2]Sheet1!$B:$BF,57,0)</f>
        <v>16237.721666666699</v>
      </c>
      <c r="P95" s="30">
        <f>VLOOKUP(C95,[3]Sheet1!$B:$BH,59,0)</f>
        <v>20600.64</v>
      </c>
      <c r="Q95" s="30">
        <f>VLOOKUP(C95,[4]Sheet1!$B$5:$BJ$707,61,0)</f>
        <v>16480.918333333299</v>
      </c>
      <c r="R95" s="30">
        <f>VLOOKUP(C95,[1]Sheet1!$B$5:$BN$716,65,0)</f>
        <v>13810.3966666667</v>
      </c>
      <c r="S95" s="36">
        <f t="shared" si="37"/>
        <v>101624.796</v>
      </c>
      <c r="T95" s="37">
        <f>VLOOKUP(C95,[5]Sheet2!$A:$V,21,0)</f>
        <v>0</v>
      </c>
      <c r="U95" s="37"/>
      <c r="V95" s="37"/>
      <c r="W95" s="37"/>
      <c r="X95" s="37"/>
      <c r="Y95" s="37">
        <f>VLOOKUP(C95,'[7]7.4付款计划'!$C$4:$AI$185,33,0)</f>
        <v>10000</v>
      </c>
      <c r="Z95" s="37">
        <f>VLOOKUP(C95,'[7]7.9付款计划'!$C$9:$AB$196,26,0)</f>
        <v>0</v>
      </c>
      <c r="AA95" s="37"/>
      <c r="AB95" s="37"/>
      <c r="AC95" s="37">
        <f t="shared" si="38"/>
        <v>10000</v>
      </c>
      <c r="AD95" s="38">
        <f t="shared" si="31"/>
        <v>91624.796000000002</v>
      </c>
      <c r="AE95" s="38">
        <f t="shared" si="39"/>
        <v>239809.66</v>
      </c>
      <c r="AF95" s="44">
        <f t="shared" si="26"/>
        <v>91624.796000000002</v>
      </c>
      <c r="AG95" s="45">
        <f t="shared" si="32"/>
        <v>91624.796000000002</v>
      </c>
      <c r="AH95" s="44">
        <v>15000</v>
      </c>
      <c r="AI95" s="47">
        <f t="shared" si="40"/>
        <v>15000</v>
      </c>
      <c r="AJ95" s="48">
        <f t="shared" si="33"/>
        <v>0.16371114212357973</v>
      </c>
      <c r="AK95" s="49">
        <f t="shared" si="34"/>
        <v>6.4468385288733103E-4</v>
      </c>
      <c r="AL95" s="50"/>
      <c r="AM95" s="50"/>
      <c r="AN95" s="50"/>
      <c r="AO95" s="50">
        <f t="shared" si="35"/>
        <v>0</v>
      </c>
      <c r="AP95" s="58"/>
      <c r="AQ95" s="58">
        <f t="shared" si="42"/>
        <v>0</v>
      </c>
      <c r="AR95" s="47">
        <f t="shared" si="36"/>
        <v>15000</v>
      </c>
      <c r="AS95" s="59"/>
      <c r="AT95" s="9">
        <v>3</v>
      </c>
      <c r="AU95" s="59">
        <f t="shared" si="46"/>
        <v>-3</v>
      </c>
      <c r="AV95" s="68" t="s">
        <v>98</v>
      </c>
      <c r="AW95" s="47"/>
      <c r="AX95" s="15" t="s">
        <v>182</v>
      </c>
      <c r="AY95" s="69"/>
    </row>
    <row r="96" spans="1:51" ht="36" customHeight="1" x14ac:dyDescent="0.25">
      <c r="A96" s="9">
        <f t="shared" si="41"/>
        <v>93</v>
      </c>
      <c r="B96" s="9" t="s">
        <v>16</v>
      </c>
      <c r="C96" s="10" t="s">
        <v>330</v>
      </c>
      <c r="D96" s="12" t="s">
        <v>331</v>
      </c>
      <c r="E96" s="14" t="s">
        <v>114</v>
      </c>
      <c r="F96" s="15" t="s">
        <v>16</v>
      </c>
      <c r="G96" s="15" t="s">
        <v>21</v>
      </c>
      <c r="H96" s="28">
        <v>1</v>
      </c>
      <c r="I96" s="29">
        <f>VLOOKUP(C96,[1]Sheet1!$B$5:$AZ$716,51,0)</f>
        <v>278103.05</v>
      </c>
      <c r="J96" s="29">
        <f>VLOOKUP(C96,[1]Sheet1!$B$5:$BA$716,52,0)</f>
        <v>276217.7</v>
      </c>
      <c r="K96" s="30">
        <f>VLOOKUP(C96,[2]Sheet1!$B$5:$BB$697,53,0)</f>
        <v>36600.941666666702</v>
      </c>
      <c r="L96" s="30">
        <f>VLOOKUP(C96,[2]Sheet1!$B:$BC,54,0)</f>
        <v>20857.936666666701</v>
      </c>
      <c r="M96" s="30">
        <f>VLOOKUP(C96,[2]Sheet1!$B:$BD,55,0)</f>
        <v>10064.64</v>
      </c>
      <c r="N96" s="30">
        <f>VLOOKUP(C96,[2]Sheet1!$B:$BE,56,0)</f>
        <v>5247.9733333333297</v>
      </c>
      <c r="O96" s="30">
        <f>VLOOKUP(C96,[2]Sheet1!$B:$BF,57,0)</f>
        <v>2847.9733333333302</v>
      </c>
      <c r="P96" s="30">
        <f>VLOOKUP(C96,[3]Sheet1!$B:$BH,59,0)</f>
        <v>3530.70166666667</v>
      </c>
      <c r="Q96" s="30">
        <f>VLOOKUP(C96,[4]Sheet1!$B$5:$BJ$707,61,0)</f>
        <v>3732.70166666667</v>
      </c>
      <c r="R96" s="30">
        <f>VLOOKUP(C96,[1]Sheet1!$B$5:$BN$716,65,0)</f>
        <v>996.95333333333303</v>
      </c>
      <c r="S96" s="36">
        <f t="shared" si="37"/>
        <v>83879.821666666743</v>
      </c>
      <c r="T96" s="37">
        <f>VLOOKUP(C96,[5]Sheet2!$A:$V,21,0)</f>
        <v>30000</v>
      </c>
      <c r="U96" s="37"/>
      <c r="V96" s="37"/>
      <c r="W96" s="37">
        <f>VLOOKUP(C96,'[6]5.30 (2)'!$C$4:$V$115,20,0)</f>
        <v>30000</v>
      </c>
      <c r="X96" s="37"/>
      <c r="Y96" s="37">
        <f>VLOOKUP(C96,'[7]7.4付款计划'!$C$4:$AI$185,33,0)</f>
        <v>20000</v>
      </c>
      <c r="Z96" s="37">
        <f>VLOOKUP(C96,'[7]7.9付款计划'!$C$9:$AB$196,26,0)</f>
        <v>0</v>
      </c>
      <c r="AA96" s="37"/>
      <c r="AB96" s="37"/>
      <c r="AC96" s="37">
        <f t="shared" si="38"/>
        <v>80000</v>
      </c>
      <c r="AD96" s="38">
        <f t="shared" si="31"/>
        <v>3879.8216666667431</v>
      </c>
      <c r="AE96" s="38">
        <f t="shared" si="39"/>
        <v>276217.7</v>
      </c>
      <c r="AF96" s="44">
        <f t="shared" si="26"/>
        <v>276217.7</v>
      </c>
      <c r="AG96" s="45">
        <f t="shared" si="32"/>
        <v>276217.7</v>
      </c>
      <c r="AH96" s="44">
        <v>30000</v>
      </c>
      <c r="AI96" s="47">
        <f t="shared" si="40"/>
        <v>30000</v>
      </c>
      <c r="AJ96" s="48">
        <f t="shared" si="33"/>
        <v>0.10860998408139666</v>
      </c>
      <c r="AK96" s="49">
        <f t="shared" si="34"/>
        <v>1.2893677057746621E-3</v>
      </c>
      <c r="AL96" s="50"/>
      <c r="AM96" s="50"/>
      <c r="AN96" s="50"/>
      <c r="AO96" s="50">
        <f t="shared" si="35"/>
        <v>0</v>
      </c>
      <c r="AP96" s="58">
        <v>0.03</v>
      </c>
      <c r="AQ96" s="58">
        <f t="shared" si="42"/>
        <v>0.03</v>
      </c>
      <c r="AR96" s="47">
        <f t="shared" si="36"/>
        <v>29100</v>
      </c>
      <c r="AS96" s="59"/>
      <c r="AT96" s="61">
        <v>3</v>
      </c>
      <c r="AU96" s="60">
        <f t="shared" si="46"/>
        <v>-3</v>
      </c>
      <c r="AV96" s="68" t="s">
        <v>98</v>
      </c>
      <c r="AW96" s="47"/>
      <c r="AX96" s="15" t="s">
        <v>167</v>
      </c>
      <c r="AY96" s="69" t="s">
        <v>332</v>
      </c>
    </row>
    <row r="97" spans="1:52" ht="36" customHeight="1" x14ac:dyDescent="0.25">
      <c r="A97" s="9">
        <f t="shared" si="41"/>
        <v>94</v>
      </c>
      <c r="B97" s="9" t="s">
        <v>14</v>
      </c>
      <c r="C97" s="10" t="s">
        <v>333</v>
      </c>
      <c r="D97" s="12" t="s">
        <v>334</v>
      </c>
      <c r="E97" s="14" t="s">
        <v>114</v>
      </c>
      <c r="F97" s="20" t="s">
        <v>14</v>
      </c>
      <c r="G97" s="15" t="s">
        <v>11</v>
      </c>
      <c r="H97" s="28">
        <v>0.8</v>
      </c>
      <c r="I97" s="29">
        <f>VLOOKUP(C97,[1]Sheet1!$B$5:$AZ$716,51,0)</f>
        <v>577505.06000000006</v>
      </c>
      <c r="J97" s="29">
        <f>VLOOKUP(C97,[1]Sheet1!$B$5:$BA$716,52,0)</f>
        <v>519480.99</v>
      </c>
      <c r="K97" s="30">
        <f>VLOOKUP(C97,[2]Sheet1!$B$5:$BB$697,53,0)</f>
        <v>32805.901666666701</v>
      </c>
      <c r="L97" s="30">
        <f>VLOOKUP(C97,[2]Sheet1!$B:$BC,54,0)</f>
        <v>38279.656666666699</v>
      </c>
      <c r="M97" s="30">
        <f>VLOOKUP(C97,[2]Sheet1!$B:$BD,55,0)</f>
        <v>47907.506666666697</v>
      </c>
      <c r="N97" s="30">
        <f>VLOOKUP(C97,[2]Sheet1!$B:$BE,56,0)</f>
        <v>58561.108333333301</v>
      </c>
      <c r="O97" s="30">
        <f>VLOOKUP(C97,[2]Sheet1!$B:$BF,57,0)</f>
        <v>79188.596666666694</v>
      </c>
      <c r="P97" s="30">
        <f>VLOOKUP(C97,[3]Sheet1!$B:$BH,59,0)</f>
        <v>67493.051666666695</v>
      </c>
      <c r="Q97" s="30">
        <f>VLOOKUP(C97,[4]Sheet1!$B$5:$BJ$707,61,0)</f>
        <v>66948.938333333295</v>
      </c>
      <c r="R97" s="30">
        <f>VLOOKUP(C97,[1]Sheet1!$B$5:$BN$716,65,0)</f>
        <v>64637.853333333303</v>
      </c>
      <c r="S97" s="36">
        <f t="shared" si="37"/>
        <v>364658.09066666674</v>
      </c>
      <c r="T97" s="37">
        <f>VLOOKUP(C97,[5]Sheet2!$A:$V,21,0)</f>
        <v>199000</v>
      </c>
      <c r="U97" s="37"/>
      <c r="V97" s="37"/>
      <c r="W97" s="37">
        <f>VLOOKUP(C97,'[6]5.30 (2)'!$C$4:$V$115,20,0)</f>
        <v>20000</v>
      </c>
      <c r="X97" s="37"/>
      <c r="Y97" s="37">
        <f>VLOOKUP(C97,'[7]7.4付款计划'!$C$4:$AI$185,33,0)</f>
        <v>20000</v>
      </c>
      <c r="Z97" s="37">
        <f>VLOOKUP(C97,'[7]7.9付款计划'!$C$9:$AB$196,26,0)</f>
        <v>0</v>
      </c>
      <c r="AA97" s="37"/>
      <c r="AB97" s="37"/>
      <c r="AC97" s="37">
        <f t="shared" si="38"/>
        <v>239000</v>
      </c>
      <c r="AD97" s="38">
        <f t="shared" si="31"/>
        <v>125658.09066666674</v>
      </c>
      <c r="AE97" s="38">
        <f t="shared" si="39"/>
        <v>519480.99</v>
      </c>
      <c r="AF97" s="44">
        <f t="shared" si="26"/>
        <v>125658.09066666674</v>
      </c>
      <c r="AG97" s="45">
        <f t="shared" si="32"/>
        <v>125658.09066666674</v>
      </c>
      <c r="AH97" s="44">
        <v>50000</v>
      </c>
      <c r="AI97" s="47">
        <f t="shared" si="40"/>
        <v>50000</v>
      </c>
      <c r="AJ97" s="48">
        <f t="shared" si="33"/>
        <v>0.39790513873583372</v>
      </c>
      <c r="AK97" s="49">
        <f t="shared" si="34"/>
        <v>2.1489461762911033E-3</v>
      </c>
      <c r="AL97" s="50"/>
      <c r="AM97" s="50"/>
      <c r="AN97" s="50"/>
      <c r="AO97" s="50">
        <f t="shared" si="35"/>
        <v>0</v>
      </c>
      <c r="AP97" s="58">
        <v>0.03</v>
      </c>
      <c r="AQ97" s="58">
        <f t="shared" si="42"/>
        <v>0.03</v>
      </c>
      <c r="AR97" s="47">
        <v>0</v>
      </c>
      <c r="AS97" s="59">
        <v>45509</v>
      </c>
      <c r="AT97" s="9"/>
      <c r="AU97" s="59"/>
      <c r="AV97" s="68" t="s">
        <v>98</v>
      </c>
      <c r="AW97" s="47"/>
      <c r="AX97" s="15" t="s">
        <v>191</v>
      </c>
      <c r="AY97" s="69"/>
    </row>
    <row r="98" spans="1:52" ht="36" customHeight="1" x14ac:dyDescent="0.25">
      <c r="A98" s="9">
        <f t="shared" si="41"/>
        <v>95</v>
      </c>
      <c r="B98" s="9" t="s">
        <v>104</v>
      </c>
      <c r="C98" s="10" t="s">
        <v>335</v>
      </c>
      <c r="D98" s="12" t="s">
        <v>336</v>
      </c>
      <c r="E98" s="14" t="s">
        <v>337</v>
      </c>
      <c r="F98" s="20" t="s">
        <v>12</v>
      </c>
      <c r="G98" s="15" t="s">
        <v>21</v>
      </c>
      <c r="H98" s="28">
        <v>1</v>
      </c>
      <c r="I98" s="29">
        <f>VLOOKUP(C98,[1]Sheet1!$B$5:$AZ$716,51,0)</f>
        <v>43392.57</v>
      </c>
      <c r="J98" s="29">
        <f>VLOOKUP(C98,[1]Sheet1!$B$5:$BA$716,52,0)</f>
        <v>43392.57</v>
      </c>
      <c r="K98" s="30">
        <f>VLOOKUP(C98,[2]Sheet1!$B$5:$BB$697,53,0)</f>
        <v>8213.7433333333302</v>
      </c>
      <c r="L98" s="30">
        <f>VLOOKUP(C98,[2]Sheet1!$B:$BC,54,0)</f>
        <v>8213.7433333333302</v>
      </c>
      <c r="M98" s="30">
        <f>VLOOKUP(C98,[2]Sheet1!$B:$BD,55,0)</f>
        <v>8213.7433333333302</v>
      </c>
      <c r="N98" s="30">
        <f>VLOOKUP(C98,[2]Sheet1!$B:$BE,56,0)</f>
        <v>8213.7433333333302</v>
      </c>
      <c r="O98" s="30">
        <f>VLOOKUP(C98,[2]Sheet1!$B:$BF,57,0)</f>
        <v>10565.428333333301</v>
      </c>
      <c r="P98" s="30">
        <f>VLOOKUP(C98,[3]Sheet1!$B:$BH,59,0)</f>
        <v>2351.6849999999999</v>
      </c>
      <c r="Q98" s="30">
        <f>VLOOKUP(C98,[4]Sheet1!$B$5:$BJ$707,61,0)</f>
        <v>2351.6849999999999</v>
      </c>
      <c r="R98" s="30">
        <f>VLOOKUP(C98,[1]Sheet1!$B$5:$BN$716,65,0)</f>
        <v>2351.6849999999999</v>
      </c>
      <c r="S98" s="36">
        <f t="shared" si="37"/>
        <v>50475.456666666614</v>
      </c>
      <c r="T98" s="37">
        <f>VLOOKUP(C98,[5]Sheet2!$A:$V,21,0)</f>
        <v>40000</v>
      </c>
      <c r="U98" s="37"/>
      <c r="V98" s="37"/>
      <c r="W98" s="37">
        <f>VLOOKUP(C98,'[6]5.30 (2)'!$C$4:$V$115,20,0)</f>
        <v>10000</v>
      </c>
      <c r="X98" s="37"/>
      <c r="Y98" s="37">
        <f>VLOOKUP(C98,'[7]7.4付款计划'!$C$4:$AI$185,33,0)</f>
        <v>10000</v>
      </c>
      <c r="Z98" s="37">
        <f>VLOOKUP(C98,'[7]7.9付款计划'!$C$9:$AB$196,26,0)</f>
        <v>0</v>
      </c>
      <c r="AA98" s="37"/>
      <c r="AB98" s="37"/>
      <c r="AC98" s="37">
        <f t="shared" si="38"/>
        <v>60000</v>
      </c>
      <c r="AD98" s="38">
        <f t="shared" si="31"/>
        <v>-9524.5433333333858</v>
      </c>
      <c r="AE98" s="38">
        <f t="shared" si="39"/>
        <v>43392.57</v>
      </c>
      <c r="AF98" s="44">
        <f t="shared" si="26"/>
        <v>43392.57</v>
      </c>
      <c r="AG98" s="45">
        <f t="shared" si="32"/>
        <v>43392.57</v>
      </c>
      <c r="AH98" s="44">
        <v>10000</v>
      </c>
      <c r="AI98" s="47">
        <f t="shared" si="40"/>
        <v>10000</v>
      </c>
      <c r="AJ98" s="48">
        <f t="shared" si="33"/>
        <v>0.23045419987799753</v>
      </c>
      <c r="AK98" s="49">
        <f t="shared" si="34"/>
        <v>4.2978923525822065E-4</v>
      </c>
      <c r="AL98" s="50"/>
      <c r="AM98" s="50"/>
      <c r="AN98" s="50"/>
      <c r="AO98" s="50">
        <f t="shared" si="35"/>
        <v>0</v>
      </c>
      <c r="AP98" s="58">
        <v>0</v>
      </c>
      <c r="AQ98" s="58">
        <f t="shared" si="42"/>
        <v>0</v>
      </c>
      <c r="AR98" s="47">
        <f t="shared" si="36"/>
        <v>10000</v>
      </c>
      <c r="AS98" s="59"/>
      <c r="AT98" s="61">
        <v>3</v>
      </c>
      <c r="AU98" s="60">
        <f>AS98-AT98</f>
        <v>-3</v>
      </c>
      <c r="AV98" s="68" t="s">
        <v>98</v>
      </c>
      <c r="AW98" s="47"/>
      <c r="AX98" s="15" t="s">
        <v>167</v>
      </c>
      <c r="AY98" s="69" t="s">
        <v>338</v>
      </c>
    </row>
    <row r="99" spans="1:52" ht="36" customHeight="1" x14ac:dyDescent="0.25">
      <c r="A99" s="9">
        <f t="shared" si="41"/>
        <v>96</v>
      </c>
      <c r="B99" s="9" t="s">
        <v>16</v>
      </c>
      <c r="C99" s="10" t="s">
        <v>339</v>
      </c>
      <c r="D99" s="12" t="s">
        <v>340</v>
      </c>
      <c r="E99" s="19" t="s">
        <v>86</v>
      </c>
      <c r="F99" s="15" t="s">
        <v>16</v>
      </c>
      <c r="G99" s="15" t="s">
        <v>21</v>
      </c>
      <c r="H99" s="28">
        <v>1</v>
      </c>
      <c r="I99" s="29">
        <f>VLOOKUP(C99,[1]Sheet1!$B$5:$AZ$716,51,0)</f>
        <v>15460</v>
      </c>
      <c r="J99" s="29">
        <f>VLOOKUP(C99,[1]Sheet1!$B$5:$BA$716,52,0)</f>
        <v>15460</v>
      </c>
      <c r="K99" s="30">
        <f>VLOOKUP(C99,[2]Sheet1!$B$5:$BB$697,53,0)</f>
        <v>4243.3333333333303</v>
      </c>
      <c r="L99" s="30">
        <f>VLOOKUP(C99,[2]Sheet1!$B:$BC,54,0)</f>
        <v>4243.3333333333303</v>
      </c>
      <c r="M99" s="30">
        <f>VLOOKUP(C99,[2]Sheet1!$B:$BD,55,0)</f>
        <v>893.33333333333303</v>
      </c>
      <c r="N99" s="30">
        <f>VLOOKUP(C99,[2]Sheet1!$B:$BE,56,0)</f>
        <v>893.33333333333303</v>
      </c>
      <c r="O99" s="30">
        <f>VLOOKUP(C99,[2]Sheet1!$B:$BF,57,0)</f>
        <v>893.33333333333303</v>
      </c>
      <c r="P99" s="30">
        <f>VLOOKUP(C99,[3]Sheet1!$B:$BH,59,0)</f>
        <v>0</v>
      </c>
      <c r="Q99" s="30">
        <f>VLOOKUP(C99,[4]Sheet1!$B$5:$BJ$707,61,0)</f>
        <v>0</v>
      </c>
      <c r="R99" s="30">
        <f>VLOOKUP(C99,[1]Sheet1!$B$5:$BN$716,65,0)</f>
        <v>0</v>
      </c>
      <c r="S99" s="36">
        <f t="shared" si="37"/>
        <v>11166.666666666657</v>
      </c>
      <c r="T99" s="37">
        <v>0</v>
      </c>
      <c r="U99" s="37"/>
      <c r="V99" s="37"/>
      <c r="W99" s="37"/>
      <c r="X99" s="37"/>
      <c r="Y99" s="37">
        <f>VLOOKUP(C99,'[7]7.4付款计划'!$C$4:$AI$185,33,0)</f>
        <v>10000</v>
      </c>
      <c r="Z99" s="37">
        <f>VLOOKUP(C99,'[7]7.9付款计划'!$C$9:$AB$196,26,0)</f>
        <v>0</v>
      </c>
      <c r="AA99" s="37"/>
      <c r="AB99" s="37"/>
      <c r="AC99" s="37">
        <f t="shared" si="38"/>
        <v>10000</v>
      </c>
      <c r="AD99" s="38">
        <f t="shared" si="31"/>
        <v>1166.666666666657</v>
      </c>
      <c r="AE99" s="38">
        <f t="shared" si="39"/>
        <v>15460</v>
      </c>
      <c r="AF99" s="44">
        <f t="shared" si="26"/>
        <v>15460</v>
      </c>
      <c r="AG99" s="45">
        <f t="shared" si="32"/>
        <v>15460</v>
      </c>
      <c r="AH99" s="44">
        <v>15460</v>
      </c>
      <c r="AI99" s="47">
        <f t="shared" si="40"/>
        <v>15460</v>
      </c>
      <c r="AJ99" s="48">
        <f t="shared" si="33"/>
        <v>1</v>
      </c>
      <c r="AK99" s="49">
        <f t="shared" si="34"/>
        <v>6.6445415770920917E-4</v>
      </c>
      <c r="AL99" s="50"/>
      <c r="AM99" s="50"/>
      <c r="AN99" s="50"/>
      <c r="AO99" s="50">
        <f t="shared" si="35"/>
        <v>0</v>
      </c>
      <c r="AP99" s="58">
        <v>0</v>
      </c>
      <c r="AQ99" s="58">
        <f t="shared" si="42"/>
        <v>0</v>
      </c>
      <c r="AR99" s="47">
        <f t="shared" si="36"/>
        <v>15460</v>
      </c>
      <c r="AS99" s="59"/>
      <c r="AT99" s="61">
        <v>3</v>
      </c>
      <c r="AU99" s="60">
        <f>AS99-AT99</f>
        <v>-3</v>
      </c>
      <c r="AV99" s="68" t="s">
        <v>98</v>
      </c>
      <c r="AW99" s="47"/>
      <c r="AX99" s="15" t="s">
        <v>167</v>
      </c>
      <c r="AY99" s="69" t="s">
        <v>338</v>
      </c>
    </row>
    <row r="100" spans="1:52" ht="36" customHeight="1" x14ac:dyDescent="0.25">
      <c r="A100" s="9">
        <f t="shared" si="41"/>
        <v>97</v>
      </c>
      <c r="B100" s="9" t="s">
        <v>16</v>
      </c>
      <c r="C100" s="10" t="s">
        <v>341</v>
      </c>
      <c r="D100" s="12" t="s">
        <v>342</v>
      </c>
      <c r="E100" s="19" t="s">
        <v>86</v>
      </c>
      <c r="F100" s="15" t="s">
        <v>16</v>
      </c>
      <c r="G100" s="15" t="s">
        <v>21</v>
      </c>
      <c r="H100" s="28">
        <v>1</v>
      </c>
      <c r="I100" s="29">
        <f>VLOOKUP(C100,[1]Sheet1!$B$5:$AZ$716,51,0)</f>
        <v>1593671.3</v>
      </c>
      <c r="J100" s="29">
        <f>VLOOKUP(C100,[1]Sheet1!$B$5:$BA$716,52,0)</f>
        <v>1517043.84</v>
      </c>
      <c r="K100" s="30">
        <f>VLOOKUP(C100,[2]Sheet1!$B$5:$BB$697,53,0)</f>
        <v>201107.79333333299</v>
      </c>
      <c r="L100" s="30">
        <f>VLOOKUP(C100,[2]Sheet1!$B:$BC,54,0)</f>
        <v>149248.778333333</v>
      </c>
      <c r="M100" s="30">
        <f>VLOOKUP(C100,[2]Sheet1!$B:$BD,55,0)</f>
        <v>125224.778333333</v>
      </c>
      <c r="N100" s="30">
        <f>VLOOKUP(C100,[2]Sheet1!$B:$BE,56,0)</f>
        <v>119594.086666667</v>
      </c>
      <c r="O100" s="30">
        <f>VLOOKUP(C100,[2]Sheet1!$B:$BF,57,0)</f>
        <v>101084.98833333301</v>
      </c>
      <c r="P100" s="30">
        <f>VLOOKUP(C100,[3]Sheet1!$B:$BH,59,0)</f>
        <v>104595.12833333301</v>
      </c>
      <c r="Q100" s="30">
        <f>VLOOKUP(C100,[4]Sheet1!$B$5:$BJ$707,61,0)</f>
        <v>49431.453333333302</v>
      </c>
      <c r="R100" s="30">
        <f>VLOOKUP(C100,[1]Sheet1!$B$5:$BN$716,65,0)</f>
        <v>49431.453333333302</v>
      </c>
      <c r="S100" s="36">
        <f t="shared" si="37"/>
        <v>899718.45999999857</v>
      </c>
      <c r="T100" s="37">
        <f>VLOOKUP(C100,[5]Sheet2!$A:$V,21,0)</f>
        <v>100000</v>
      </c>
      <c r="U100" s="37"/>
      <c r="V100" s="37"/>
      <c r="W100" s="37">
        <f>VLOOKUP(C100,'[6]5.30 (2)'!$C$4:$V$115,20,0)</f>
        <v>100000</v>
      </c>
      <c r="X100" s="37"/>
      <c r="Y100" s="37">
        <f>VLOOKUP(C100,'[7]7.4付款计划'!$C$4:$AI$185,33,0)</f>
        <v>50000</v>
      </c>
      <c r="Z100" s="37">
        <f>VLOOKUP(C100,'[7]7.9付款计划'!$C$9:$AB$196,26,0)</f>
        <v>0</v>
      </c>
      <c r="AA100" s="37"/>
      <c r="AB100" s="37"/>
      <c r="AC100" s="37">
        <f t="shared" si="38"/>
        <v>250000</v>
      </c>
      <c r="AD100" s="38">
        <f t="shared" si="31"/>
        <v>649718.45999999857</v>
      </c>
      <c r="AE100" s="38">
        <f t="shared" si="39"/>
        <v>1517043.84</v>
      </c>
      <c r="AF100" s="44">
        <f t="shared" si="26"/>
        <v>1517043.84</v>
      </c>
      <c r="AG100" s="45">
        <f t="shared" ref="AG100:AG131" si="47">IF(AF100&gt;=0,AF100,0)</f>
        <v>1517043.84</v>
      </c>
      <c r="AH100" s="44">
        <v>200000</v>
      </c>
      <c r="AI100" s="47">
        <f t="shared" si="40"/>
        <v>200000</v>
      </c>
      <c r="AJ100" s="55">
        <f t="shared" ref="AJ100:AJ131" si="48">IF(AG100&lt;=0,"100%",AH100/AG100)</f>
        <v>0.13183534630086893</v>
      </c>
      <c r="AK100" s="49">
        <f t="shared" ref="AK100:AK131" si="49">AI100/$AI$1</f>
        <v>8.5957847051644134E-3</v>
      </c>
      <c r="AL100" s="50"/>
      <c r="AM100" s="50"/>
      <c r="AN100" s="50"/>
      <c r="AO100" s="50">
        <f t="shared" ref="AO100:AO131" si="50">SUM(AL100:AN100)</f>
        <v>0</v>
      </c>
      <c r="AP100" s="58">
        <v>0.03</v>
      </c>
      <c r="AQ100" s="58">
        <f t="shared" si="42"/>
        <v>0.03</v>
      </c>
      <c r="AR100" s="47">
        <f t="shared" ref="AR100:AR131" si="51">AI100*(1-AQ100)</f>
        <v>194000</v>
      </c>
      <c r="AS100" s="59"/>
      <c r="AT100" s="9"/>
      <c r="AU100" s="59"/>
      <c r="AV100" s="68" t="s">
        <v>98</v>
      </c>
      <c r="AW100" s="47"/>
      <c r="AX100" s="15" t="s">
        <v>167</v>
      </c>
      <c r="AY100" s="69"/>
    </row>
    <row r="101" spans="1:52" ht="36" customHeight="1" x14ac:dyDescent="0.25">
      <c r="A101" s="9">
        <f t="shared" si="41"/>
        <v>98</v>
      </c>
      <c r="B101" s="9" t="s">
        <v>104</v>
      </c>
      <c r="C101" s="10" t="s">
        <v>343</v>
      </c>
      <c r="D101" s="12" t="s">
        <v>344</v>
      </c>
      <c r="E101" s="14" t="s">
        <v>86</v>
      </c>
      <c r="F101" s="15" t="s">
        <v>12</v>
      </c>
      <c r="G101" s="15" t="s">
        <v>11</v>
      </c>
      <c r="H101" s="28">
        <v>0.8</v>
      </c>
      <c r="I101" s="29">
        <f>VLOOKUP(C101,[1]Sheet1!$B$5:$AZ$716,51,0)</f>
        <v>296910.43</v>
      </c>
      <c r="J101" s="29">
        <f>VLOOKUP(C101,[1]Sheet1!$B$5:$BA$716,52,0)</f>
        <v>243025.5</v>
      </c>
      <c r="K101" s="30">
        <f>VLOOKUP(C101,[2]Sheet1!$B$5:$BB$697,53,0)</f>
        <v>24598.071666666699</v>
      </c>
      <c r="L101" s="30">
        <f>VLOOKUP(C101,[2]Sheet1!$B:$BC,54,0)</f>
        <v>30861.246666666699</v>
      </c>
      <c r="M101" s="30">
        <f>VLOOKUP(C101,[2]Sheet1!$B:$BD,55,0)</f>
        <v>28738.9083333333</v>
      </c>
      <c r="N101" s="30">
        <f>VLOOKUP(C101,[2]Sheet1!$B:$BE,56,0)</f>
        <v>28808.796666666702</v>
      </c>
      <c r="O101" s="30">
        <f>VLOOKUP(C101,[2]Sheet1!$B:$BF,57,0)</f>
        <v>28867.323333333301</v>
      </c>
      <c r="P101" s="30">
        <f>VLOOKUP(C101,[3]Sheet1!$B:$BH,59,0)</f>
        <v>31044.151666666701</v>
      </c>
      <c r="Q101" s="30">
        <f>VLOOKUP(C101,[4]Sheet1!$B$5:$BJ$707,61,0)</f>
        <v>28487.1</v>
      </c>
      <c r="R101" s="30">
        <f>VLOOKUP(C101,[1]Sheet1!$B$5:$BN$716,65,0)</f>
        <v>26957.1583333333</v>
      </c>
      <c r="S101" s="36">
        <f t="shared" si="37"/>
        <v>182690.20533333338</v>
      </c>
      <c r="T101" s="37">
        <f>VLOOKUP(C101,[5]Sheet2!$A:$V,21,0)</f>
        <v>30000</v>
      </c>
      <c r="U101" s="37"/>
      <c r="V101" s="37"/>
      <c r="W101" s="37">
        <f>VLOOKUP(C101,'[6]5.30 (2)'!$C$4:$V$115,20,0)</f>
        <v>30000</v>
      </c>
      <c r="X101" s="37"/>
      <c r="Y101" s="37">
        <f>VLOOKUP(C101,'[7]7.4付款计划'!$C$4:$AI$185,33,0)</f>
        <v>10000</v>
      </c>
      <c r="Z101" s="37">
        <f>VLOOKUP(C101,'[7]7.9付款计划'!$C$9:$AB$196,26,0)</f>
        <v>20000</v>
      </c>
      <c r="AA101" s="37"/>
      <c r="AB101" s="37"/>
      <c r="AC101" s="37">
        <f t="shared" si="38"/>
        <v>90000</v>
      </c>
      <c r="AD101" s="38">
        <f t="shared" si="31"/>
        <v>92690.205333333375</v>
      </c>
      <c r="AE101" s="38">
        <f t="shared" si="39"/>
        <v>243025.5</v>
      </c>
      <c r="AF101" s="44">
        <f t="shared" si="26"/>
        <v>92690.205333333375</v>
      </c>
      <c r="AG101" s="45">
        <f t="shared" si="47"/>
        <v>92690.205333333375</v>
      </c>
      <c r="AH101" s="44">
        <v>30000</v>
      </c>
      <c r="AI101" s="47">
        <f t="shared" si="40"/>
        <v>30000</v>
      </c>
      <c r="AJ101" s="55">
        <f t="shared" si="48"/>
        <v>0.32365879320380964</v>
      </c>
      <c r="AK101" s="49">
        <f t="shared" si="49"/>
        <v>1.2893677057746621E-3</v>
      </c>
      <c r="AL101" s="50"/>
      <c r="AM101" s="50"/>
      <c r="AN101" s="50"/>
      <c r="AO101" s="50">
        <f t="shared" si="50"/>
        <v>0</v>
      </c>
      <c r="AP101" s="58">
        <v>0.03</v>
      </c>
      <c r="AQ101" s="58">
        <f t="shared" si="42"/>
        <v>0.03</v>
      </c>
      <c r="AR101" s="47">
        <f t="shared" si="51"/>
        <v>29100</v>
      </c>
      <c r="AS101" s="59"/>
      <c r="AT101" s="9">
        <v>3</v>
      </c>
      <c r="AU101" s="59">
        <f>AS101-AT101</f>
        <v>-3</v>
      </c>
      <c r="AV101" s="68" t="s">
        <v>98</v>
      </c>
      <c r="AW101" s="47"/>
      <c r="AX101" s="15" t="s">
        <v>167</v>
      </c>
      <c r="AY101" s="69" t="s">
        <v>345</v>
      </c>
    </row>
    <row r="102" spans="1:52" ht="36" customHeight="1" x14ac:dyDescent="0.25">
      <c r="A102" s="9">
        <f t="shared" si="41"/>
        <v>99</v>
      </c>
      <c r="B102" s="9" t="s">
        <v>104</v>
      </c>
      <c r="C102" s="10" t="s">
        <v>346</v>
      </c>
      <c r="D102" s="12" t="s">
        <v>347</v>
      </c>
      <c r="E102" s="14" t="s">
        <v>114</v>
      </c>
      <c r="F102" s="15" t="s">
        <v>12</v>
      </c>
      <c r="G102" s="15" t="s">
        <v>11</v>
      </c>
      <c r="H102" s="28">
        <v>0.8</v>
      </c>
      <c r="I102" s="29">
        <f>VLOOKUP(C102,[1]Sheet1!$B$5:$AZ$716,51,0)</f>
        <v>218342.34</v>
      </c>
      <c r="J102" s="29">
        <f>VLOOKUP(C102,[1]Sheet1!$B$5:$BA$716,52,0)</f>
        <v>162042.75</v>
      </c>
      <c r="K102" s="30">
        <f>VLOOKUP(C102,[2]Sheet1!$B$5:$BB$697,53,0)</f>
        <v>15262.6366666667</v>
      </c>
      <c r="L102" s="30">
        <f>VLOOKUP(C102,[2]Sheet1!$B:$BC,54,0)</f>
        <v>15546.5666666667</v>
      </c>
      <c r="M102" s="30">
        <f>VLOOKUP(C102,[2]Sheet1!$B:$BD,55,0)</f>
        <v>17250.153333333299</v>
      </c>
      <c r="N102" s="30">
        <f>VLOOKUP(C102,[2]Sheet1!$B:$BE,56,0)</f>
        <v>15900.153333333301</v>
      </c>
      <c r="O102" s="30">
        <f>VLOOKUP(C102,[2]Sheet1!$B:$BF,57,0)</f>
        <v>21720.746666666699</v>
      </c>
      <c r="P102" s="30">
        <f>VLOOKUP(C102,[3]Sheet1!$B:$BH,59,0)</f>
        <v>21722.156666666699</v>
      </c>
      <c r="Q102" s="30">
        <f>VLOOKUP(C102,[4]Sheet1!$B$5:$BJ$707,61,0)</f>
        <v>21580.19</v>
      </c>
      <c r="R102" s="30">
        <f>VLOOKUP(C102,[1]Sheet1!$B$5:$BN$716,65,0)</f>
        <v>19462.828333333298</v>
      </c>
      <c r="S102" s="36">
        <f t="shared" si="37"/>
        <v>118756.34533333336</v>
      </c>
      <c r="T102" s="37">
        <f>VLOOKUP(C102,[5]Sheet2!$A:$V,21,0)</f>
        <v>24000</v>
      </c>
      <c r="U102" s="37"/>
      <c r="V102" s="37"/>
      <c r="W102" s="37"/>
      <c r="X102" s="37"/>
      <c r="Y102" s="37">
        <f>VLOOKUP(C102,'[7]7.4付款计划'!$C$4:$AI$185,33,0)</f>
        <v>10000</v>
      </c>
      <c r="Z102" s="37">
        <f>VLOOKUP(C102,'[7]7.9付款计划'!$C$9:$AB$196,26,0)</f>
        <v>0</v>
      </c>
      <c r="AA102" s="37"/>
      <c r="AB102" s="37"/>
      <c r="AC102" s="37">
        <f t="shared" si="38"/>
        <v>34000</v>
      </c>
      <c r="AD102" s="38">
        <f t="shared" si="31"/>
        <v>84756.34533333336</v>
      </c>
      <c r="AE102" s="38">
        <f t="shared" si="39"/>
        <v>162042.75</v>
      </c>
      <c r="AF102" s="44">
        <f t="shared" si="26"/>
        <v>84756.34533333336</v>
      </c>
      <c r="AG102" s="45">
        <f t="shared" si="47"/>
        <v>84756.34533333336</v>
      </c>
      <c r="AH102" s="44">
        <v>20000</v>
      </c>
      <c r="AI102" s="47">
        <f t="shared" si="40"/>
        <v>20000</v>
      </c>
      <c r="AJ102" s="48">
        <f t="shared" si="48"/>
        <v>0.23597053319539851</v>
      </c>
      <c r="AK102" s="49">
        <f t="shared" si="49"/>
        <v>8.5957847051644129E-4</v>
      </c>
      <c r="AL102" s="50"/>
      <c r="AM102" s="50"/>
      <c r="AN102" s="50"/>
      <c r="AO102" s="50">
        <f t="shared" si="50"/>
        <v>0</v>
      </c>
      <c r="AP102" s="58"/>
      <c r="AQ102" s="58">
        <f t="shared" si="42"/>
        <v>0</v>
      </c>
      <c r="AR102" s="47">
        <f t="shared" si="51"/>
        <v>20000</v>
      </c>
      <c r="AS102" s="59">
        <v>45519</v>
      </c>
      <c r="AT102" s="61">
        <v>3</v>
      </c>
      <c r="AU102" s="60">
        <f>AS102-AT102</f>
        <v>45516</v>
      </c>
      <c r="AV102" s="68" t="s">
        <v>98</v>
      </c>
      <c r="AW102" s="47"/>
      <c r="AX102" s="15" t="s">
        <v>191</v>
      </c>
      <c r="AY102" s="69"/>
    </row>
    <row r="103" spans="1:52" ht="36" customHeight="1" x14ac:dyDescent="0.25">
      <c r="A103" s="9">
        <f t="shared" si="41"/>
        <v>100</v>
      </c>
      <c r="B103" s="75" t="s">
        <v>104</v>
      </c>
      <c r="C103" s="10" t="s">
        <v>348</v>
      </c>
      <c r="D103" s="18" t="s">
        <v>349</v>
      </c>
      <c r="E103" s="14" t="s">
        <v>114</v>
      </c>
      <c r="F103" s="15" t="s">
        <v>12</v>
      </c>
      <c r="G103" s="15" t="s">
        <v>11</v>
      </c>
      <c r="H103" s="28">
        <v>0.8</v>
      </c>
      <c r="I103" s="29">
        <f>VLOOKUP(C103,[1]Sheet1!$B$5:$AZ$716,51,0)</f>
        <v>1400030.87</v>
      </c>
      <c r="J103" s="29">
        <f>VLOOKUP(C103,[1]Sheet1!$B$5:$BA$716,52,0)</f>
        <v>1204246.72</v>
      </c>
      <c r="K103" s="30">
        <f>VLOOKUP(C103,[2]Sheet1!$B$5:$BB$697,53,0)</f>
        <v>66679.711666666699</v>
      </c>
      <c r="L103" s="30">
        <f>VLOOKUP(C103,[2]Sheet1!$B:$BC,54,0)</f>
        <v>56543.574999999997</v>
      </c>
      <c r="M103" s="30">
        <f>VLOOKUP(C103,[2]Sheet1!$B:$BD,55,0)</f>
        <v>59586.8616666667</v>
      </c>
      <c r="N103" s="30">
        <f>VLOOKUP(C103,[2]Sheet1!$B:$BE,56,0)</f>
        <v>72669.826666666704</v>
      </c>
      <c r="O103" s="30">
        <f>VLOOKUP(C103,[2]Sheet1!$B:$BF,57,0)</f>
        <v>82380.246666666702</v>
      </c>
      <c r="P103" s="30">
        <f>VLOOKUP(C103,[3]Sheet1!$B:$BH,59,0)</f>
        <v>69524.031666666706</v>
      </c>
      <c r="Q103" s="30">
        <f>VLOOKUP(C103,[4]Sheet1!$B$5:$BJ$707,61,0)</f>
        <v>81791.738333333298</v>
      </c>
      <c r="R103" s="30">
        <f>VLOOKUP(C103,[1]Sheet1!$B$5:$BN$716,65,0)</f>
        <v>90928.554999999993</v>
      </c>
      <c r="S103" s="36">
        <f t="shared" si="37"/>
        <v>464083.63733333349</v>
      </c>
      <c r="T103" s="37">
        <f>VLOOKUP(C103,[5]Sheet2!$A:$V,21,0)</f>
        <v>140000</v>
      </c>
      <c r="U103" s="37"/>
      <c r="V103" s="37">
        <v>170000</v>
      </c>
      <c r="W103" s="37">
        <f>VLOOKUP(C103,'[6]5.30 (2)'!$C$4:$V$115,20,0)</f>
        <v>20000</v>
      </c>
      <c r="X103" s="37"/>
      <c r="Y103" s="37">
        <f>VLOOKUP(C103,'[7]7.4付款计划'!$C$4:$AI$185,33,0)</f>
        <v>10000</v>
      </c>
      <c r="Z103" s="37">
        <f>VLOOKUP(C103,'[7]7.9付款计划'!$C$9:$AB$196,26,0)</f>
        <v>10000</v>
      </c>
      <c r="AA103" s="37"/>
      <c r="AB103" s="37"/>
      <c r="AC103" s="37">
        <f t="shared" si="38"/>
        <v>350000</v>
      </c>
      <c r="AD103" s="38">
        <f t="shared" si="31"/>
        <v>114083.63733333349</v>
      </c>
      <c r="AE103" s="38">
        <f t="shared" si="39"/>
        <v>1204246.72</v>
      </c>
      <c r="AF103" s="44">
        <f t="shared" si="26"/>
        <v>114083.63733333349</v>
      </c>
      <c r="AG103" s="45">
        <f t="shared" si="47"/>
        <v>114083.63733333349</v>
      </c>
      <c r="AH103" s="44">
        <v>20000</v>
      </c>
      <c r="AI103" s="47">
        <f t="shared" si="40"/>
        <v>20000</v>
      </c>
      <c r="AJ103" s="48">
        <f t="shared" si="48"/>
        <v>0.17530997842892501</v>
      </c>
      <c r="AK103" s="49">
        <f t="shared" si="49"/>
        <v>8.5957847051644129E-4</v>
      </c>
      <c r="AL103" s="50"/>
      <c r="AM103" s="50"/>
      <c r="AN103" s="50"/>
      <c r="AO103" s="50">
        <f t="shared" si="50"/>
        <v>0</v>
      </c>
      <c r="AP103" s="58">
        <v>0.03</v>
      </c>
      <c r="AQ103" s="58">
        <f t="shared" si="42"/>
        <v>0.03</v>
      </c>
      <c r="AR103" s="47">
        <f t="shared" si="51"/>
        <v>19400</v>
      </c>
      <c r="AS103" s="59">
        <v>45509</v>
      </c>
      <c r="AT103" s="9">
        <v>3</v>
      </c>
      <c r="AU103" s="59">
        <f>AS103-AT103</f>
        <v>45506</v>
      </c>
      <c r="AV103" s="68" t="s">
        <v>98</v>
      </c>
      <c r="AW103" s="47"/>
      <c r="AX103" s="15" t="s">
        <v>191</v>
      </c>
      <c r="AY103" s="69"/>
      <c r="AZ103" s="3"/>
    </row>
    <row r="104" spans="1:52" ht="36" customHeight="1" x14ac:dyDescent="0.25">
      <c r="A104" s="9">
        <f t="shared" si="41"/>
        <v>101</v>
      </c>
      <c r="B104" s="9" t="s">
        <v>16</v>
      </c>
      <c r="C104" s="10" t="s">
        <v>350</v>
      </c>
      <c r="D104" s="12" t="s">
        <v>351</v>
      </c>
      <c r="E104" s="14" t="s">
        <v>114</v>
      </c>
      <c r="F104" s="15" t="s">
        <v>16</v>
      </c>
      <c r="G104" s="15" t="s">
        <v>21</v>
      </c>
      <c r="H104" s="28">
        <v>0.8</v>
      </c>
      <c r="I104" s="29">
        <f>VLOOKUP(C104,[1]Sheet1!$B$5:$AZ$716,51,0)</f>
        <v>96230.66</v>
      </c>
      <c r="J104" s="29">
        <f>VLOOKUP(C104,[1]Sheet1!$B$5:$BA$716,52,0)</f>
        <v>96230.66</v>
      </c>
      <c r="K104" s="30">
        <f>VLOOKUP(C104,[2]Sheet1!$B$5:$BB$697,53,0)</f>
        <v>15137.006666666701</v>
      </c>
      <c r="L104" s="30">
        <f>VLOOKUP(C104,[2]Sheet1!$B:$BC,54,0)</f>
        <v>11305.571666666699</v>
      </c>
      <c r="M104" s="30">
        <f>VLOOKUP(C104,[2]Sheet1!$B:$BD,55,0)</f>
        <v>11305.571666666699</v>
      </c>
      <c r="N104" s="30">
        <f>VLOOKUP(C104,[2]Sheet1!$B:$BE,56,0)</f>
        <v>9088.9050000000007</v>
      </c>
      <c r="O104" s="30">
        <f>VLOOKUP(C104,[2]Sheet1!$B:$BF,57,0)</f>
        <v>5222.23833333333</v>
      </c>
      <c r="P104" s="30">
        <f>VLOOKUP(C104,[3]Sheet1!$B:$BH,59,0)</f>
        <v>5222.23833333333</v>
      </c>
      <c r="Q104" s="30">
        <f>VLOOKUP(C104,[4]Sheet1!$B$5:$BJ$707,61,0)</f>
        <v>0</v>
      </c>
      <c r="R104" s="30">
        <f>VLOOKUP(C104,[1]Sheet1!$B$5:$BN$716,65,0)</f>
        <v>0</v>
      </c>
      <c r="S104" s="36">
        <f t="shared" si="37"/>
        <v>45825.225333333401</v>
      </c>
      <c r="T104" s="37">
        <f>VLOOKUP(C104,[5]Sheet2!$A:$V,21,0)</f>
        <v>20000</v>
      </c>
      <c r="U104" s="37"/>
      <c r="V104" s="37"/>
      <c r="W104" s="37">
        <f>VLOOKUP(C104,'[6]5.30 (2)'!$C$4:$V$115,20,0)</f>
        <v>10000</v>
      </c>
      <c r="X104" s="37"/>
      <c r="Y104" s="37">
        <f>VLOOKUP(C104,'[7]7.4付款计划'!$C$4:$AI$185,33,0)</f>
        <v>0</v>
      </c>
      <c r="Z104" s="37">
        <f>VLOOKUP(C104,'[7]7.9付款计划'!$C$9:$AB$196,26,0)</f>
        <v>0</v>
      </c>
      <c r="AA104" s="37"/>
      <c r="AB104" s="37"/>
      <c r="AC104" s="37">
        <f t="shared" si="38"/>
        <v>30000</v>
      </c>
      <c r="AD104" s="38">
        <f t="shared" si="31"/>
        <v>15825.225333333401</v>
      </c>
      <c r="AE104" s="38">
        <f t="shared" si="39"/>
        <v>96230.66</v>
      </c>
      <c r="AF104" s="44">
        <f t="shared" si="26"/>
        <v>96230.66</v>
      </c>
      <c r="AG104" s="45">
        <f t="shared" si="47"/>
        <v>96230.66</v>
      </c>
      <c r="AH104" s="44">
        <v>10000</v>
      </c>
      <c r="AI104" s="47">
        <f t="shared" si="40"/>
        <v>10000</v>
      </c>
      <c r="AJ104" s="48">
        <f t="shared" si="48"/>
        <v>0.10391698446212465</v>
      </c>
      <c r="AK104" s="49">
        <f t="shared" si="49"/>
        <v>4.2978923525822065E-4</v>
      </c>
      <c r="AL104" s="50"/>
      <c r="AM104" s="50"/>
      <c r="AN104" s="50"/>
      <c r="AO104" s="50">
        <f t="shared" si="50"/>
        <v>0</v>
      </c>
      <c r="AP104" s="58">
        <v>0.03</v>
      </c>
      <c r="AQ104" s="58">
        <f t="shared" si="42"/>
        <v>0.03</v>
      </c>
      <c r="AR104" s="47">
        <f t="shared" si="51"/>
        <v>9700</v>
      </c>
      <c r="AS104" s="59"/>
      <c r="AT104" s="9"/>
      <c r="AU104" s="59"/>
      <c r="AV104" s="19" t="s">
        <v>98</v>
      </c>
      <c r="AW104" s="71"/>
      <c r="AX104" s="9" t="s">
        <v>167</v>
      </c>
      <c r="AY104" s="69" t="s">
        <v>352</v>
      </c>
    </row>
    <row r="105" spans="1:52" ht="36" customHeight="1" x14ac:dyDescent="0.25">
      <c r="A105" s="9">
        <f t="shared" si="41"/>
        <v>102</v>
      </c>
      <c r="B105" s="9" t="s">
        <v>16</v>
      </c>
      <c r="C105" s="10" t="s">
        <v>353</v>
      </c>
      <c r="D105" s="12" t="s">
        <v>354</v>
      </c>
      <c r="E105" s="14" t="s">
        <v>86</v>
      </c>
      <c r="F105" s="15" t="s">
        <v>16</v>
      </c>
      <c r="G105" s="15" t="s">
        <v>11</v>
      </c>
      <c r="H105" s="28">
        <v>0.8</v>
      </c>
      <c r="I105" s="29">
        <f>VLOOKUP(C105,[1]Sheet1!$B$5:$AZ$716,51,0)</f>
        <v>86795.3</v>
      </c>
      <c r="J105" s="29">
        <f>VLOOKUP(C105,[1]Sheet1!$B$5:$BA$716,52,0)</f>
        <v>86795.3</v>
      </c>
      <c r="K105" s="30">
        <f>VLOOKUP(C105,[2]Sheet1!$B$5:$BB$697,53,0)</f>
        <v>0</v>
      </c>
      <c r="L105" s="30">
        <f>VLOOKUP(C105,[2]Sheet1!$B:$BC,54,0)</f>
        <v>0</v>
      </c>
      <c r="M105" s="30">
        <f>VLOOKUP(C105,[2]Sheet1!$B:$BD,55,0)</f>
        <v>414.33333333333297</v>
      </c>
      <c r="N105" s="30">
        <f>VLOOKUP(C105,[2]Sheet1!$B:$BE,56,0)</f>
        <v>7595.4833333333299</v>
      </c>
      <c r="O105" s="30">
        <f>VLOOKUP(C105,[2]Sheet1!$B:$BF,57,0)</f>
        <v>14465.8833333333</v>
      </c>
      <c r="P105" s="30">
        <f>VLOOKUP(C105,[3]Sheet1!$B:$BH,59,0)</f>
        <v>14465.8833333333</v>
      </c>
      <c r="Q105" s="30">
        <f>VLOOKUP(C105,[4]Sheet1!$B$5:$BJ$707,61,0)</f>
        <v>14465.8833333333</v>
      </c>
      <c r="R105" s="30">
        <f>VLOOKUP(C105,[1]Sheet1!$B$5:$BN$716,65,0)</f>
        <v>14465.8833333333</v>
      </c>
      <c r="S105" s="36">
        <f t="shared" si="37"/>
        <v>52698.679999999891</v>
      </c>
      <c r="T105" s="37">
        <f>VLOOKUP(C105,[5]Sheet2!$A:$V,21,0)</f>
        <v>0</v>
      </c>
      <c r="U105" s="37"/>
      <c r="V105" s="37"/>
      <c r="W105" s="37"/>
      <c r="X105" s="37"/>
      <c r="Y105" s="37"/>
      <c r="Z105" s="37">
        <f>VLOOKUP(C105,'[7]7.9付款计划'!$C$9:$AB$196,26,0)</f>
        <v>0</v>
      </c>
      <c r="AA105" s="37"/>
      <c r="AB105" s="37"/>
      <c r="AC105" s="37">
        <f t="shared" si="38"/>
        <v>0</v>
      </c>
      <c r="AD105" s="38">
        <f t="shared" si="31"/>
        <v>52698.679999999891</v>
      </c>
      <c r="AE105" s="38">
        <f t="shared" si="39"/>
        <v>86795.3</v>
      </c>
      <c r="AF105" s="44">
        <f t="shared" si="26"/>
        <v>52698.679999999891</v>
      </c>
      <c r="AG105" s="45">
        <f t="shared" si="47"/>
        <v>52698.679999999891</v>
      </c>
      <c r="AH105" s="44">
        <v>50000</v>
      </c>
      <c r="AI105" s="47">
        <f t="shared" si="40"/>
        <v>50000</v>
      </c>
      <c r="AJ105" s="48">
        <f t="shared" si="48"/>
        <v>0.94879036818379703</v>
      </c>
      <c r="AK105" s="49">
        <f t="shared" si="49"/>
        <v>2.1489461762911033E-3</v>
      </c>
      <c r="AL105" s="50"/>
      <c r="AM105" s="51"/>
      <c r="AN105" s="51"/>
      <c r="AO105" s="50">
        <f t="shared" si="50"/>
        <v>0</v>
      </c>
      <c r="AP105" s="58"/>
      <c r="AQ105" s="58">
        <f t="shared" si="42"/>
        <v>0</v>
      </c>
      <c r="AR105" s="47">
        <f t="shared" si="51"/>
        <v>50000</v>
      </c>
      <c r="AS105" s="59"/>
      <c r="AT105" s="9">
        <v>3</v>
      </c>
      <c r="AU105" s="60">
        <f>AS105-AT105</f>
        <v>-3</v>
      </c>
      <c r="AV105" s="19" t="s">
        <v>98</v>
      </c>
      <c r="AW105" s="47"/>
      <c r="AX105" s="9" t="s">
        <v>167</v>
      </c>
      <c r="AY105" s="69"/>
    </row>
    <row r="106" spans="1:52" ht="36" customHeight="1" x14ac:dyDescent="0.25">
      <c r="A106" s="9">
        <f t="shared" si="41"/>
        <v>103</v>
      </c>
      <c r="B106" s="9" t="s">
        <v>16</v>
      </c>
      <c r="C106" s="10" t="s">
        <v>355</v>
      </c>
      <c r="D106" s="12" t="s">
        <v>356</v>
      </c>
      <c r="E106" s="14" t="s">
        <v>114</v>
      </c>
      <c r="F106" s="15" t="s">
        <v>16</v>
      </c>
      <c r="G106" s="15" t="s">
        <v>21</v>
      </c>
      <c r="H106" s="28">
        <v>0.8</v>
      </c>
      <c r="I106" s="29">
        <f>VLOOKUP(C106,[1]Sheet1!$B$5:$AZ$716,51,0)</f>
        <v>2480526.36</v>
      </c>
      <c r="J106" s="29">
        <f>VLOOKUP(C106,[1]Sheet1!$B$5:$BA$716,52,0)</f>
        <v>2480526.36</v>
      </c>
      <c r="K106" s="30">
        <f>VLOOKUP(C106,[2]Sheet1!$B$5:$BB$697,53,0)</f>
        <v>56637.038333333301</v>
      </c>
      <c r="L106" s="30">
        <f>VLOOKUP(C106,[2]Sheet1!$B:$BC,54,0)</f>
        <v>56637.038333333301</v>
      </c>
      <c r="M106" s="30">
        <f>VLOOKUP(C106,[2]Sheet1!$B:$BD,55,0)</f>
        <v>56637.038333333301</v>
      </c>
      <c r="N106" s="30">
        <f>VLOOKUP(C106,[2]Sheet1!$B:$BE,56,0)</f>
        <v>203003.721666667</v>
      </c>
      <c r="O106" s="30">
        <f>VLOOKUP(C106,[2]Sheet1!$B:$BF,57,0)</f>
        <v>291213.05499999999</v>
      </c>
      <c r="P106" s="30">
        <f>VLOOKUP(C106,[3]Sheet1!$B:$BH,59,0)</f>
        <v>403895.90166666702</v>
      </c>
      <c r="Q106" s="30">
        <f>VLOOKUP(C106,[4]Sheet1!$B$5:$BJ$707,61,0)</f>
        <v>373450.688333333</v>
      </c>
      <c r="R106" s="30">
        <f>VLOOKUP(C106,[1]Sheet1!$B$5:$BN$716,65,0)</f>
        <v>373450.688333333</v>
      </c>
      <c r="S106" s="36">
        <f t="shared" si="37"/>
        <v>1451940.1359999999</v>
      </c>
      <c r="T106" s="37">
        <f>VLOOKUP(C106,[5]Sheet2!$A:$V,21,0)</f>
        <v>150000</v>
      </c>
      <c r="U106" s="37"/>
      <c r="V106" s="37"/>
      <c r="W106" s="37">
        <f>VLOOKUP(C106,'[6]5.30 (2)'!$C$4:$V$115,20,0)</f>
        <v>100000</v>
      </c>
      <c r="X106" s="37"/>
      <c r="Y106" s="37">
        <f>VLOOKUP(C106,'[7]7.4付款计划'!$C$4:$AI$185,33,0)</f>
        <v>0</v>
      </c>
      <c r="Z106" s="37">
        <f>VLOOKUP(C106,'[7]7.9付款计划'!$C$9:$AB$196,26,0)</f>
        <v>0</v>
      </c>
      <c r="AA106" s="37">
        <v>200000</v>
      </c>
      <c r="AB106" s="37"/>
      <c r="AC106" s="37">
        <f t="shared" si="38"/>
        <v>450000</v>
      </c>
      <c r="AD106" s="38">
        <f t="shared" si="31"/>
        <v>1001940.1359999999</v>
      </c>
      <c r="AE106" s="38">
        <f t="shared" si="39"/>
        <v>2280526.36</v>
      </c>
      <c r="AF106" s="44">
        <f t="shared" si="26"/>
        <v>2280526.36</v>
      </c>
      <c r="AG106" s="45">
        <f t="shared" si="47"/>
        <v>2280526.36</v>
      </c>
      <c r="AH106" s="44">
        <v>250000</v>
      </c>
      <c r="AI106" s="47">
        <f t="shared" si="40"/>
        <v>250000</v>
      </c>
      <c r="AJ106" s="55">
        <f t="shared" si="48"/>
        <v>0.10962381509153002</v>
      </c>
      <c r="AK106" s="49">
        <f t="shared" si="49"/>
        <v>1.0744730881455517E-2</v>
      </c>
      <c r="AL106" s="50"/>
      <c r="AM106" s="50"/>
      <c r="AN106" s="50"/>
      <c r="AO106" s="50">
        <f t="shared" si="50"/>
        <v>0</v>
      </c>
      <c r="AP106" s="58">
        <v>0</v>
      </c>
      <c r="AQ106" s="58">
        <f t="shared" si="42"/>
        <v>0</v>
      </c>
      <c r="AR106" s="47">
        <f t="shared" si="51"/>
        <v>250000</v>
      </c>
      <c r="AS106" s="59">
        <v>45516</v>
      </c>
      <c r="AT106" s="9">
        <v>7</v>
      </c>
      <c r="AU106" s="59">
        <f>AS106-AT106</f>
        <v>45509</v>
      </c>
      <c r="AV106" s="19" t="s">
        <v>98</v>
      </c>
      <c r="AW106" s="71"/>
      <c r="AX106" s="9" t="s">
        <v>107</v>
      </c>
      <c r="AY106" s="69"/>
    </row>
    <row r="107" spans="1:52" ht="36" customHeight="1" x14ac:dyDescent="0.25">
      <c r="A107" s="9">
        <f t="shared" si="41"/>
        <v>104</v>
      </c>
      <c r="B107" s="9" t="s">
        <v>16</v>
      </c>
      <c r="C107" s="10" t="s">
        <v>357</v>
      </c>
      <c r="D107" s="12" t="s">
        <v>358</v>
      </c>
      <c r="E107" s="14" t="s">
        <v>86</v>
      </c>
      <c r="F107" s="15" t="s">
        <v>16</v>
      </c>
      <c r="G107" s="15" t="s">
        <v>11</v>
      </c>
      <c r="H107" s="28">
        <v>0.8</v>
      </c>
      <c r="I107" s="29">
        <f>VLOOKUP(C107,[1]Sheet1!$B$5:$AZ$716,51,0)</f>
        <v>145095.57</v>
      </c>
      <c r="J107" s="29">
        <f>VLOOKUP(C107,[1]Sheet1!$B$5:$BA$716,52,0)</f>
        <v>145095.57</v>
      </c>
      <c r="K107" s="30">
        <f>VLOOKUP(C107,[2]Sheet1!$B$5:$BB$697,53,0)</f>
        <v>12110.95</v>
      </c>
      <c r="L107" s="30">
        <f>VLOOKUP(C107,[2]Sheet1!$B:$BC,54,0)</f>
        <v>15110.93</v>
      </c>
      <c r="M107" s="30">
        <f>VLOOKUP(C107,[2]Sheet1!$B:$BD,55,0)</f>
        <v>15414.1466666667</v>
      </c>
      <c r="N107" s="30">
        <f>VLOOKUP(C107,[2]Sheet1!$B:$BE,56,0)</f>
        <v>14464.1466666667</v>
      </c>
      <c r="O107" s="30">
        <f>VLOOKUP(C107,[2]Sheet1!$B:$BF,57,0)</f>
        <v>12530.813333333301</v>
      </c>
      <c r="P107" s="30">
        <f>VLOOKUP(C107,[3]Sheet1!$B:$BH,59,0)</f>
        <v>13125.946666666699</v>
      </c>
      <c r="Q107" s="30">
        <f>VLOOKUP(C107,[4]Sheet1!$B$5:$BJ$707,61,0)</f>
        <v>12565.946666666699</v>
      </c>
      <c r="R107" s="30">
        <f>VLOOKUP(C107,[1]Sheet1!$B$5:$BN$716,65,0)</f>
        <v>9565.9666666666708</v>
      </c>
      <c r="S107" s="36">
        <f t="shared" si="37"/>
        <v>83911.077333333422</v>
      </c>
      <c r="T107" s="37">
        <f>VLOOKUP(C107,[5]Sheet2!$A:$V,21,0)</f>
        <v>50000</v>
      </c>
      <c r="U107" s="37"/>
      <c r="V107" s="37"/>
      <c r="W107" s="37">
        <f>VLOOKUP(C107,'[6]5.30 (2)'!$C$4:$V$115,20,0)</f>
        <v>10000</v>
      </c>
      <c r="X107" s="37"/>
      <c r="Y107" s="37">
        <f>VLOOKUP(C107,'[7]7.4付款计划'!$C$4:$AI$185,33,0)</f>
        <v>0</v>
      </c>
      <c r="Z107" s="37">
        <f>VLOOKUP(C107,'[7]7.9付款计划'!$C$9:$AB$196,26,0)</f>
        <v>0</v>
      </c>
      <c r="AA107" s="37"/>
      <c r="AB107" s="37"/>
      <c r="AC107" s="37">
        <f t="shared" si="38"/>
        <v>60000</v>
      </c>
      <c r="AD107" s="38">
        <f t="shared" si="31"/>
        <v>23911.077333333422</v>
      </c>
      <c r="AE107" s="38">
        <f t="shared" si="39"/>
        <v>145095.57</v>
      </c>
      <c r="AF107" s="44">
        <f t="shared" ref="AF107:AF170" si="52">_xlfn.IFS(G107="原材料",AE107,G107="涉诉",AE107,G107="临采",AE107,G107="零部件",AD107,G107="销售",AD107,G107="固定资产",AE107,G107="特殊类",AE107)</f>
        <v>23911.077333333422</v>
      </c>
      <c r="AG107" s="45">
        <f t="shared" si="47"/>
        <v>23911.077333333422</v>
      </c>
      <c r="AH107" s="44">
        <v>10000</v>
      </c>
      <c r="AI107" s="47">
        <f t="shared" si="40"/>
        <v>10000</v>
      </c>
      <c r="AJ107" s="48">
        <f t="shared" si="48"/>
        <v>0.418216204171588</v>
      </c>
      <c r="AK107" s="49">
        <f t="shared" si="49"/>
        <v>4.2978923525822065E-4</v>
      </c>
      <c r="AL107" s="50"/>
      <c r="AM107" s="50"/>
      <c r="AN107" s="50"/>
      <c r="AO107" s="50">
        <f t="shared" si="50"/>
        <v>0</v>
      </c>
      <c r="AP107" s="58">
        <v>0</v>
      </c>
      <c r="AQ107" s="58">
        <f t="shared" si="42"/>
        <v>0</v>
      </c>
      <c r="AR107" s="47">
        <f t="shared" si="51"/>
        <v>10000</v>
      </c>
      <c r="AS107" s="59">
        <v>45519</v>
      </c>
      <c r="AT107" s="9"/>
      <c r="AU107" s="59"/>
      <c r="AV107" s="19" t="s">
        <v>98</v>
      </c>
      <c r="AW107" s="71"/>
      <c r="AX107" s="9" t="s">
        <v>229</v>
      </c>
      <c r="AY107" s="69"/>
    </row>
    <row r="108" spans="1:52" ht="36" customHeight="1" x14ac:dyDescent="0.25">
      <c r="A108" s="9">
        <f t="shared" si="41"/>
        <v>105</v>
      </c>
      <c r="B108" s="9" t="s">
        <v>16</v>
      </c>
      <c r="C108" s="10" t="s">
        <v>359</v>
      </c>
      <c r="D108" s="12" t="s">
        <v>360</v>
      </c>
      <c r="E108" s="14" t="s">
        <v>114</v>
      </c>
      <c r="F108" s="15" t="s">
        <v>16</v>
      </c>
      <c r="G108" s="15" t="s">
        <v>11</v>
      </c>
      <c r="H108" s="28">
        <v>0.8</v>
      </c>
      <c r="I108" s="29">
        <f>VLOOKUP(C108,[1]Sheet1!$B$5:$AZ$716,51,0)</f>
        <v>218188.19</v>
      </c>
      <c r="J108" s="29">
        <f>VLOOKUP(C108,[1]Sheet1!$B$5:$BA$716,52,0)</f>
        <v>218188.19</v>
      </c>
      <c r="K108" s="30">
        <f>VLOOKUP(C108,[2]Sheet1!$B$5:$BB$697,53,0)</f>
        <v>10800.39</v>
      </c>
      <c r="L108" s="30">
        <f>VLOOKUP(C108,[2]Sheet1!$B:$BC,54,0)</f>
        <v>10752.93</v>
      </c>
      <c r="M108" s="30">
        <f>VLOOKUP(C108,[2]Sheet1!$B:$BD,55,0)</f>
        <v>12986.94</v>
      </c>
      <c r="N108" s="30">
        <f>VLOOKUP(C108,[2]Sheet1!$B:$BE,56,0)</f>
        <v>15797.34</v>
      </c>
      <c r="O108" s="30">
        <f>VLOOKUP(C108,[2]Sheet1!$B:$BF,57,0)</f>
        <v>20360.34</v>
      </c>
      <c r="P108" s="30">
        <f>VLOOKUP(C108,[3]Sheet1!$B:$BH,59,0)</f>
        <v>18560.25</v>
      </c>
      <c r="Q108" s="30">
        <f>VLOOKUP(C108,[4]Sheet1!$B$5:$BJ$707,61,0)</f>
        <v>15560.1</v>
      </c>
      <c r="R108" s="30">
        <f>VLOOKUP(C108,[1]Sheet1!$B$5:$BN$716,65,0)</f>
        <v>14407.5</v>
      </c>
      <c r="S108" s="36">
        <f t="shared" si="37"/>
        <v>95380.632000000012</v>
      </c>
      <c r="T108" s="37">
        <f>VLOOKUP(C108,[5]Sheet2!$A:$V,21,0)</f>
        <v>40000</v>
      </c>
      <c r="U108" s="37"/>
      <c r="V108" s="37"/>
      <c r="W108" s="37">
        <f>VLOOKUP(C108,'[6]5.30 (2)'!$C$4:$V$115,20,0)</f>
        <v>10000</v>
      </c>
      <c r="X108" s="37"/>
      <c r="Y108" s="37">
        <f>VLOOKUP(C108,'[7]7.4付款计划'!$C$4:$AI$185,33,0)</f>
        <v>0</v>
      </c>
      <c r="Z108" s="37">
        <f>VLOOKUP(C108,'[7]7.9付款计划'!$C$9:$AB$196,26,0)</f>
        <v>0</v>
      </c>
      <c r="AA108" s="37"/>
      <c r="AB108" s="37"/>
      <c r="AC108" s="37">
        <f t="shared" si="38"/>
        <v>50000</v>
      </c>
      <c r="AD108" s="38">
        <f t="shared" si="31"/>
        <v>45380.632000000012</v>
      </c>
      <c r="AE108" s="38">
        <f t="shared" si="39"/>
        <v>218188.19</v>
      </c>
      <c r="AF108" s="44">
        <f t="shared" si="52"/>
        <v>45380.632000000012</v>
      </c>
      <c r="AG108" s="45">
        <f t="shared" si="47"/>
        <v>45380.632000000012</v>
      </c>
      <c r="AH108" s="44">
        <v>10000</v>
      </c>
      <c r="AI108" s="47">
        <f t="shared" si="40"/>
        <v>10000</v>
      </c>
      <c r="AJ108" s="48">
        <f t="shared" si="48"/>
        <v>0.22035832378887973</v>
      </c>
      <c r="AK108" s="49">
        <f t="shared" si="49"/>
        <v>4.2978923525822065E-4</v>
      </c>
      <c r="AL108" s="50"/>
      <c r="AM108" s="50"/>
      <c r="AN108" s="50"/>
      <c r="AO108" s="50">
        <f t="shared" si="50"/>
        <v>0</v>
      </c>
      <c r="AP108" s="58">
        <v>0</v>
      </c>
      <c r="AQ108" s="58">
        <f t="shared" si="42"/>
        <v>0</v>
      </c>
      <c r="AR108" s="47">
        <f t="shared" si="51"/>
        <v>10000</v>
      </c>
      <c r="AS108" s="59">
        <v>45519</v>
      </c>
      <c r="AT108" s="9">
        <v>3</v>
      </c>
      <c r="AU108" s="59">
        <f>AS108-AT108</f>
        <v>45516</v>
      </c>
      <c r="AV108" s="19" t="s">
        <v>98</v>
      </c>
      <c r="AW108" s="71"/>
      <c r="AX108" s="9" t="s">
        <v>182</v>
      </c>
      <c r="AY108" s="69"/>
    </row>
    <row r="109" spans="1:52" ht="36" customHeight="1" x14ac:dyDescent="0.25">
      <c r="A109" s="9">
        <f t="shared" si="41"/>
        <v>106</v>
      </c>
      <c r="B109" s="9" t="s">
        <v>16</v>
      </c>
      <c r="C109" s="10" t="s">
        <v>361</v>
      </c>
      <c r="D109" s="12" t="s">
        <v>362</v>
      </c>
      <c r="E109" s="14" t="s">
        <v>86</v>
      </c>
      <c r="F109" s="15" t="s">
        <v>16</v>
      </c>
      <c r="G109" s="15" t="s">
        <v>21</v>
      </c>
      <c r="H109" s="28">
        <v>1</v>
      </c>
      <c r="I109" s="29">
        <f>VLOOKUP(C109,[1]Sheet1!$B$5:$AZ$716,51,0)</f>
        <v>1243799.6100000001</v>
      </c>
      <c r="J109" s="29">
        <f>VLOOKUP(C109,[1]Sheet1!$B$5:$BA$716,52,0)</f>
        <v>1041809.85</v>
      </c>
      <c r="K109" s="30">
        <f>VLOOKUP(C109,[2]Sheet1!$B$5:$BB$697,53,0)</f>
        <v>92578.64</v>
      </c>
      <c r="L109" s="30">
        <f>VLOOKUP(C109,[2]Sheet1!$B:$BC,54,0)</f>
        <v>109411.12</v>
      </c>
      <c r="M109" s="30">
        <f>VLOOKUP(C109,[2]Sheet1!$B:$BD,55,0)</f>
        <v>16832.48</v>
      </c>
      <c r="N109" s="30">
        <f>VLOOKUP(C109,[2]Sheet1!$B:$BE,56,0)</f>
        <v>16832.48</v>
      </c>
      <c r="O109" s="30">
        <f>VLOOKUP(C109,[2]Sheet1!$B:$BF,57,0)</f>
        <v>33664.959999999999</v>
      </c>
      <c r="P109" s="30">
        <f>VLOOKUP(C109,[3]Sheet1!$B:$BH,59,0)</f>
        <v>117827.36</v>
      </c>
      <c r="Q109" s="30">
        <f>VLOOKUP(C109,[4]Sheet1!$B$5:$BJ$707,61,0)</f>
        <v>151492.32</v>
      </c>
      <c r="R109" s="30">
        <f>VLOOKUP(C109,[1]Sheet1!$B$5:$BN$716,65,0)</f>
        <v>134659.84</v>
      </c>
      <c r="S109" s="36">
        <f t="shared" si="37"/>
        <v>673299.20000000007</v>
      </c>
      <c r="T109" s="37">
        <f>VLOOKUP(C109,[5]Sheet2!$A:$V,21,0)</f>
        <v>0</v>
      </c>
      <c r="U109" s="37"/>
      <c r="V109" s="37"/>
      <c r="W109" s="37">
        <f>VLOOKUP(C109,'[6]5.30 (2)'!$C$4:$V$115,20,0)</f>
        <v>500000</v>
      </c>
      <c r="X109" s="37"/>
      <c r="Y109" s="37">
        <f>VLOOKUP(C109,'[7]7.4付款计划'!$C$4:$AI$185,33,0)</f>
        <v>0</v>
      </c>
      <c r="Z109" s="37">
        <v>564350.55000000005</v>
      </c>
      <c r="AA109" s="37"/>
      <c r="AB109" s="37"/>
      <c r="AC109" s="37">
        <f t="shared" si="38"/>
        <v>1064350.55</v>
      </c>
      <c r="AD109" s="38">
        <f t="shared" si="31"/>
        <v>-391051.35</v>
      </c>
      <c r="AE109" s="38">
        <f t="shared" si="39"/>
        <v>1041809.85</v>
      </c>
      <c r="AF109" s="44">
        <f t="shared" si="52"/>
        <v>1041809.85</v>
      </c>
      <c r="AG109" s="45">
        <f t="shared" si="47"/>
        <v>1041809.85</v>
      </c>
      <c r="AH109" s="44">
        <v>400000</v>
      </c>
      <c r="AI109" s="47">
        <f t="shared" si="40"/>
        <v>400000</v>
      </c>
      <c r="AJ109" s="55">
        <f t="shared" si="48"/>
        <v>0.3839472241503572</v>
      </c>
      <c r="AK109" s="49">
        <f t="shared" si="49"/>
        <v>1.7191569410328827E-2</v>
      </c>
      <c r="AL109" s="50"/>
      <c r="AM109" s="50"/>
      <c r="AN109" s="50"/>
      <c r="AO109" s="50">
        <f t="shared" si="50"/>
        <v>0</v>
      </c>
      <c r="AP109" s="58">
        <v>0</v>
      </c>
      <c r="AQ109" s="58">
        <f t="shared" ref="AQ109:AQ140" si="53">IF(AI109=0,0,AO109/AI109+AP109)</f>
        <v>0</v>
      </c>
      <c r="AR109" s="47">
        <f t="shared" si="51"/>
        <v>400000</v>
      </c>
      <c r="AS109" s="59"/>
      <c r="AT109" s="9">
        <v>3</v>
      </c>
      <c r="AU109" s="59">
        <f>AS109-AT109</f>
        <v>-3</v>
      </c>
      <c r="AV109" s="19" t="s">
        <v>98</v>
      </c>
      <c r="AW109" s="71"/>
      <c r="AX109" s="9" t="s">
        <v>167</v>
      </c>
      <c r="AY109" s="69" t="s">
        <v>363</v>
      </c>
    </row>
    <row r="110" spans="1:52" ht="36" customHeight="1" x14ac:dyDescent="0.25">
      <c r="A110" s="9">
        <f t="shared" si="41"/>
        <v>107</v>
      </c>
      <c r="B110" s="9" t="s">
        <v>16</v>
      </c>
      <c r="C110" s="10" t="s">
        <v>364</v>
      </c>
      <c r="D110" s="12" t="s">
        <v>365</v>
      </c>
      <c r="E110" s="14" t="s">
        <v>86</v>
      </c>
      <c r="F110" s="15" t="s">
        <v>16</v>
      </c>
      <c r="G110" s="15" t="s">
        <v>11</v>
      </c>
      <c r="H110" s="28">
        <v>1</v>
      </c>
      <c r="I110" s="29">
        <f>VLOOKUP(C110,[1]Sheet1!$B$5:$AZ$716,51,0)</f>
        <v>1793261.8</v>
      </c>
      <c r="J110" s="29">
        <f>VLOOKUP(C110,[1]Sheet1!$B$5:$BA$716,52,0)</f>
        <v>1143798.82</v>
      </c>
      <c r="K110" s="30">
        <f>VLOOKUP(C110,[2]Sheet1!$B$5:$BB$697,53,0)</f>
        <v>105920.45833333299</v>
      </c>
      <c r="L110" s="30">
        <f>VLOOKUP(C110,[2]Sheet1!$B:$BC,54,0)</f>
        <v>176391.036666667</v>
      </c>
      <c r="M110" s="30">
        <f>VLOOKUP(C110,[2]Sheet1!$B:$BD,55,0)</f>
        <v>176391.036666667</v>
      </c>
      <c r="N110" s="30">
        <f>VLOOKUP(C110,[2]Sheet1!$B:$BE,56,0)</f>
        <v>223966.47</v>
      </c>
      <c r="O110" s="30">
        <f>VLOOKUP(C110,[2]Sheet1!$B:$BF,57,0)</f>
        <v>222925.95</v>
      </c>
      <c r="P110" s="30">
        <f>VLOOKUP(C110,[3]Sheet1!$B:$BH,59,0)</f>
        <v>168407.66333333301</v>
      </c>
      <c r="Q110" s="30">
        <f>VLOOKUP(C110,[4]Sheet1!$B$5:$BJ$707,61,0)</f>
        <v>181743.92333333299</v>
      </c>
      <c r="R110" s="30">
        <f>VLOOKUP(C110,[1]Sheet1!$B$5:$BN$716,65,0)</f>
        <v>155819.26333333299</v>
      </c>
      <c r="S110" s="36">
        <f t="shared" si="37"/>
        <v>1411565.8016666661</v>
      </c>
      <c r="T110" s="37">
        <f>VLOOKUP(C110,[5]Sheet2!$A:$V,21,0)</f>
        <v>0</v>
      </c>
      <c r="U110" s="37"/>
      <c r="V110" s="37"/>
      <c r="W110" s="37">
        <f>VLOOKUP(C110,'[6]5.30 (2)'!$C$4:$V$115,20,0)</f>
        <v>400000</v>
      </c>
      <c r="X110" s="37"/>
      <c r="Y110" s="37">
        <f>VLOOKUP(C110,'[7]7.4付款计划'!$C$4:$AI$185,33,0)</f>
        <v>200000</v>
      </c>
      <c r="Z110" s="37">
        <f>VLOOKUP(C110,'[7]7.9付款计划'!$C$9:$AB$196,26,0)</f>
        <v>0</v>
      </c>
      <c r="AA110" s="37"/>
      <c r="AB110" s="37"/>
      <c r="AC110" s="37">
        <f t="shared" si="38"/>
        <v>600000</v>
      </c>
      <c r="AD110" s="38">
        <f t="shared" si="31"/>
        <v>811565.80166666606</v>
      </c>
      <c r="AE110" s="38">
        <f t="shared" si="39"/>
        <v>1143798.82</v>
      </c>
      <c r="AF110" s="44">
        <f t="shared" si="52"/>
        <v>811565.80166666606</v>
      </c>
      <c r="AG110" s="45">
        <f t="shared" si="47"/>
        <v>811565.80166666606</v>
      </c>
      <c r="AH110" s="44">
        <v>400000</v>
      </c>
      <c r="AI110" s="47">
        <f t="shared" si="40"/>
        <v>400000</v>
      </c>
      <c r="AJ110" s="48">
        <f t="shared" si="48"/>
        <v>0.49287439068839889</v>
      </c>
      <c r="AK110" s="49">
        <f t="shared" si="49"/>
        <v>1.7191569410328827E-2</v>
      </c>
      <c r="AL110" s="50"/>
      <c r="AM110" s="50"/>
      <c r="AN110" s="50"/>
      <c r="AO110" s="50">
        <f t="shared" si="50"/>
        <v>0</v>
      </c>
      <c r="AP110" s="58">
        <v>2.5000000000000001E-2</v>
      </c>
      <c r="AQ110" s="58">
        <f t="shared" si="53"/>
        <v>2.5000000000000001E-2</v>
      </c>
      <c r="AR110" s="47">
        <f t="shared" si="51"/>
        <v>390000</v>
      </c>
      <c r="AS110" s="59">
        <v>45516</v>
      </c>
      <c r="AT110" s="9">
        <v>7</v>
      </c>
      <c r="AU110" s="59">
        <f>AS110-AT110</f>
        <v>45509</v>
      </c>
      <c r="AV110" s="68" t="s">
        <v>98</v>
      </c>
      <c r="AW110" s="47"/>
      <c r="AX110" s="15" t="s">
        <v>167</v>
      </c>
      <c r="AY110" s="69"/>
    </row>
    <row r="111" spans="1:52" ht="36" customHeight="1" x14ac:dyDescent="0.25">
      <c r="A111" s="9">
        <f t="shared" si="41"/>
        <v>108</v>
      </c>
      <c r="B111" s="9" t="s">
        <v>14</v>
      </c>
      <c r="C111" s="10" t="s">
        <v>366</v>
      </c>
      <c r="D111" s="12" t="s">
        <v>367</v>
      </c>
      <c r="E111" s="14" t="s">
        <v>114</v>
      </c>
      <c r="F111" s="20" t="s">
        <v>14</v>
      </c>
      <c r="G111" s="15" t="s">
        <v>21</v>
      </c>
      <c r="H111" s="28">
        <v>1</v>
      </c>
      <c r="I111" s="29">
        <f>VLOOKUP(C111,[1]Sheet1!$B$5:$AZ$716,51,0)</f>
        <v>92912.62</v>
      </c>
      <c r="J111" s="29">
        <f>VLOOKUP(C111,[1]Sheet1!$B$5:$BA$716,52,0)</f>
        <v>92912.62</v>
      </c>
      <c r="K111" s="30">
        <f>VLOOKUP(C111,[2]Sheet1!$B$5:$BB$697,53,0)</f>
        <v>0</v>
      </c>
      <c r="L111" s="30">
        <f>VLOOKUP(C111,[2]Sheet1!$B:$BC,54,0)</f>
        <v>0</v>
      </c>
      <c r="M111" s="30">
        <f>VLOOKUP(C111,[2]Sheet1!$B:$BD,55,0)</f>
        <v>0</v>
      </c>
      <c r="N111" s="30">
        <f>VLOOKUP(C111,[2]Sheet1!$B:$BE,56,0)</f>
        <v>0</v>
      </c>
      <c r="O111" s="30">
        <f>VLOOKUP(C111,[2]Sheet1!$B:$BF,57,0)</f>
        <v>524.16666666666697</v>
      </c>
      <c r="P111" s="30">
        <f>VLOOKUP(C111,[3]Sheet1!$B:$BH,59,0)</f>
        <v>16009.6033333333</v>
      </c>
      <c r="Q111" s="30">
        <f>VLOOKUP(C111,[4]Sheet1!$B$5:$BJ$707,61,0)</f>
        <v>16009.6033333333</v>
      </c>
      <c r="R111" s="30">
        <f>VLOOKUP(C111,[1]Sheet1!$B$5:$BN$716,65,0)</f>
        <v>15485.436666666699</v>
      </c>
      <c r="S111" s="36">
        <f t="shared" si="37"/>
        <v>48028.809999999969</v>
      </c>
      <c r="T111" s="37"/>
      <c r="U111" s="37"/>
      <c r="V111" s="37"/>
      <c r="W111" s="37"/>
      <c r="X111" s="37"/>
      <c r="Y111" s="37">
        <f>VLOOKUP(C111,'[7]7.4付款计划'!$C$4:$AI$185,33,0)</f>
        <v>0</v>
      </c>
      <c r="Z111" s="37">
        <f>VLOOKUP(C111,'[7]7.9付款计划'!$C$9:$AB$196,26,0)</f>
        <v>0</v>
      </c>
      <c r="AA111" s="37"/>
      <c r="AB111" s="37"/>
      <c r="AC111" s="37">
        <f t="shared" si="38"/>
        <v>0</v>
      </c>
      <c r="AD111" s="38">
        <f t="shared" si="31"/>
        <v>48028.809999999969</v>
      </c>
      <c r="AE111" s="38">
        <f t="shared" si="39"/>
        <v>92912.62</v>
      </c>
      <c r="AF111" s="44">
        <f t="shared" si="52"/>
        <v>92912.62</v>
      </c>
      <c r="AG111" s="45">
        <f t="shared" si="47"/>
        <v>92912.62</v>
      </c>
      <c r="AH111" s="44">
        <v>90000</v>
      </c>
      <c r="AI111" s="47">
        <f t="shared" si="40"/>
        <v>90000</v>
      </c>
      <c r="AJ111" s="48">
        <f t="shared" si="48"/>
        <v>0.96865205178801339</v>
      </c>
      <c r="AK111" s="49">
        <f t="shared" si="49"/>
        <v>3.8681031173239859E-3</v>
      </c>
      <c r="AL111" s="50"/>
      <c r="AM111" s="50"/>
      <c r="AN111" s="50"/>
      <c r="AO111" s="50">
        <f t="shared" si="50"/>
        <v>0</v>
      </c>
      <c r="AP111" s="58"/>
      <c r="AQ111" s="58">
        <f t="shared" si="53"/>
        <v>0</v>
      </c>
      <c r="AR111" s="47">
        <f t="shared" si="51"/>
        <v>90000</v>
      </c>
      <c r="AS111" s="59">
        <v>45519</v>
      </c>
      <c r="AT111" s="61">
        <v>3</v>
      </c>
      <c r="AU111" s="60">
        <f t="shared" ref="AU111:AU129" si="54">AS111-AT111</f>
        <v>45516</v>
      </c>
      <c r="AV111" s="19" t="s">
        <v>98</v>
      </c>
      <c r="AW111" s="47"/>
      <c r="AX111" s="9" t="s">
        <v>182</v>
      </c>
      <c r="AY111" s="69"/>
    </row>
    <row r="112" spans="1:52" ht="36" customHeight="1" x14ac:dyDescent="0.25">
      <c r="A112" s="9">
        <f t="shared" si="41"/>
        <v>109</v>
      </c>
      <c r="B112" s="9" t="s">
        <v>16</v>
      </c>
      <c r="C112" s="10" t="s">
        <v>368</v>
      </c>
      <c r="D112" s="12" t="s">
        <v>369</v>
      </c>
      <c r="E112" s="14" t="s">
        <v>86</v>
      </c>
      <c r="F112" s="15" t="s">
        <v>16</v>
      </c>
      <c r="G112" s="15" t="s">
        <v>11</v>
      </c>
      <c r="H112" s="28">
        <v>1</v>
      </c>
      <c r="I112" s="29">
        <f>VLOOKUP(C112,[1]Sheet1!$B$5:$AZ$716,51,0)</f>
        <v>0</v>
      </c>
      <c r="J112" s="29">
        <f>VLOOKUP(C112,[1]Sheet1!$B$5:$BA$716,52,0)</f>
        <v>0</v>
      </c>
      <c r="K112" s="30">
        <f>VLOOKUP(C112,[2]Sheet1!$B$5:$BB$697,53,0)</f>
        <v>15375.9666666667</v>
      </c>
      <c r="L112" s="30">
        <f>VLOOKUP(C112,[2]Sheet1!$B:$BC,54,0)</f>
        <v>15375.9666666667</v>
      </c>
      <c r="M112" s="30">
        <f>VLOOKUP(C112,[2]Sheet1!$B:$BD,55,0)</f>
        <v>28309.833333333299</v>
      </c>
      <c r="N112" s="30">
        <f>VLOOKUP(C112,[2]Sheet1!$B:$BE,56,0)</f>
        <v>35052.713333333297</v>
      </c>
      <c r="O112" s="30">
        <f>VLOOKUP(C112,[2]Sheet1!$B:$BF,57,0)</f>
        <v>35052.713333333297</v>
      </c>
      <c r="P112" s="30">
        <f>VLOOKUP(C112,[3]Sheet1!$B:$BH,59,0)</f>
        <v>25189.3383333333</v>
      </c>
      <c r="Q112" s="30">
        <f>VLOOKUP(C112,[4]Sheet1!$B$5:$BJ$707,61,0)</f>
        <v>0</v>
      </c>
      <c r="R112" s="30">
        <f>VLOOKUP(C112,[1]Sheet1!$B$5:$BN$716,65,0)</f>
        <v>0</v>
      </c>
      <c r="S112" s="36">
        <f t="shared" si="37"/>
        <v>154356.53166666659</v>
      </c>
      <c r="T112" s="37"/>
      <c r="U112" s="37"/>
      <c r="V112" s="37">
        <v>169859</v>
      </c>
      <c r="W112" s="37">
        <f>VLOOKUP(C112,'[6]5.30 (2)'!$C$4:$V$115,20,0)</f>
        <v>20000</v>
      </c>
      <c r="X112" s="37"/>
      <c r="Y112" s="37">
        <f>VLOOKUP(C112,'[7]7.4付款计划'!$C$4:$AI$185,33,0)</f>
        <v>0</v>
      </c>
      <c r="Z112" s="37">
        <f>VLOOKUP(C112,'[7]7.9付款计划'!$C$9:$AB$196,26,0)</f>
        <v>0</v>
      </c>
      <c r="AA112" s="37"/>
      <c r="AB112" s="37"/>
      <c r="AC112" s="37">
        <f t="shared" si="38"/>
        <v>189859</v>
      </c>
      <c r="AD112" s="38">
        <f t="shared" si="31"/>
        <v>-35502.468333333411</v>
      </c>
      <c r="AE112" s="38">
        <f t="shared" si="39"/>
        <v>0</v>
      </c>
      <c r="AF112" s="44">
        <f t="shared" si="52"/>
        <v>-35502.468333333411</v>
      </c>
      <c r="AG112" s="45">
        <f t="shared" si="47"/>
        <v>0</v>
      </c>
      <c r="AH112" s="44"/>
      <c r="AI112" s="47">
        <f t="shared" si="40"/>
        <v>0</v>
      </c>
      <c r="AJ112" s="48" t="str">
        <f t="shared" si="48"/>
        <v>100%</v>
      </c>
      <c r="AK112" s="49">
        <f t="shared" si="49"/>
        <v>0</v>
      </c>
      <c r="AL112" s="50"/>
      <c r="AM112" s="50"/>
      <c r="AN112" s="50"/>
      <c r="AO112" s="50">
        <f t="shared" si="50"/>
        <v>0</v>
      </c>
      <c r="AP112" s="58">
        <v>0</v>
      </c>
      <c r="AQ112" s="58">
        <f t="shared" si="53"/>
        <v>0</v>
      </c>
      <c r="AR112" s="47">
        <f t="shared" si="51"/>
        <v>0</v>
      </c>
      <c r="AS112" s="59"/>
      <c r="AT112" s="9">
        <v>7</v>
      </c>
      <c r="AU112" s="59">
        <f t="shared" si="54"/>
        <v>-7</v>
      </c>
      <c r="AV112" s="19" t="s">
        <v>98</v>
      </c>
      <c r="AW112" s="71"/>
      <c r="AX112" s="9" t="s">
        <v>229</v>
      </c>
      <c r="AY112" s="69"/>
    </row>
    <row r="113" spans="1:51" ht="36" customHeight="1" x14ac:dyDescent="0.25">
      <c r="A113" s="9">
        <f t="shared" si="41"/>
        <v>110</v>
      </c>
      <c r="B113" s="9" t="s">
        <v>104</v>
      </c>
      <c r="C113" s="10" t="s">
        <v>370</v>
      </c>
      <c r="D113" s="18" t="s">
        <v>371</v>
      </c>
      <c r="E113" s="14" t="s">
        <v>86</v>
      </c>
      <c r="F113" s="15" t="s">
        <v>12</v>
      </c>
      <c r="G113" s="15" t="s">
        <v>11</v>
      </c>
      <c r="H113" s="28">
        <v>0.8</v>
      </c>
      <c r="I113" s="29">
        <f>VLOOKUP(C113,[1]Sheet1!$B$5:$AZ$716,51,0)</f>
        <v>148199.79999999999</v>
      </c>
      <c r="J113" s="29">
        <f>VLOOKUP(C113,[1]Sheet1!$B$5:$BA$716,52,0)</f>
        <v>148199.79999999999</v>
      </c>
      <c r="K113" s="30">
        <f>VLOOKUP(C113,[2]Sheet1!$B$5:$BB$697,53,0)</f>
        <v>10424.9683333333</v>
      </c>
      <c r="L113" s="30">
        <f>VLOOKUP(C113,[2]Sheet1!$B:$BC,54,0)</f>
        <v>10424.9683333333</v>
      </c>
      <c r="M113" s="30">
        <f>VLOOKUP(C113,[2]Sheet1!$B:$BD,55,0)</f>
        <v>9691.6450000000004</v>
      </c>
      <c r="N113" s="30">
        <f>VLOOKUP(C113,[2]Sheet1!$B:$BE,56,0)</f>
        <v>9691.6450000000004</v>
      </c>
      <c r="O113" s="30">
        <f>VLOOKUP(C113,[2]Sheet1!$B:$BF,57,0)</f>
        <v>13231.766666666699</v>
      </c>
      <c r="P113" s="30">
        <f>VLOOKUP(C113,[3]Sheet1!$B:$BH,59,0)</f>
        <v>15941.665000000001</v>
      </c>
      <c r="Q113" s="30">
        <f>VLOOKUP(C113,[4]Sheet1!$B$5:$BJ$707,61,0)</f>
        <v>15941.665000000001</v>
      </c>
      <c r="R113" s="30">
        <f>VLOOKUP(C113,[1]Sheet1!$B$5:$BN$716,65,0)</f>
        <v>15941.665000000001</v>
      </c>
      <c r="S113" s="36">
        <f t="shared" si="37"/>
        <v>81031.99066666665</v>
      </c>
      <c r="T113" s="37">
        <f>VLOOKUP(C113,[5]Sheet2!$A:$V,21,0)</f>
        <v>26022</v>
      </c>
      <c r="U113" s="37"/>
      <c r="V113" s="37"/>
      <c r="W113" s="37">
        <f>VLOOKUP(C113,'[6]5.30 (2)'!$C$4:$V$115,20,0)</f>
        <v>0</v>
      </c>
      <c r="X113" s="37"/>
      <c r="Y113" s="37">
        <f>VLOOKUP(C113,'[7]7.4付款计划'!$C$4:$AI$185,33,0)</f>
        <v>10000</v>
      </c>
      <c r="Z113" s="37">
        <f>VLOOKUP(C113,'[7]7.9付款计划'!$C$9:$AB$196,26,0)</f>
        <v>0</v>
      </c>
      <c r="AA113" s="37"/>
      <c r="AB113" s="37"/>
      <c r="AC113" s="37">
        <f t="shared" si="38"/>
        <v>36022</v>
      </c>
      <c r="AD113" s="38">
        <f t="shared" si="31"/>
        <v>45009.99066666665</v>
      </c>
      <c r="AE113" s="38">
        <f t="shared" si="39"/>
        <v>148199.79999999999</v>
      </c>
      <c r="AF113" s="44">
        <f t="shared" si="52"/>
        <v>45009.99066666665</v>
      </c>
      <c r="AG113" s="45">
        <f t="shared" si="47"/>
        <v>45009.99066666665</v>
      </c>
      <c r="AH113" s="44">
        <v>10000</v>
      </c>
      <c r="AI113" s="47">
        <f t="shared" si="40"/>
        <v>10000</v>
      </c>
      <c r="AJ113" s="55">
        <f t="shared" si="48"/>
        <v>0.22217289654773839</v>
      </c>
      <c r="AK113" s="49">
        <f t="shared" si="49"/>
        <v>4.2978923525822065E-4</v>
      </c>
      <c r="AL113" s="50"/>
      <c r="AM113" s="50"/>
      <c r="AN113" s="50"/>
      <c r="AO113" s="50">
        <f t="shared" si="50"/>
        <v>0</v>
      </c>
      <c r="AP113" s="58">
        <v>0.03</v>
      </c>
      <c r="AQ113" s="58">
        <f t="shared" si="53"/>
        <v>0.03</v>
      </c>
      <c r="AR113" s="47">
        <f t="shared" si="51"/>
        <v>9700</v>
      </c>
      <c r="AS113" s="59"/>
      <c r="AT113" s="9">
        <v>3</v>
      </c>
      <c r="AU113" s="59">
        <f t="shared" si="54"/>
        <v>-3</v>
      </c>
      <c r="AV113" s="68" t="s">
        <v>98</v>
      </c>
      <c r="AW113" s="47"/>
      <c r="AX113" s="15" t="s">
        <v>167</v>
      </c>
      <c r="AY113" s="69" t="s">
        <v>372</v>
      </c>
    </row>
    <row r="114" spans="1:51" ht="36" customHeight="1" x14ac:dyDescent="0.25">
      <c r="A114" s="9">
        <f t="shared" si="41"/>
        <v>111</v>
      </c>
      <c r="B114" s="9" t="s">
        <v>16</v>
      </c>
      <c r="C114" s="10" t="s">
        <v>373</v>
      </c>
      <c r="D114" s="12" t="s">
        <v>374</v>
      </c>
      <c r="E114" s="14" t="s">
        <v>114</v>
      </c>
      <c r="F114" s="15" t="s">
        <v>16</v>
      </c>
      <c r="G114" s="15" t="s">
        <v>9</v>
      </c>
      <c r="H114" s="28">
        <v>0.8</v>
      </c>
      <c r="I114" s="29">
        <f>VLOOKUP(C114,[1]Sheet1!$B$5:$AZ$716,51,0)</f>
        <v>1176.6600000000001</v>
      </c>
      <c r="J114" s="29">
        <f>VLOOKUP(C114,[1]Sheet1!$B$5:$BA$716,52,0)</f>
        <v>1176.6600000000001</v>
      </c>
      <c r="K114" s="30">
        <f>VLOOKUP(C114,[2]Sheet1!$B$5:$BB$697,53,0)</f>
        <v>0</v>
      </c>
      <c r="L114" s="30">
        <f>VLOOKUP(C114,[2]Sheet1!$B:$BC,54,0)</f>
        <v>0</v>
      </c>
      <c r="M114" s="30">
        <f>VLOOKUP(C114,[2]Sheet1!$B:$BD,55,0)</f>
        <v>0</v>
      </c>
      <c r="N114" s="30">
        <f>VLOOKUP(C114,[2]Sheet1!$B:$BE,56,0)</f>
        <v>0</v>
      </c>
      <c r="O114" s="30">
        <f>VLOOKUP(C114,[2]Sheet1!$B:$BF,57,0)</f>
        <v>196.11</v>
      </c>
      <c r="P114" s="30">
        <f>VLOOKUP(C114,[3]Sheet1!$B:$BH,59,0)</f>
        <v>196.11</v>
      </c>
      <c r="Q114" s="30">
        <f>VLOOKUP(C114,[4]Sheet1!$B$5:$BJ$707,61,0)</f>
        <v>196.11</v>
      </c>
      <c r="R114" s="30">
        <f>VLOOKUP(C114,[1]Sheet1!$B$5:$BN$716,65,0)</f>
        <v>196.11</v>
      </c>
      <c r="S114" s="36">
        <f t="shared" si="37"/>
        <v>627.55200000000013</v>
      </c>
      <c r="T114" s="37">
        <f>VLOOKUP(C114,[5]Sheet2!$A:$V,21,0)</f>
        <v>0</v>
      </c>
      <c r="U114" s="37">
        <v>40000</v>
      </c>
      <c r="V114" s="37"/>
      <c r="W114" s="37"/>
      <c r="X114" s="37"/>
      <c r="Y114" s="37">
        <f>VLOOKUP(C114,'[7]7.4付款计划'!$C$4:$AI$185,33,0)</f>
        <v>0</v>
      </c>
      <c r="Z114" s="37">
        <f>VLOOKUP(C114,'[7]7.9付款计划'!$C$9:$AB$196,26,0)</f>
        <v>0</v>
      </c>
      <c r="AA114" s="37"/>
      <c r="AB114" s="37"/>
      <c r="AC114" s="37">
        <f t="shared" si="38"/>
        <v>40000</v>
      </c>
      <c r="AD114" s="38">
        <f t="shared" si="31"/>
        <v>-39372.447999999997</v>
      </c>
      <c r="AE114" s="38">
        <f t="shared" si="39"/>
        <v>1176.6600000000001</v>
      </c>
      <c r="AF114" s="44">
        <f t="shared" si="52"/>
        <v>1176.6600000000001</v>
      </c>
      <c r="AG114" s="45">
        <f t="shared" si="47"/>
        <v>1176.6600000000001</v>
      </c>
      <c r="AH114" s="44">
        <v>1176.6600000000001</v>
      </c>
      <c r="AI114" s="47">
        <f t="shared" si="40"/>
        <v>1176.6600000000001</v>
      </c>
      <c r="AJ114" s="48">
        <f t="shared" si="48"/>
        <v>1</v>
      </c>
      <c r="AK114" s="49">
        <f t="shared" si="49"/>
        <v>5.0571580155893792E-5</v>
      </c>
      <c r="AL114" s="50"/>
      <c r="AM114" s="50"/>
      <c r="AN114" s="50"/>
      <c r="AO114" s="50">
        <f t="shared" si="50"/>
        <v>0</v>
      </c>
      <c r="AP114" s="58">
        <v>0</v>
      </c>
      <c r="AQ114" s="58">
        <f t="shared" si="53"/>
        <v>0</v>
      </c>
      <c r="AR114" s="47">
        <f t="shared" si="51"/>
        <v>1176.6600000000001</v>
      </c>
      <c r="AS114" s="59"/>
      <c r="AT114" s="9">
        <v>7</v>
      </c>
      <c r="AU114" s="59">
        <f t="shared" si="54"/>
        <v>-7</v>
      </c>
      <c r="AV114" s="19" t="s">
        <v>98</v>
      </c>
      <c r="AW114" s="47"/>
      <c r="AX114" s="9" t="s">
        <v>107</v>
      </c>
      <c r="AY114" s="69"/>
    </row>
    <row r="115" spans="1:51" ht="36" customHeight="1" x14ac:dyDescent="0.25">
      <c r="A115" s="9">
        <f t="shared" si="41"/>
        <v>112</v>
      </c>
      <c r="B115" s="9" t="s">
        <v>16</v>
      </c>
      <c r="C115" s="10" t="s">
        <v>375</v>
      </c>
      <c r="D115" s="12" t="s">
        <v>376</v>
      </c>
      <c r="E115" s="14" t="s">
        <v>86</v>
      </c>
      <c r="F115" s="15" t="s">
        <v>16</v>
      </c>
      <c r="G115" s="15" t="s">
        <v>21</v>
      </c>
      <c r="H115" s="28">
        <v>0.8</v>
      </c>
      <c r="I115" s="29">
        <f>VLOOKUP(C115,[1]Sheet1!$B$5:$AZ$716,51,0)</f>
        <v>681006.33</v>
      </c>
      <c r="J115" s="29">
        <f>VLOOKUP(C115,[1]Sheet1!$B$5:$BA$716,52,0)</f>
        <v>652501.56000000006</v>
      </c>
      <c r="K115" s="30">
        <f>VLOOKUP(C115,[2]Sheet1!$B$5:$BB$697,53,0)</f>
        <v>2157.0216666666702</v>
      </c>
      <c r="L115" s="30">
        <f>VLOOKUP(C115,[2]Sheet1!$B:$BC,54,0)</f>
        <v>36575.743333333303</v>
      </c>
      <c r="M115" s="30">
        <f>VLOOKUP(C115,[2]Sheet1!$B:$BD,55,0)</f>
        <v>88698.853333333303</v>
      </c>
      <c r="N115" s="30">
        <f>VLOOKUP(C115,[2]Sheet1!$B:$BE,56,0)</f>
        <v>122882.453333333</v>
      </c>
      <c r="O115" s="30">
        <f>VLOOKUP(C115,[2]Sheet1!$B:$BF,57,0)</f>
        <v>153750.26</v>
      </c>
      <c r="P115" s="30">
        <f>VLOOKUP(C115,[3]Sheet1!$B:$BH,59,0)</f>
        <v>153750.26</v>
      </c>
      <c r="Q115" s="30">
        <f>VLOOKUP(C115,[4]Sheet1!$B$5:$BJ$707,61,0)</f>
        <v>151593.23833333299</v>
      </c>
      <c r="R115" s="30">
        <f>VLOOKUP(C115,[1]Sheet1!$B$5:$BN$716,65,0)</f>
        <v>113501.05499999999</v>
      </c>
      <c r="S115" s="36">
        <f t="shared" si="37"/>
        <v>658327.10799999954</v>
      </c>
      <c r="T115" s="37">
        <f>VLOOKUP(C115,[5]Sheet2!$A:$V,21,0)</f>
        <v>200000</v>
      </c>
      <c r="U115" s="37"/>
      <c r="V115" s="37"/>
      <c r="W115" s="37">
        <f>VLOOKUP(C115,'[6]5.30 (2)'!$C$4:$V$115,20,0)</f>
        <v>200000</v>
      </c>
      <c r="X115" s="37"/>
      <c r="Y115" s="37">
        <f>VLOOKUP(C115,'[7]7.4付款计划'!$C$4:$AI$185,33,0)</f>
        <v>70000</v>
      </c>
      <c r="Z115" s="37">
        <f>VLOOKUP(C115,'[7]7.9付款计划'!$C$9:$AB$196,26,0)</f>
        <v>0</v>
      </c>
      <c r="AA115" s="37"/>
      <c r="AB115" s="37"/>
      <c r="AC115" s="37">
        <f t="shared" si="38"/>
        <v>470000</v>
      </c>
      <c r="AD115" s="38">
        <f t="shared" si="31"/>
        <v>188327.10799999954</v>
      </c>
      <c r="AE115" s="38">
        <f t="shared" si="39"/>
        <v>652501.56000000006</v>
      </c>
      <c r="AF115" s="44">
        <f t="shared" si="52"/>
        <v>652501.56000000006</v>
      </c>
      <c r="AG115" s="45">
        <f t="shared" si="47"/>
        <v>652501.56000000006</v>
      </c>
      <c r="AH115" s="44">
        <v>200000</v>
      </c>
      <c r="AI115" s="47">
        <f t="shared" si="40"/>
        <v>200000</v>
      </c>
      <c r="AJ115" s="48">
        <f t="shared" si="48"/>
        <v>0.30651267714976799</v>
      </c>
      <c r="AK115" s="49">
        <f t="shared" si="49"/>
        <v>8.5957847051644134E-3</v>
      </c>
      <c r="AL115" s="50"/>
      <c r="AM115" s="50"/>
      <c r="AN115" s="50"/>
      <c r="AO115" s="50">
        <f t="shared" si="50"/>
        <v>0</v>
      </c>
      <c r="AP115" s="58">
        <v>0</v>
      </c>
      <c r="AQ115" s="58">
        <f t="shared" si="53"/>
        <v>0</v>
      </c>
      <c r="AR115" s="47">
        <f t="shared" si="51"/>
        <v>200000</v>
      </c>
      <c r="AS115" s="59"/>
      <c r="AT115" s="9">
        <v>7</v>
      </c>
      <c r="AU115" s="59">
        <f t="shared" si="54"/>
        <v>-7</v>
      </c>
      <c r="AV115" s="68" t="s">
        <v>98</v>
      </c>
      <c r="AW115" s="47"/>
      <c r="AX115" s="15" t="s">
        <v>182</v>
      </c>
      <c r="AY115" s="81" t="s">
        <v>377</v>
      </c>
    </row>
    <row r="116" spans="1:51" ht="36" customHeight="1" x14ac:dyDescent="0.25">
      <c r="A116" s="9">
        <f t="shared" si="41"/>
        <v>113</v>
      </c>
      <c r="B116" s="9" t="s">
        <v>104</v>
      </c>
      <c r="C116" s="10" t="s">
        <v>378</v>
      </c>
      <c r="D116" s="12" t="s">
        <v>379</v>
      </c>
      <c r="E116" s="14" t="s">
        <v>114</v>
      </c>
      <c r="F116" s="15" t="s">
        <v>12</v>
      </c>
      <c r="G116" s="15" t="s">
        <v>21</v>
      </c>
      <c r="H116" s="28">
        <v>0.8</v>
      </c>
      <c r="I116" s="29">
        <f>VLOOKUP(C116,[1]Sheet1!$B$5:$AZ$716,51,0)</f>
        <v>216103.89</v>
      </c>
      <c r="J116" s="29">
        <f>VLOOKUP(C116,[1]Sheet1!$B$5:$BA$716,52,0)</f>
        <v>216103.89</v>
      </c>
      <c r="K116" s="30">
        <f>VLOOKUP(C116,[2]Sheet1!$B$5:$BB$697,53,0)</f>
        <v>14050.2633333333</v>
      </c>
      <c r="L116" s="30">
        <f>VLOOKUP(C116,[2]Sheet1!$B:$BC,54,0)</f>
        <v>0</v>
      </c>
      <c r="M116" s="30">
        <f>VLOOKUP(C116,[2]Sheet1!$B:$BD,55,0)</f>
        <v>0</v>
      </c>
      <c r="N116" s="30">
        <f>VLOOKUP(C116,[2]Sheet1!$B:$BE,56,0)</f>
        <v>0</v>
      </c>
      <c r="O116" s="30">
        <f>VLOOKUP(C116,[2]Sheet1!$B:$BF,57,0)</f>
        <v>0</v>
      </c>
      <c r="P116" s="30">
        <f>VLOOKUP(C116,[3]Sheet1!$B:$BH,59,0)</f>
        <v>0</v>
      </c>
      <c r="Q116" s="30">
        <f>VLOOKUP(C116,[4]Sheet1!$B$5:$BJ$707,61,0)</f>
        <v>0</v>
      </c>
      <c r="R116" s="30">
        <f>VLOOKUP(C116,[1]Sheet1!$B$5:$BN$716,65,0)</f>
        <v>0</v>
      </c>
      <c r="S116" s="36">
        <f t="shared" si="37"/>
        <v>11240.21066666664</v>
      </c>
      <c r="T116" s="37">
        <f>VLOOKUP(C116,[5]Sheet2!$A:$V,21,0)</f>
        <v>30000</v>
      </c>
      <c r="U116" s="37"/>
      <c r="V116" s="37"/>
      <c r="W116" s="37">
        <f>VLOOKUP(C116,'[6]5.30 (2)'!$C$4:$V$115,20,0)</f>
        <v>10000</v>
      </c>
      <c r="X116" s="37"/>
      <c r="Y116" s="37">
        <f>VLOOKUP(C116,'[7]7.4付款计划'!$C$4:$AI$185,33,0)</f>
        <v>0</v>
      </c>
      <c r="Z116" s="37">
        <f>VLOOKUP(C116,'[7]7.9付款计划'!$C$9:$AB$196,26,0)</f>
        <v>0</v>
      </c>
      <c r="AA116" s="37"/>
      <c r="AB116" s="37"/>
      <c r="AC116" s="37">
        <f t="shared" si="38"/>
        <v>40000</v>
      </c>
      <c r="AD116" s="38">
        <f t="shared" si="31"/>
        <v>-28759.78933333336</v>
      </c>
      <c r="AE116" s="38">
        <f t="shared" si="39"/>
        <v>216103.89</v>
      </c>
      <c r="AF116" s="44">
        <f t="shared" si="52"/>
        <v>216103.89</v>
      </c>
      <c r="AG116" s="45">
        <f t="shared" si="47"/>
        <v>216103.89</v>
      </c>
      <c r="AH116" s="44">
        <v>10000</v>
      </c>
      <c r="AI116" s="47">
        <f t="shared" si="40"/>
        <v>10000</v>
      </c>
      <c r="AJ116" s="48">
        <f t="shared" si="48"/>
        <v>4.6274039768557609E-2</v>
      </c>
      <c r="AK116" s="49">
        <f t="shared" si="49"/>
        <v>4.2978923525822065E-4</v>
      </c>
      <c r="AL116" s="50"/>
      <c r="AM116" s="50"/>
      <c r="AN116" s="50"/>
      <c r="AO116" s="50">
        <f t="shared" si="50"/>
        <v>0</v>
      </c>
      <c r="AP116" s="58">
        <v>0.03</v>
      </c>
      <c r="AQ116" s="58">
        <f t="shared" si="53"/>
        <v>0.03</v>
      </c>
      <c r="AR116" s="47">
        <f t="shared" si="51"/>
        <v>9700</v>
      </c>
      <c r="AS116" s="59" t="s">
        <v>228</v>
      </c>
      <c r="AT116" s="9">
        <v>3</v>
      </c>
      <c r="AU116" s="59" t="e">
        <f t="shared" si="54"/>
        <v>#VALUE!</v>
      </c>
      <c r="AV116" s="19" t="s">
        <v>98</v>
      </c>
      <c r="AW116" s="71"/>
      <c r="AX116" s="9" t="s">
        <v>191</v>
      </c>
      <c r="AY116" s="69" t="s">
        <v>338</v>
      </c>
    </row>
    <row r="117" spans="1:51" ht="36" customHeight="1" x14ac:dyDescent="0.25">
      <c r="A117" s="9">
        <f t="shared" si="41"/>
        <v>114</v>
      </c>
      <c r="B117" s="9" t="s">
        <v>16</v>
      </c>
      <c r="C117" s="10" t="s">
        <v>380</v>
      </c>
      <c r="D117" s="12" t="s">
        <v>381</v>
      </c>
      <c r="E117" s="14" t="s">
        <v>86</v>
      </c>
      <c r="F117" s="15" t="s">
        <v>16</v>
      </c>
      <c r="G117" s="15" t="s">
        <v>11</v>
      </c>
      <c r="H117" s="28">
        <v>0.8</v>
      </c>
      <c r="I117" s="29">
        <f>VLOOKUP(C117,[1]Sheet1!$B$5:$AZ$716,51,0)</f>
        <v>11121.07</v>
      </c>
      <c r="J117" s="29">
        <f>VLOOKUP(C117,[1]Sheet1!$B$5:$BA$716,52,0)</f>
        <v>11121.07</v>
      </c>
      <c r="K117" s="30">
        <f>VLOOKUP(C117,[2]Sheet1!$B$5:$BB$697,53,0)</f>
        <v>1071.1216666666701</v>
      </c>
      <c r="L117" s="30">
        <f>VLOOKUP(C117,[2]Sheet1!$B:$BC,54,0)</f>
        <v>2297.6233333333298</v>
      </c>
      <c r="M117" s="30">
        <f>VLOOKUP(C117,[2]Sheet1!$B:$BD,55,0)</f>
        <v>2297.6233333333298</v>
      </c>
      <c r="N117" s="30">
        <f>VLOOKUP(C117,[2]Sheet1!$B:$BE,56,0)</f>
        <v>3520.1783333333301</v>
      </c>
      <c r="O117" s="30">
        <f>VLOOKUP(C117,[2]Sheet1!$B:$BF,57,0)</f>
        <v>3520.1783333333301</v>
      </c>
      <c r="P117" s="30">
        <f>VLOOKUP(C117,[3]Sheet1!$B:$BH,59,0)</f>
        <v>3520.1783333333301</v>
      </c>
      <c r="Q117" s="30">
        <f>VLOOKUP(C117,[4]Sheet1!$B$5:$BJ$707,61,0)</f>
        <v>1853.51166666667</v>
      </c>
      <c r="R117" s="30">
        <f>VLOOKUP(C117,[1]Sheet1!$B$5:$BN$716,65,0)</f>
        <v>1222.5550000000001</v>
      </c>
      <c r="S117" s="36">
        <f t="shared" si="37"/>
        <v>15442.375999999993</v>
      </c>
      <c r="T117" s="37">
        <f>VLOOKUP(C117,[5]Sheet2!$A:$V,21,0)</f>
        <v>0</v>
      </c>
      <c r="U117" s="37"/>
      <c r="V117" s="37"/>
      <c r="W117" s="37">
        <f>VLOOKUP(C117,'[6]5.30 (2)'!$C$4:$V$115,20,0)</f>
        <v>10000</v>
      </c>
      <c r="X117" s="37"/>
      <c r="Y117" s="37">
        <f>VLOOKUP(C117,'[7]7.4付款计划'!$C$4:$AI$185,33,0)</f>
        <v>0</v>
      </c>
      <c r="Z117" s="37">
        <f>VLOOKUP(C117,'[7]7.9付款计划'!$C$9:$AB$196,26,0)</f>
        <v>0</v>
      </c>
      <c r="AA117" s="37"/>
      <c r="AB117" s="37"/>
      <c r="AC117" s="37">
        <f t="shared" si="38"/>
        <v>10000</v>
      </c>
      <c r="AD117" s="38">
        <f t="shared" si="31"/>
        <v>5442.3759999999929</v>
      </c>
      <c r="AE117" s="38">
        <f t="shared" si="39"/>
        <v>11121.07</v>
      </c>
      <c r="AF117" s="44">
        <f t="shared" si="52"/>
        <v>5442.3759999999929</v>
      </c>
      <c r="AG117" s="45">
        <f t="shared" si="47"/>
        <v>5442.3759999999929</v>
      </c>
      <c r="AH117" s="44"/>
      <c r="AI117" s="47">
        <f t="shared" si="40"/>
        <v>0</v>
      </c>
      <c r="AJ117" s="48">
        <f t="shared" si="48"/>
        <v>0</v>
      </c>
      <c r="AK117" s="49">
        <f t="shared" si="49"/>
        <v>0</v>
      </c>
      <c r="AL117" s="50"/>
      <c r="AM117" s="50"/>
      <c r="AN117" s="50"/>
      <c r="AO117" s="50">
        <f t="shared" si="50"/>
        <v>0</v>
      </c>
      <c r="AP117" s="58">
        <v>0</v>
      </c>
      <c r="AQ117" s="58">
        <f t="shared" si="53"/>
        <v>0</v>
      </c>
      <c r="AR117" s="47">
        <f t="shared" si="51"/>
        <v>0</v>
      </c>
      <c r="AS117" s="59"/>
      <c r="AT117" s="9">
        <v>7</v>
      </c>
      <c r="AU117" s="59">
        <f t="shared" si="54"/>
        <v>-7</v>
      </c>
      <c r="AV117" s="19" t="s">
        <v>98</v>
      </c>
      <c r="AW117" s="71"/>
      <c r="AX117" s="9" t="s">
        <v>229</v>
      </c>
      <c r="AY117" s="69"/>
    </row>
    <row r="118" spans="1:51" ht="36" customHeight="1" x14ac:dyDescent="0.25">
      <c r="A118" s="9">
        <f t="shared" si="41"/>
        <v>115</v>
      </c>
      <c r="B118" s="9" t="s">
        <v>16</v>
      </c>
      <c r="C118" s="10" t="s">
        <v>382</v>
      </c>
      <c r="D118" s="12" t="s">
        <v>383</v>
      </c>
      <c r="E118" s="14" t="s">
        <v>86</v>
      </c>
      <c r="F118" s="15" t="s">
        <v>16</v>
      </c>
      <c r="G118" s="15" t="s">
        <v>21</v>
      </c>
      <c r="H118" s="28">
        <v>0.8</v>
      </c>
      <c r="I118" s="29">
        <f>VLOOKUP(C118,[1]Sheet1!$B$5:$AZ$716,51,0)</f>
        <v>1340654.76</v>
      </c>
      <c r="J118" s="29">
        <f>VLOOKUP(C118,[1]Sheet1!$B$5:$BA$716,52,0)</f>
        <v>1307574.01</v>
      </c>
      <c r="K118" s="30">
        <f>VLOOKUP(C118,[2]Sheet1!$B$5:$BB$697,53,0)</f>
        <v>60261.848333333299</v>
      </c>
      <c r="L118" s="30">
        <f>VLOOKUP(C118,[2]Sheet1!$B:$BC,54,0)</f>
        <v>96315.441666666695</v>
      </c>
      <c r="M118" s="30">
        <f>VLOOKUP(C118,[2]Sheet1!$B:$BD,55,0)</f>
        <v>130811.423333333</v>
      </c>
      <c r="N118" s="30">
        <f>VLOOKUP(C118,[2]Sheet1!$B:$BE,56,0)</f>
        <v>159435.64166666701</v>
      </c>
      <c r="O118" s="30">
        <f>VLOOKUP(C118,[2]Sheet1!$B:$BF,57,0)</f>
        <v>195099.19500000001</v>
      </c>
      <c r="P118" s="30">
        <f>VLOOKUP(C118,[3]Sheet1!$B:$BH,59,0)</f>
        <v>192343.23499999999</v>
      </c>
      <c r="Q118" s="30">
        <f>VLOOKUP(C118,[4]Sheet1!$B$5:$BJ$707,61,0)</f>
        <v>171513.94500000001</v>
      </c>
      <c r="R118" s="30">
        <f>VLOOKUP(C118,[1]Sheet1!$B$5:$BN$716,65,0)</f>
        <v>135460.351666667</v>
      </c>
      <c r="S118" s="36">
        <f t="shared" si="37"/>
        <v>912992.86533333361</v>
      </c>
      <c r="T118" s="37">
        <f>VLOOKUP(C118,[5]Sheet2!$A:$V,21,0)</f>
        <v>320000</v>
      </c>
      <c r="U118" s="37"/>
      <c r="V118" s="37"/>
      <c r="W118" s="37">
        <f>VLOOKUP(C118,'[6]5.30 (2)'!$C$4:$V$115,20,0)</f>
        <v>500000</v>
      </c>
      <c r="X118" s="37"/>
      <c r="Y118" s="37">
        <f>VLOOKUP(C118,'[7]7.4付款计划'!$C$4:$AI$185,33,0)</f>
        <v>50000</v>
      </c>
      <c r="Z118" s="37">
        <f>VLOOKUP(C118,'[7]7.9付款计划'!$C$9:$AB$196,26,0)</f>
        <v>0</v>
      </c>
      <c r="AA118" s="37"/>
      <c r="AB118" s="37"/>
      <c r="AC118" s="37">
        <f t="shared" si="38"/>
        <v>870000</v>
      </c>
      <c r="AD118" s="38">
        <f t="shared" si="31"/>
        <v>42992.865333333611</v>
      </c>
      <c r="AE118" s="38">
        <f t="shared" si="39"/>
        <v>1307574.01</v>
      </c>
      <c r="AF118" s="44">
        <f t="shared" si="52"/>
        <v>1307574.01</v>
      </c>
      <c r="AG118" s="45">
        <f t="shared" si="47"/>
        <v>1307574.01</v>
      </c>
      <c r="AH118" s="44"/>
      <c r="AI118" s="47">
        <f t="shared" si="40"/>
        <v>0</v>
      </c>
      <c r="AJ118" s="48">
        <f t="shared" si="48"/>
        <v>0</v>
      </c>
      <c r="AK118" s="49">
        <f t="shared" si="49"/>
        <v>0</v>
      </c>
      <c r="AL118" s="50"/>
      <c r="AM118" s="50"/>
      <c r="AN118" s="50"/>
      <c r="AO118" s="50">
        <f t="shared" si="50"/>
        <v>0</v>
      </c>
      <c r="AP118" s="58">
        <v>0.02</v>
      </c>
      <c r="AQ118" s="58">
        <f t="shared" si="53"/>
        <v>0</v>
      </c>
      <c r="AR118" s="47">
        <f t="shared" si="51"/>
        <v>0</v>
      </c>
      <c r="AS118" s="59"/>
      <c r="AT118" s="9">
        <v>7</v>
      </c>
      <c r="AU118" s="59">
        <f t="shared" si="54"/>
        <v>-7</v>
      </c>
      <c r="AV118" s="68" t="s">
        <v>98</v>
      </c>
      <c r="AW118" s="47"/>
      <c r="AX118" s="15" t="s">
        <v>229</v>
      </c>
      <c r="AY118" s="69" t="s">
        <v>384</v>
      </c>
    </row>
    <row r="119" spans="1:51" ht="36" customHeight="1" x14ac:dyDescent="0.25">
      <c r="A119" s="9">
        <f t="shared" si="41"/>
        <v>116</v>
      </c>
      <c r="B119" s="9" t="s">
        <v>16</v>
      </c>
      <c r="C119" s="10" t="s">
        <v>385</v>
      </c>
      <c r="D119" s="12" t="s">
        <v>386</v>
      </c>
      <c r="E119" s="14" t="s">
        <v>86</v>
      </c>
      <c r="F119" s="15" t="s">
        <v>16</v>
      </c>
      <c r="G119" s="15" t="s">
        <v>24</v>
      </c>
      <c r="H119" s="28">
        <v>1</v>
      </c>
      <c r="I119" s="29">
        <f>VLOOKUP(C119,[1]Sheet1!$B$5:$AZ$716,51,0)</f>
        <v>0</v>
      </c>
      <c r="J119" s="29">
        <f>VLOOKUP(C119,[1]Sheet1!$B$5:$BA$716,52,0)</f>
        <v>0</v>
      </c>
      <c r="K119" s="30">
        <f>VLOOKUP(C119,[2]Sheet1!$B$5:$BB$697,53,0)</f>
        <v>0</v>
      </c>
      <c r="L119" s="30">
        <f>VLOOKUP(C119,[2]Sheet1!$B:$BC,54,0)</f>
        <v>0</v>
      </c>
      <c r="M119" s="30">
        <f>VLOOKUP(C119,[2]Sheet1!$B:$BD,55,0)</f>
        <v>0</v>
      </c>
      <c r="N119" s="30">
        <f>VLOOKUP(C119,[2]Sheet1!$B:$BE,56,0)</f>
        <v>0</v>
      </c>
      <c r="O119" s="30">
        <f>VLOOKUP(C119,[2]Sheet1!$B:$BF,57,0)</f>
        <v>0</v>
      </c>
      <c r="P119" s="30">
        <f>VLOOKUP(C119,[3]Sheet1!$B:$BH,59,0)</f>
        <v>0</v>
      </c>
      <c r="Q119" s="30">
        <f>VLOOKUP(C119,[4]Sheet1!$B$5:$BJ$707,61,0)</f>
        <v>0</v>
      </c>
      <c r="R119" s="30">
        <f>VLOOKUP(C119,[1]Sheet1!$B$5:$BN$716,65,0)</f>
        <v>0</v>
      </c>
      <c r="S119" s="36">
        <f t="shared" si="37"/>
        <v>0</v>
      </c>
      <c r="T119" s="37">
        <f>VLOOKUP(C119,[5]Sheet2!$A:$V,21,0)</f>
        <v>3060</v>
      </c>
      <c r="U119" s="37">
        <f>980+884</f>
        <v>1864</v>
      </c>
      <c r="V119" s="37"/>
      <c r="W119" s="37"/>
      <c r="X119" s="37"/>
      <c r="Y119" s="37">
        <f>VLOOKUP(C119,'[7]7.4付款计划'!$C$4:$AI$185,33,0)</f>
        <v>0</v>
      </c>
      <c r="Z119" s="37">
        <f>VLOOKUP(C119,'[7]7.9付款计划'!$C$9:$AB$196,26,0)</f>
        <v>0</v>
      </c>
      <c r="AA119" s="37"/>
      <c r="AB119" s="37"/>
      <c r="AC119" s="37">
        <f t="shared" si="38"/>
        <v>4924</v>
      </c>
      <c r="AD119" s="38">
        <f t="shared" si="31"/>
        <v>-4924</v>
      </c>
      <c r="AE119" s="38">
        <f t="shared" si="39"/>
        <v>0</v>
      </c>
      <c r="AF119" s="44" t="e">
        <f t="shared" si="52"/>
        <v>#N/A</v>
      </c>
      <c r="AG119" s="45" t="e">
        <f t="shared" si="47"/>
        <v>#N/A</v>
      </c>
      <c r="AH119" s="53">
        <v>1554.2</v>
      </c>
      <c r="AI119" s="47">
        <f t="shared" si="40"/>
        <v>1554.2</v>
      </c>
      <c r="AJ119" s="48" t="e">
        <f t="shared" si="48"/>
        <v>#N/A</v>
      </c>
      <c r="AK119" s="49">
        <f t="shared" si="49"/>
        <v>6.6797842943832659E-5</v>
      </c>
      <c r="AL119" s="50"/>
      <c r="AM119" s="50"/>
      <c r="AN119" s="50"/>
      <c r="AO119" s="50">
        <f t="shared" si="50"/>
        <v>0</v>
      </c>
      <c r="AP119" s="58">
        <v>0</v>
      </c>
      <c r="AQ119" s="58">
        <f t="shared" si="53"/>
        <v>0</v>
      </c>
      <c r="AR119" s="47">
        <f t="shared" si="51"/>
        <v>1554.2</v>
      </c>
      <c r="AS119" s="59"/>
      <c r="AT119" s="9">
        <v>7</v>
      </c>
      <c r="AU119" s="59">
        <f t="shared" si="54"/>
        <v>-7</v>
      </c>
      <c r="AV119" s="19" t="s">
        <v>98</v>
      </c>
      <c r="AW119" s="47"/>
      <c r="AX119" s="9" t="s">
        <v>182</v>
      </c>
      <c r="AY119" s="69" t="s">
        <v>387</v>
      </c>
    </row>
    <row r="120" spans="1:51" ht="36" customHeight="1" x14ac:dyDescent="0.25">
      <c r="A120" s="9">
        <f t="shared" si="41"/>
        <v>117</v>
      </c>
      <c r="B120" s="9" t="s">
        <v>16</v>
      </c>
      <c r="C120" s="10" t="s">
        <v>388</v>
      </c>
      <c r="D120" s="12" t="s">
        <v>389</v>
      </c>
      <c r="E120" s="19" t="s">
        <v>200</v>
      </c>
      <c r="F120" s="15" t="s">
        <v>16</v>
      </c>
      <c r="G120" s="15" t="s">
        <v>24</v>
      </c>
      <c r="H120" s="28">
        <v>1</v>
      </c>
      <c r="I120" s="29">
        <f>VLOOKUP(C120,[1]Sheet1!$B$5:$AZ$716,51,0)</f>
        <v>0.04</v>
      </c>
      <c r="J120" s="29">
        <f>VLOOKUP(C120,[1]Sheet1!$B$5:$BA$716,52,0)</f>
        <v>0.04</v>
      </c>
      <c r="K120" s="30">
        <f>VLOOKUP(C120,[2]Sheet1!$B$5:$BB$697,53,0)</f>
        <v>0</v>
      </c>
      <c r="L120" s="30">
        <f>VLOOKUP(C120,[2]Sheet1!$B:$BC,54,0)</f>
        <v>0</v>
      </c>
      <c r="M120" s="30">
        <f>VLOOKUP(C120,[2]Sheet1!$B:$BD,55,0)</f>
        <v>0</v>
      </c>
      <c r="N120" s="30">
        <f>VLOOKUP(C120,[2]Sheet1!$B:$BE,56,0)</f>
        <v>0</v>
      </c>
      <c r="O120" s="30">
        <f>VLOOKUP(C120,[2]Sheet1!$B:$BF,57,0)</f>
        <v>0</v>
      </c>
      <c r="P120" s="30">
        <f>VLOOKUP(C120,[3]Sheet1!$B:$BH,59,0)</f>
        <v>0</v>
      </c>
      <c r="Q120" s="30">
        <f>VLOOKUP(C120,[4]Sheet1!$B$5:$BJ$707,61,0)</f>
        <v>6.6666666666666697E-3</v>
      </c>
      <c r="R120" s="30">
        <f>VLOOKUP(C120,[1]Sheet1!$B$5:$BN$716,65,0)</f>
        <v>6.6666666666666697E-3</v>
      </c>
      <c r="S120" s="36">
        <f t="shared" si="37"/>
        <v>1.3333333333333339E-2</v>
      </c>
      <c r="T120" s="37">
        <f>VLOOKUP(C120,[5]Sheet2!$A:$V,21,0)</f>
        <v>17113</v>
      </c>
      <c r="U120" s="37">
        <v>5487.23</v>
      </c>
      <c r="V120" s="37"/>
      <c r="W120" s="37"/>
      <c r="X120" s="37"/>
      <c r="Y120" s="37">
        <f>VLOOKUP(C120,'[7]7.4付款计划'!$C$4:$AI$185,33,0)</f>
        <v>0</v>
      </c>
      <c r="Z120" s="37">
        <f>VLOOKUP(C120,'[7]7.9付款计划'!$C$9:$AB$196,26,0)</f>
        <v>0</v>
      </c>
      <c r="AA120" s="37"/>
      <c r="AB120" s="37"/>
      <c r="AC120" s="37">
        <f t="shared" si="38"/>
        <v>22600.23</v>
      </c>
      <c r="AD120" s="38">
        <f t="shared" si="31"/>
        <v>-22600.216666666667</v>
      </c>
      <c r="AE120" s="38">
        <f t="shared" si="39"/>
        <v>0.04</v>
      </c>
      <c r="AF120" s="44" t="e">
        <f t="shared" si="52"/>
        <v>#N/A</v>
      </c>
      <c r="AG120" s="45" t="e">
        <f t="shared" si="47"/>
        <v>#N/A</v>
      </c>
      <c r="AH120" s="53"/>
      <c r="AI120" s="47">
        <f t="shared" si="40"/>
        <v>0</v>
      </c>
      <c r="AJ120" s="48" t="e">
        <f t="shared" si="48"/>
        <v>#N/A</v>
      </c>
      <c r="AK120" s="49">
        <f t="shared" si="49"/>
        <v>0</v>
      </c>
      <c r="AL120" s="50"/>
      <c r="AM120" s="50"/>
      <c r="AN120" s="50"/>
      <c r="AO120" s="50">
        <f t="shared" si="50"/>
        <v>0</v>
      </c>
      <c r="AP120" s="58">
        <v>0</v>
      </c>
      <c r="AQ120" s="58">
        <f t="shared" si="53"/>
        <v>0</v>
      </c>
      <c r="AR120" s="47">
        <f t="shared" si="51"/>
        <v>0</v>
      </c>
      <c r="AS120" s="59"/>
      <c r="AT120" s="9">
        <v>7</v>
      </c>
      <c r="AU120" s="59">
        <f t="shared" si="54"/>
        <v>-7</v>
      </c>
      <c r="AV120" s="19" t="s">
        <v>98</v>
      </c>
      <c r="AW120" s="47"/>
      <c r="AX120" s="9" t="s">
        <v>182</v>
      </c>
      <c r="AY120" s="69" t="s">
        <v>103</v>
      </c>
    </row>
    <row r="121" spans="1:51" ht="36" customHeight="1" x14ac:dyDescent="0.25">
      <c r="A121" s="9">
        <f t="shared" si="41"/>
        <v>118</v>
      </c>
      <c r="B121" s="9" t="s">
        <v>16</v>
      </c>
      <c r="C121" s="10" t="s">
        <v>390</v>
      </c>
      <c r="D121" s="12" t="s">
        <v>391</v>
      </c>
      <c r="E121" s="14" t="s">
        <v>392</v>
      </c>
      <c r="F121" s="15" t="s">
        <v>16</v>
      </c>
      <c r="G121" s="15" t="s">
        <v>21</v>
      </c>
      <c r="H121" s="28">
        <v>1</v>
      </c>
      <c r="I121" s="29">
        <f>VLOOKUP(C121,[1]Sheet1!$B$5:$AZ$716,51,0)</f>
        <v>394056.15</v>
      </c>
      <c r="J121" s="29">
        <f>VLOOKUP(C121,[1]Sheet1!$B$5:$BA$716,52,0)</f>
        <v>199188.95</v>
      </c>
      <c r="K121" s="30">
        <f>VLOOKUP(C121,[2]Sheet1!$B$5:$BB$697,53,0)</f>
        <v>418.35</v>
      </c>
      <c r="L121" s="30">
        <f>VLOOKUP(C121,[2]Sheet1!$B:$BC,54,0)</f>
        <v>10600.46</v>
      </c>
      <c r="M121" s="30">
        <f>VLOOKUP(C121,[2]Sheet1!$B:$BD,55,0)</f>
        <v>10600.46</v>
      </c>
      <c r="N121" s="30">
        <f>VLOOKUP(C121,[2]Sheet1!$B:$BE,56,0)</f>
        <v>26599.726666666698</v>
      </c>
      <c r="O121" s="30">
        <f>VLOOKUP(C121,[2]Sheet1!$B:$BF,57,0)</f>
        <v>53198.158333333296</v>
      </c>
      <c r="P121" s="30">
        <f>VLOOKUP(C121,[3]Sheet1!$B:$BH,59,0)</f>
        <v>75041.721666666694</v>
      </c>
      <c r="Q121" s="30">
        <f>VLOOKUP(C121,[4]Sheet1!$B$5:$BJ$707,61,0)</f>
        <v>70194.663333333301</v>
      </c>
      <c r="R121" s="30">
        <f>VLOOKUP(C121,[1]Sheet1!$B$5:$BN$716,65,0)</f>
        <v>65676.024999999994</v>
      </c>
      <c r="S121" s="36">
        <f t="shared" si="37"/>
        <v>312329.565</v>
      </c>
      <c r="T121" s="37">
        <f>VLOOKUP(C121,[5]Sheet2!$A:$V,21,0)</f>
        <v>249048.97</v>
      </c>
      <c r="U121" s="37"/>
      <c r="V121" s="37"/>
      <c r="W121" s="37">
        <f>VLOOKUP(C121,'[6]5.30 (2)'!$C$4:$V$115,20,0)</f>
        <v>60000</v>
      </c>
      <c r="X121" s="37"/>
      <c r="Y121" s="37">
        <f>VLOOKUP(C121,'[7]7.4付款计划'!$C$4:$AI$185,33,0)</f>
        <v>60000</v>
      </c>
      <c r="Z121" s="37">
        <f>VLOOKUP(C121,'[7]7.9付款计划'!$C$9:$AB$196,26,0)</f>
        <v>0</v>
      </c>
      <c r="AA121" s="37"/>
      <c r="AB121" s="37"/>
      <c r="AC121" s="37">
        <f t="shared" si="38"/>
        <v>369048.97</v>
      </c>
      <c r="AD121" s="38">
        <f t="shared" si="31"/>
        <v>-56719.40499999997</v>
      </c>
      <c r="AE121" s="38">
        <f t="shared" si="39"/>
        <v>199188.95</v>
      </c>
      <c r="AF121" s="44">
        <f t="shared" si="52"/>
        <v>199188.95</v>
      </c>
      <c r="AG121" s="45">
        <f t="shared" si="47"/>
        <v>199188.95</v>
      </c>
      <c r="AH121" s="44">
        <v>199188.95</v>
      </c>
      <c r="AI121" s="47">
        <f t="shared" si="40"/>
        <v>199188.95</v>
      </c>
      <c r="AJ121" s="48">
        <f t="shared" si="48"/>
        <v>1</v>
      </c>
      <c r="AK121" s="49">
        <f t="shared" si="49"/>
        <v>8.5609266492387964E-3</v>
      </c>
      <c r="AL121" s="50"/>
      <c r="AM121" s="50"/>
      <c r="AN121" s="50"/>
      <c r="AO121" s="50">
        <f t="shared" si="50"/>
        <v>0</v>
      </c>
      <c r="AP121" s="58">
        <v>0</v>
      </c>
      <c r="AQ121" s="58">
        <f t="shared" si="53"/>
        <v>0</v>
      </c>
      <c r="AR121" s="47">
        <f t="shared" si="51"/>
        <v>199188.95</v>
      </c>
      <c r="AS121" s="59">
        <v>45514</v>
      </c>
      <c r="AT121" s="9">
        <v>7</v>
      </c>
      <c r="AU121" s="59">
        <f t="shared" si="54"/>
        <v>45507</v>
      </c>
      <c r="AV121" s="68" t="s">
        <v>98</v>
      </c>
      <c r="AW121" s="47"/>
      <c r="AX121" s="15" t="s">
        <v>294</v>
      </c>
      <c r="AY121" s="69" t="s">
        <v>393</v>
      </c>
    </row>
    <row r="122" spans="1:51" ht="36" customHeight="1" x14ac:dyDescent="0.25">
      <c r="A122" s="9">
        <f t="shared" si="41"/>
        <v>119</v>
      </c>
      <c r="B122" s="9" t="s">
        <v>16</v>
      </c>
      <c r="C122" s="10" t="s">
        <v>394</v>
      </c>
      <c r="D122" s="12" t="s">
        <v>395</v>
      </c>
      <c r="E122" s="14" t="s">
        <v>86</v>
      </c>
      <c r="F122" s="15" t="s">
        <v>16</v>
      </c>
      <c r="G122" s="15" t="s">
        <v>11</v>
      </c>
      <c r="H122" s="28">
        <v>0.8</v>
      </c>
      <c r="I122" s="29">
        <f>VLOOKUP(C122,[1]Sheet1!$B$5:$AZ$716,51,0)</f>
        <v>0</v>
      </c>
      <c r="J122" s="29">
        <f>VLOOKUP(C122,[1]Sheet1!$B$5:$BA$716,52,0)</f>
        <v>0</v>
      </c>
      <c r="K122" s="30">
        <f>VLOOKUP(C122,[2]Sheet1!$B$5:$BB$697,53,0)</f>
        <v>0</v>
      </c>
      <c r="L122" s="30">
        <f>VLOOKUP(C122,[2]Sheet1!$B:$BC,54,0)</f>
        <v>0</v>
      </c>
      <c r="M122" s="30">
        <f>VLOOKUP(C122,[2]Sheet1!$B:$BD,55,0)</f>
        <v>0</v>
      </c>
      <c r="N122" s="30">
        <f>VLOOKUP(C122,[2]Sheet1!$B:$BE,56,0)</f>
        <v>10017.981666666699</v>
      </c>
      <c r="O122" s="30">
        <f>VLOOKUP(C122,[2]Sheet1!$B:$BF,57,0)</f>
        <v>10017.981666666699</v>
      </c>
      <c r="P122" s="30">
        <f>VLOOKUP(C122,[3]Sheet1!$B:$BH,59,0)</f>
        <v>10017.981666666699</v>
      </c>
      <c r="Q122" s="30">
        <f>VLOOKUP(C122,[4]Sheet1!$B$5:$BJ$707,61,0)</f>
        <v>0</v>
      </c>
      <c r="R122" s="30">
        <f>VLOOKUP(C122,[1]Sheet1!$B$5:$BN$716,65,0)</f>
        <v>0</v>
      </c>
      <c r="S122" s="36">
        <f t="shared" si="37"/>
        <v>24043.156000000079</v>
      </c>
      <c r="T122" s="37">
        <f>VLOOKUP(C122,[5]Sheet2!$A:$V,21,0)</f>
        <v>0</v>
      </c>
      <c r="U122" s="37">
        <v>60107.89</v>
      </c>
      <c r="V122" s="37"/>
      <c r="W122" s="37"/>
      <c r="X122" s="37"/>
      <c r="Y122" s="37">
        <f>VLOOKUP(C122,'[7]7.4付款计划'!$C$4:$AI$185,33,0)</f>
        <v>0</v>
      </c>
      <c r="Z122" s="37">
        <f>VLOOKUP(C122,'[7]7.9付款计划'!$C$9:$AB$196,26,0)</f>
        <v>0</v>
      </c>
      <c r="AA122" s="37"/>
      <c r="AB122" s="37"/>
      <c r="AC122" s="37">
        <f t="shared" si="38"/>
        <v>60107.89</v>
      </c>
      <c r="AD122" s="38">
        <f t="shared" si="31"/>
        <v>-36064.733999999924</v>
      </c>
      <c r="AE122" s="38">
        <f t="shared" si="39"/>
        <v>0</v>
      </c>
      <c r="AF122" s="44">
        <f t="shared" si="52"/>
        <v>-36064.733999999924</v>
      </c>
      <c r="AG122" s="45">
        <f t="shared" si="47"/>
        <v>0</v>
      </c>
      <c r="AH122" s="44"/>
      <c r="AI122" s="47">
        <f t="shared" si="40"/>
        <v>0</v>
      </c>
      <c r="AJ122" s="48" t="str">
        <f t="shared" si="48"/>
        <v>100%</v>
      </c>
      <c r="AK122" s="49">
        <f t="shared" si="49"/>
        <v>0</v>
      </c>
      <c r="AL122" s="50"/>
      <c r="AM122" s="50"/>
      <c r="AN122" s="50"/>
      <c r="AO122" s="50">
        <f t="shared" si="50"/>
        <v>0</v>
      </c>
      <c r="AP122" s="58">
        <v>0</v>
      </c>
      <c r="AQ122" s="58">
        <f t="shared" si="53"/>
        <v>0</v>
      </c>
      <c r="AR122" s="47">
        <f t="shared" si="51"/>
        <v>0</v>
      </c>
      <c r="AS122" s="59"/>
      <c r="AT122" s="9">
        <v>7</v>
      </c>
      <c r="AU122" s="59">
        <f t="shared" si="54"/>
        <v>-7</v>
      </c>
      <c r="AV122" s="19" t="s">
        <v>98</v>
      </c>
      <c r="AW122" s="71"/>
      <c r="AX122" s="9" t="s">
        <v>167</v>
      </c>
      <c r="AY122" s="69"/>
    </row>
    <row r="123" spans="1:51" ht="36" customHeight="1" x14ac:dyDescent="0.25">
      <c r="A123" s="9">
        <f t="shared" si="41"/>
        <v>120</v>
      </c>
      <c r="B123" s="9" t="s">
        <v>16</v>
      </c>
      <c r="C123" s="10" t="s">
        <v>396</v>
      </c>
      <c r="D123" s="12" t="s">
        <v>397</v>
      </c>
      <c r="E123" s="14" t="s">
        <v>86</v>
      </c>
      <c r="F123" s="15" t="s">
        <v>16</v>
      </c>
      <c r="G123" s="15" t="s">
        <v>11</v>
      </c>
      <c r="H123" s="28">
        <v>0.8</v>
      </c>
      <c r="I123" s="29">
        <f>VLOOKUP(C123,[1]Sheet1!$B$5:$AZ$716,51,0)</f>
        <v>563701.59</v>
      </c>
      <c r="J123" s="29">
        <f>VLOOKUP(C123,[1]Sheet1!$B$5:$BA$716,52,0)</f>
        <v>500573.37</v>
      </c>
      <c r="K123" s="30">
        <f>VLOOKUP(C123,[2]Sheet1!$B$5:$BB$697,53,0)</f>
        <v>40329.406666666699</v>
      </c>
      <c r="L123" s="30">
        <f>VLOOKUP(C123,[2]Sheet1!$B:$BC,54,0)</f>
        <v>71466.425000000003</v>
      </c>
      <c r="M123" s="30">
        <f>VLOOKUP(C123,[2]Sheet1!$B:$BD,55,0)</f>
        <v>80707</v>
      </c>
      <c r="N123" s="30">
        <f>VLOOKUP(C123,[2]Sheet1!$B:$BE,56,0)</f>
        <v>96762.228333333303</v>
      </c>
      <c r="O123" s="30">
        <f>VLOOKUP(C123,[2]Sheet1!$B:$BF,57,0)</f>
        <v>71298.856666666703</v>
      </c>
      <c r="P123" s="30">
        <f>VLOOKUP(C123,[3]Sheet1!$B:$BH,59,0)</f>
        <v>71298.856666666703</v>
      </c>
      <c r="Q123" s="30">
        <f>VLOOKUP(C123,[4]Sheet1!$B$5:$BJ$707,61,0)</f>
        <v>66569.991666666698</v>
      </c>
      <c r="R123" s="30">
        <f>VLOOKUP(C123,[1]Sheet1!$B$5:$BN$716,65,0)</f>
        <v>35817.173333333303</v>
      </c>
      <c r="S123" s="36">
        <f t="shared" si="37"/>
        <v>427399.95066666673</v>
      </c>
      <c r="T123" s="37">
        <f>VLOOKUP(C123,[5]Sheet2!$A:$V,21,0)</f>
        <v>0</v>
      </c>
      <c r="U123" s="37"/>
      <c r="V123" s="37"/>
      <c r="W123" s="37">
        <f>VLOOKUP(C123,'[6]5.30 (2)'!$C$4:$V$115,20,0)</f>
        <v>60000</v>
      </c>
      <c r="X123" s="37"/>
      <c r="Y123" s="37">
        <f>VLOOKUP(C123,'[7]7.4付款计划'!$C$4:$AI$185,33,0)</f>
        <v>20000</v>
      </c>
      <c r="Z123" s="37">
        <f>VLOOKUP(C123,'[7]7.9付款计划'!$C$9:$AB$196,26,0)</f>
        <v>0</v>
      </c>
      <c r="AA123" s="37"/>
      <c r="AB123" s="37"/>
      <c r="AC123" s="37">
        <f t="shared" si="38"/>
        <v>80000</v>
      </c>
      <c r="AD123" s="38">
        <f t="shared" si="31"/>
        <v>347399.95066666673</v>
      </c>
      <c r="AE123" s="38">
        <f t="shared" si="39"/>
        <v>500573.37</v>
      </c>
      <c r="AF123" s="44">
        <f t="shared" si="52"/>
        <v>347399.95066666673</v>
      </c>
      <c r="AG123" s="45">
        <f t="shared" si="47"/>
        <v>347399.95066666673</v>
      </c>
      <c r="AH123" s="44">
        <v>50000</v>
      </c>
      <c r="AI123" s="47">
        <f t="shared" si="40"/>
        <v>50000</v>
      </c>
      <c r="AJ123" s="48">
        <f t="shared" si="48"/>
        <v>0.14392633016800693</v>
      </c>
      <c r="AK123" s="49">
        <f t="shared" si="49"/>
        <v>2.1489461762911033E-3</v>
      </c>
      <c r="AL123" s="50"/>
      <c r="AM123" s="50"/>
      <c r="AN123" s="50"/>
      <c r="AO123" s="50">
        <f t="shared" si="50"/>
        <v>0</v>
      </c>
      <c r="AP123" s="58">
        <v>0</v>
      </c>
      <c r="AQ123" s="58">
        <f t="shared" si="53"/>
        <v>0</v>
      </c>
      <c r="AR123" s="47">
        <f t="shared" si="51"/>
        <v>50000</v>
      </c>
      <c r="AS123" s="59"/>
      <c r="AT123" s="61">
        <v>3</v>
      </c>
      <c r="AU123" s="59">
        <f t="shared" si="54"/>
        <v>-3</v>
      </c>
      <c r="AV123" s="68" t="s">
        <v>98</v>
      </c>
      <c r="AW123" s="47"/>
      <c r="AX123" s="15" t="s">
        <v>167</v>
      </c>
      <c r="AY123" s="69"/>
    </row>
    <row r="124" spans="1:51" ht="36" customHeight="1" x14ac:dyDescent="0.25">
      <c r="A124" s="9">
        <f t="shared" si="41"/>
        <v>121</v>
      </c>
      <c r="B124" s="9" t="s">
        <v>16</v>
      </c>
      <c r="C124" s="10" t="s">
        <v>398</v>
      </c>
      <c r="D124" s="12" t="s">
        <v>399</v>
      </c>
      <c r="E124" s="14" t="s">
        <v>114</v>
      </c>
      <c r="F124" s="15" t="s">
        <v>16</v>
      </c>
      <c r="G124" s="15" t="s">
        <v>21</v>
      </c>
      <c r="H124" s="28">
        <v>0.8</v>
      </c>
      <c r="I124" s="29">
        <f>VLOOKUP(C124,[1]Sheet1!$B$5:$AZ$716,51,0)</f>
        <v>1493991.55</v>
      </c>
      <c r="J124" s="29">
        <f>VLOOKUP(C124,[1]Sheet1!$B$5:$BA$716,52,0)</f>
        <v>1231497.07</v>
      </c>
      <c r="K124" s="30">
        <f>VLOOKUP(C124,[2]Sheet1!$B$5:$BB$697,53,0)</f>
        <v>104311.34</v>
      </c>
      <c r="L124" s="30">
        <f>VLOOKUP(C124,[2]Sheet1!$B:$BC,54,0)</f>
        <v>94289.37</v>
      </c>
      <c r="M124" s="30">
        <f>VLOOKUP(C124,[2]Sheet1!$B:$BD,55,0)</f>
        <v>90690.696666666699</v>
      </c>
      <c r="N124" s="30">
        <f>VLOOKUP(C124,[2]Sheet1!$B:$BE,56,0)</f>
        <v>90717.096666666694</v>
      </c>
      <c r="O124" s="30">
        <f>VLOOKUP(C124,[2]Sheet1!$B:$BF,57,0)</f>
        <v>145695.42000000001</v>
      </c>
      <c r="P124" s="30">
        <f>VLOOKUP(C124,[3]Sheet1!$B:$BH,59,0)</f>
        <v>127500.536666667</v>
      </c>
      <c r="Q124" s="30">
        <f>VLOOKUP(C124,[4]Sheet1!$B$5:$BJ$707,61,0)</f>
        <v>149607.85666666701</v>
      </c>
      <c r="R124" s="30">
        <f>VLOOKUP(C124,[1]Sheet1!$B$5:$BN$716,65,0)</f>
        <v>149607.85666666701</v>
      </c>
      <c r="S124" s="36">
        <f t="shared" si="37"/>
        <v>761936.13866666751</v>
      </c>
      <c r="T124" s="37">
        <f>VLOOKUP(C124,[5]Sheet2!$A:$V,21,0)</f>
        <v>0</v>
      </c>
      <c r="U124" s="37"/>
      <c r="V124" s="37"/>
      <c r="W124" s="37">
        <f>VLOOKUP(C124,'[6]5.30 (2)'!$C$4:$V$115,20,0)</f>
        <v>60000</v>
      </c>
      <c r="X124" s="37"/>
      <c r="Y124" s="37">
        <f>VLOOKUP(C124,'[7]7.4付款计划'!$C$4:$AI$185,33,0)</f>
        <v>0</v>
      </c>
      <c r="Z124" s="37">
        <f>VLOOKUP(C124,'[7]7.9付款计划'!$C$9:$AB$196,26,0)</f>
        <v>0</v>
      </c>
      <c r="AA124" s="37"/>
      <c r="AB124" s="37"/>
      <c r="AC124" s="37">
        <f t="shared" si="38"/>
        <v>60000</v>
      </c>
      <c r="AD124" s="38">
        <f t="shared" si="31"/>
        <v>701936.13866666751</v>
      </c>
      <c r="AE124" s="38">
        <f t="shared" si="39"/>
        <v>1231497.07</v>
      </c>
      <c r="AF124" s="44">
        <f t="shared" si="52"/>
        <v>1231497.07</v>
      </c>
      <c r="AG124" s="45">
        <f t="shared" si="47"/>
        <v>1231497.07</v>
      </c>
      <c r="AH124" s="44">
        <v>300000</v>
      </c>
      <c r="AI124" s="47">
        <f t="shared" si="40"/>
        <v>300000</v>
      </c>
      <c r="AJ124" s="48">
        <f t="shared" si="48"/>
        <v>0.24360593890816157</v>
      </c>
      <c r="AK124" s="49">
        <f t="shared" si="49"/>
        <v>1.2893677057746619E-2</v>
      </c>
      <c r="AL124" s="50"/>
      <c r="AM124" s="50"/>
      <c r="AN124" s="50"/>
      <c r="AO124" s="50">
        <f t="shared" si="50"/>
        <v>0</v>
      </c>
      <c r="AP124" s="58">
        <v>0</v>
      </c>
      <c r="AQ124" s="58">
        <f t="shared" si="53"/>
        <v>0</v>
      </c>
      <c r="AR124" s="47">
        <f t="shared" si="51"/>
        <v>300000</v>
      </c>
      <c r="AS124" s="59">
        <v>45519</v>
      </c>
      <c r="AT124" s="61">
        <v>7</v>
      </c>
      <c r="AU124" s="59">
        <f t="shared" si="54"/>
        <v>45512</v>
      </c>
      <c r="AV124" s="19" t="s">
        <v>98</v>
      </c>
      <c r="AW124" s="47"/>
      <c r="AX124" s="9" t="s">
        <v>107</v>
      </c>
      <c r="AY124" s="69"/>
    </row>
    <row r="125" spans="1:51" ht="36" customHeight="1" x14ac:dyDescent="0.25">
      <c r="A125" s="9">
        <f t="shared" si="41"/>
        <v>122</v>
      </c>
      <c r="B125" s="9" t="s">
        <v>104</v>
      </c>
      <c r="C125" s="10" t="s">
        <v>400</v>
      </c>
      <c r="D125" s="12" t="s">
        <v>401</v>
      </c>
      <c r="E125" s="14" t="s">
        <v>86</v>
      </c>
      <c r="F125" s="15" t="s">
        <v>12</v>
      </c>
      <c r="G125" s="15" t="s">
        <v>11</v>
      </c>
      <c r="H125" s="28">
        <v>0.8</v>
      </c>
      <c r="I125" s="29">
        <f>VLOOKUP(C125,[1]Sheet1!$B$5:$AZ$716,51,0)</f>
        <v>489331.4</v>
      </c>
      <c r="J125" s="29">
        <f>VLOOKUP(C125,[1]Sheet1!$B$5:$BA$716,52,0)</f>
        <v>332807.38</v>
      </c>
      <c r="K125" s="30">
        <f>VLOOKUP(C125,[2]Sheet1!$B$5:$BB$697,53,0)</f>
        <v>32203.89</v>
      </c>
      <c r="L125" s="30">
        <f>VLOOKUP(C125,[2]Sheet1!$B:$BC,54,0)</f>
        <v>36976.076666666697</v>
      </c>
      <c r="M125" s="30">
        <f>VLOOKUP(C125,[2]Sheet1!$B:$BD,55,0)</f>
        <v>21701.051666666699</v>
      </c>
      <c r="N125" s="30">
        <f>VLOOKUP(C125,[2]Sheet1!$B:$BE,56,0)</f>
        <v>20451.051666666699</v>
      </c>
      <c r="O125" s="30">
        <f>VLOOKUP(C125,[2]Sheet1!$B:$BF,57,0)</f>
        <v>28411.758333333299</v>
      </c>
      <c r="P125" s="30">
        <f>VLOOKUP(C125,[3]Sheet1!$B:$BH,59,0)</f>
        <v>24364.058333333302</v>
      </c>
      <c r="Q125" s="30">
        <f>VLOOKUP(C125,[4]Sheet1!$B$5:$BJ$707,61,0)</f>
        <v>38386.761666666702</v>
      </c>
      <c r="R125" s="30">
        <f>VLOOKUP(C125,[1]Sheet1!$B$5:$BN$716,65,0)</f>
        <v>40468.166666666701</v>
      </c>
      <c r="S125" s="36">
        <f t="shared" si="37"/>
        <v>194370.25200000007</v>
      </c>
      <c r="T125" s="37">
        <f>VLOOKUP(C125,[5]Sheet2!$A:$V,21,0)</f>
        <v>100000</v>
      </c>
      <c r="U125" s="37">
        <v>30000</v>
      </c>
      <c r="V125" s="37"/>
      <c r="W125" s="37"/>
      <c r="X125" s="37"/>
      <c r="Y125" s="37">
        <f>VLOOKUP(C125,'[7]7.4付款计划'!$C$4:$AI$185,33,0)</f>
        <v>10000</v>
      </c>
      <c r="Z125" s="37">
        <f>VLOOKUP(C125,'[7]7.9付款计划'!$C$9:$AB$196,26,0)</f>
        <v>0</v>
      </c>
      <c r="AA125" s="37"/>
      <c r="AB125" s="37"/>
      <c r="AC125" s="37">
        <f t="shared" si="38"/>
        <v>140000</v>
      </c>
      <c r="AD125" s="38">
        <f t="shared" si="31"/>
        <v>54370.252000000066</v>
      </c>
      <c r="AE125" s="38">
        <f t="shared" si="39"/>
        <v>332807.38</v>
      </c>
      <c r="AF125" s="44">
        <f t="shared" si="52"/>
        <v>54370.252000000066</v>
      </c>
      <c r="AG125" s="45">
        <f t="shared" si="47"/>
        <v>54370.252000000066</v>
      </c>
      <c r="AH125" s="44">
        <v>30000</v>
      </c>
      <c r="AI125" s="47">
        <f t="shared" si="40"/>
        <v>30000</v>
      </c>
      <c r="AJ125" s="48">
        <f t="shared" si="48"/>
        <v>0.55177231843619123</v>
      </c>
      <c r="AK125" s="49">
        <f t="shared" si="49"/>
        <v>1.2893677057746621E-3</v>
      </c>
      <c r="AL125" s="50"/>
      <c r="AM125" s="50"/>
      <c r="AN125" s="50"/>
      <c r="AO125" s="50">
        <f t="shared" si="50"/>
        <v>0</v>
      </c>
      <c r="AP125" s="58"/>
      <c r="AQ125" s="58">
        <f t="shared" si="53"/>
        <v>0</v>
      </c>
      <c r="AR125" s="47">
        <f t="shared" si="51"/>
        <v>30000</v>
      </c>
      <c r="AS125" s="59"/>
      <c r="AT125" s="61">
        <v>3</v>
      </c>
      <c r="AU125" s="59">
        <f t="shared" si="54"/>
        <v>-3</v>
      </c>
      <c r="AV125" s="68" t="s">
        <v>98</v>
      </c>
      <c r="AW125" s="47"/>
      <c r="AX125" s="15" t="s">
        <v>167</v>
      </c>
      <c r="AY125" s="69"/>
    </row>
    <row r="126" spans="1:51" ht="36" customHeight="1" x14ac:dyDescent="0.25">
      <c r="A126" s="9">
        <f t="shared" si="41"/>
        <v>123</v>
      </c>
      <c r="B126" s="9" t="s">
        <v>104</v>
      </c>
      <c r="C126" s="10" t="s">
        <v>402</v>
      </c>
      <c r="D126" s="18" t="s">
        <v>403</v>
      </c>
      <c r="E126" s="14" t="s">
        <v>327</v>
      </c>
      <c r="F126" s="15" t="s">
        <v>12</v>
      </c>
      <c r="G126" s="15" t="s">
        <v>11</v>
      </c>
      <c r="H126" s="28">
        <v>0.8</v>
      </c>
      <c r="I126" s="29">
        <f>VLOOKUP(C126,[1]Sheet1!$B$5:$AZ$716,51,0)</f>
        <v>153105.85</v>
      </c>
      <c r="J126" s="29">
        <f>VLOOKUP(C126,[1]Sheet1!$B$5:$BA$716,52,0)</f>
        <v>141169.54</v>
      </c>
      <c r="K126" s="30">
        <f>VLOOKUP(C126,[2]Sheet1!$B$5:$BB$697,53,0)</f>
        <v>13928.1566666667</v>
      </c>
      <c r="L126" s="30">
        <f>VLOOKUP(C126,[2]Sheet1!$B:$BC,54,0)</f>
        <v>13478.7716666667</v>
      </c>
      <c r="M126" s="30">
        <f>VLOOKUP(C126,[2]Sheet1!$B:$BD,55,0)</f>
        <v>15648.7833333333</v>
      </c>
      <c r="N126" s="30">
        <f>VLOOKUP(C126,[2]Sheet1!$B:$BE,56,0)</f>
        <v>13726.18</v>
      </c>
      <c r="O126" s="30">
        <f>VLOOKUP(C126,[2]Sheet1!$B:$BF,57,0)</f>
        <v>14652.426666666701</v>
      </c>
      <c r="P126" s="30">
        <f>VLOOKUP(C126,[3]Sheet1!$B:$BH,59,0)</f>
        <v>11494.143333333301</v>
      </c>
      <c r="Q126" s="30">
        <f>VLOOKUP(C126,[4]Sheet1!$B$5:$BJ$707,61,0)</f>
        <v>13483.528333333301</v>
      </c>
      <c r="R126" s="30">
        <f>VLOOKUP(C126,[1]Sheet1!$B$5:$BN$716,65,0)</f>
        <v>11446.44</v>
      </c>
      <c r="S126" s="36">
        <f t="shared" si="37"/>
        <v>86286.744000000006</v>
      </c>
      <c r="T126" s="37">
        <f>VLOOKUP(C126,[5]Sheet2!$A:$V,21,0)</f>
        <v>30000</v>
      </c>
      <c r="U126" s="37"/>
      <c r="V126" s="37"/>
      <c r="W126" s="37">
        <f>VLOOKUP(C126,'[6]5.30 (2)'!$C$4:$V$115,20,0)</f>
        <v>10000</v>
      </c>
      <c r="X126" s="37"/>
      <c r="Y126" s="37">
        <f>VLOOKUP(C126,'[7]7.4付款计划'!$C$4:$AI$185,33,0)</f>
        <v>10000</v>
      </c>
      <c r="Z126" s="37">
        <f>VLOOKUP(C126,'[7]7.9付款计划'!$C$9:$AB$196,26,0)</f>
        <v>0</v>
      </c>
      <c r="AA126" s="37"/>
      <c r="AB126" s="37"/>
      <c r="AC126" s="37">
        <f t="shared" si="38"/>
        <v>50000</v>
      </c>
      <c r="AD126" s="38">
        <f t="shared" si="31"/>
        <v>36286.744000000006</v>
      </c>
      <c r="AE126" s="38">
        <f t="shared" si="39"/>
        <v>141169.54</v>
      </c>
      <c r="AF126" s="44">
        <f t="shared" si="52"/>
        <v>36286.744000000006</v>
      </c>
      <c r="AG126" s="45">
        <f t="shared" si="47"/>
        <v>36286.744000000006</v>
      </c>
      <c r="AH126" s="44">
        <v>20000</v>
      </c>
      <c r="AI126" s="47">
        <f t="shared" si="40"/>
        <v>20000</v>
      </c>
      <c r="AJ126" s="48">
        <f t="shared" si="48"/>
        <v>0.55116546141477996</v>
      </c>
      <c r="AK126" s="49">
        <f t="shared" si="49"/>
        <v>8.5957847051644129E-4</v>
      </c>
      <c r="AL126" s="50"/>
      <c r="AM126" s="50"/>
      <c r="AN126" s="50"/>
      <c r="AO126" s="50">
        <f t="shared" si="50"/>
        <v>0</v>
      </c>
      <c r="AP126" s="58">
        <v>0.03</v>
      </c>
      <c r="AQ126" s="79">
        <f t="shared" si="53"/>
        <v>0.03</v>
      </c>
      <c r="AR126" s="47">
        <f t="shared" si="51"/>
        <v>19400</v>
      </c>
      <c r="AS126" s="59">
        <v>45509</v>
      </c>
      <c r="AT126" s="61">
        <v>3</v>
      </c>
      <c r="AU126" s="59">
        <f t="shared" si="54"/>
        <v>45506</v>
      </c>
      <c r="AV126" s="68" t="s">
        <v>98</v>
      </c>
      <c r="AW126" s="47"/>
      <c r="AX126" s="15" t="s">
        <v>191</v>
      </c>
      <c r="AY126" s="69" t="s">
        <v>372</v>
      </c>
    </row>
    <row r="127" spans="1:51" ht="36" customHeight="1" x14ac:dyDescent="0.25">
      <c r="A127" s="9">
        <f t="shared" si="41"/>
        <v>124</v>
      </c>
      <c r="B127" s="9" t="s">
        <v>127</v>
      </c>
      <c r="C127" s="10" t="s">
        <v>404</v>
      </c>
      <c r="D127" s="12" t="s">
        <v>405</v>
      </c>
      <c r="E127" s="14" t="s">
        <v>114</v>
      </c>
      <c r="F127" s="20" t="s">
        <v>12</v>
      </c>
      <c r="G127" s="15" t="s">
        <v>11</v>
      </c>
      <c r="H127" s="28">
        <v>0.8</v>
      </c>
      <c r="I127" s="29">
        <f>VLOOKUP(C127,[1]Sheet1!$B$5:$AZ$716,51,0)</f>
        <v>128771.23</v>
      </c>
      <c r="J127" s="29">
        <f>VLOOKUP(C127,[1]Sheet1!$B$5:$BA$716,52,0)</f>
        <v>75946.179999999993</v>
      </c>
      <c r="K127" s="30">
        <f>VLOOKUP(C127,[2]Sheet1!$B$5:$BB$697,53,0)</f>
        <v>6354.7883333333302</v>
      </c>
      <c r="L127" s="30">
        <f>VLOOKUP(C127,[2]Sheet1!$B:$BC,54,0)</f>
        <v>6722.415</v>
      </c>
      <c r="M127" s="30">
        <f>VLOOKUP(C127,[2]Sheet1!$B:$BD,55,0)</f>
        <v>9020.0816666666706</v>
      </c>
      <c r="N127" s="30">
        <f>VLOOKUP(C127,[2]Sheet1!$B:$BE,56,0)</f>
        <v>12466.5816666667</v>
      </c>
      <c r="O127" s="30">
        <f>VLOOKUP(C127,[2]Sheet1!$B:$BF,57,0)</f>
        <v>19324.363333333298</v>
      </c>
      <c r="P127" s="30">
        <f>VLOOKUP(C127,[3]Sheet1!$B:$BH,59,0)</f>
        <v>19324.363333333298</v>
      </c>
      <c r="Q127" s="30">
        <f>VLOOKUP(C127,[4]Sheet1!$B$5:$BJ$707,61,0)</f>
        <v>21461.871666666699</v>
      </c>
      <c r="R127" s="30">
        <f>VLOOKUP(C127,[1]Sheet1!$B$5:$BN$716,65,0)</f>
        <v>21406.1233333333</v>
      </c>
      <c r="S127" s="36">
        <f t="shared" si="37"/>
        <v>92864.470666666632</v>
      </c>
      <c r="T127" s="37">
        <f>VLOOKUP(C127,[5]Sheet2!$A:$V,21,0)</f>
        <v>17635.189333333299</v>
      </c>
      <c r="U127" s="37"/>
      <c r="V127" s="37"/>
      <c r="W127" s="37">
        <f>VLOOKUP(C127,'[6]5.30 (2)'!$C$4:$V$115,20,0)</f>
        <v>40000</v>
      </c>
      <c r="X127" s="37"/>
      <c r="Y127" s="37">
        <f>VLOOKUP(C127,'[7]7.4付款计划'!$C$4:$AI$185,33,0)</f>
        <v>0</v>
      </c>
      <c r="Z127" s="37">
        <f>VLOOKUP(C127,'[7]7.9付款计划'!$C$9:$AB$196,26,0)</f>
        <v>0</v>
      </c>
      <c r="AA127" s="37"/>
      <c r="AB127" s="37"/>
      <c r="AC127" s="37">
        <f t="shared" si="38"/>
        <v>57635.189333333299</v>
      </c>
      <c r="AD127" s="38">
        <f t="shared" si="31"/>
        <v>35229.281333333332</v>
      </c>
      <c r="AE127" s="38">
        <f t="shared" si="39"/>
        <v>75946.179999999993</v>
      </c>
      <c r="AF127" s="44">
        <f t="shared" si="52"/>
        <v>35229.281333333332</v>
      </c>
      <c r="AG127" s="45">
        <f t="shared" si="47"/>
        <v>35229.281333333332</v>
      </c>
      <c r="AH127" s="44">
        <v>30000</v>
      </c>
      <c r="AI127" s="47">
        <f t="shared" si="40"/>
        <v>30000</v>
      </c>
      <c r="AJ127" s="48">
        <f t="shared" si="48"/>
        <v>0.85156434830859074</v>
      </c>
      <c r="AK127" s="49">
        <f t="shared" si="49"/>
        <v>1.2893677057746621E-3</v>
      </c>
      <c r="AL127" s="50"/>
      <c r="AM127" s="50"/>
      <c r="AN127" s="50"/>
      <c r="AO127" s="50">
        <f t="shared" si="50"/>
        <v>0</v>
      </c>
      <c r="AP127" s="58">
        <v>0</v>
      </c>
      <c r="AQ127" s="58">
        <f t="shared" si="53"/>
        <v>0</v>
      </c>
      <c r="AR127" s="47">
        <f t="shared" si="51"/>
        <v>30000</v>
      </c>
      <c r="AS127" s="59">
        <v>45524</v>
      </c>
      <c r="AT127" s="61">
        <v>7</v>
      </c>
      <c r="AU127" s="59">
        <f t="shared" si="54"/>
        <v>45517</v>
      </c>
      <c r="AV127" s="19" t="s">
        <v>98</v>
      </c>
      <c r="AW127" s="71"/>
      <c r="AX127" s="9" t="s">
        <v>107</v>
      </c>
      <c r="AY127" s="69"/>
    </row>
    <row r="128" spans="1:51" ht="36" customHeight="1" x14ac:dyDescent="0.25">
      <c r="A128" s="9">
        <f t="shared" si="41"/>
        <v>125</v>
      </c>
      <c r="B128" s="9" t="s">
        <v>16</v>
      </c>
      <c r="C128" s="10" t="s">
        <v>406</v>
      </c>
      <c r="D128" s="12" t="s">
        <v>407</v>
      </c>
      <c r="E128" s="14" t="s">
        <v>86</v>
      </c>
      <c r="F128" s="15" t="s">
        <v>16</v>
      </c>
      <c r="G128" s="15" t="s">
        <v>11</v>
      </c>
      <c r="H128" s="28">
        <v>1</v>
      </c>
      <c r="I128" s="29"/>
      <c r="J128" s="29"/>
      <c r="K128" s="30"/>
      <c r="L128" s="30"/>
      <c r="M128" s="30"/>
      <c r="N128" s="30"/>
      <c r="O128" s="30"/>
      <c r="P128" s="30"/>
      <c r="Q128" s="30"/>
      <c r="R128" s="30"/>
      <c r="S128" s="36">
        <f t="shared" si="37"/>
        <v>0</v>
      </c>
      <c r="T128" s="37"/>
      <c r="U128" s="37">
        <v>12251.89</v>
      </c>
      <c r="V128" s="37"/>
      <c r="W128" s="37"/>
      <c r="X128" s="37"/>
      <c r="Y128" s="37">
        <f>VLOOKUP(C128,'[7]7.4付款计划'!$C$4:$AI$185,33,0)</f>
        <v>0</v>
      </c>
      <c r="Z128" s="37">
        <f>VLOOKUP(C128,'[7]7.9付款计划'!$C$9:$AB$196,26,0)</f>
        <v>0</v>
      </c>
      <c r="AA128" s="37"/>
      <c r="AB128" s="37"/>
      <c r="AC128" s="37">
        <f t="shared" si="38"/>
        <v>12251.89</v>
      </c>
      <c r="AD128" s="38">
        <f t="shared" si="31"/>
        <v>-12251.89</v>
      </c>
      <c r="AE128" s="38">
        <f t="shared" si="39"/>
        <v>0</v>
      </c>
      <c r="AF128" s="44">
        <f t="shared" si="52"/>
        <v>-12251.89</v>
      </c>
      <c r="AG128" s="45">
        <f t="shared" si="47"/>
        <v>0</v>
      </c>
      <c r="AH128" s="44"/>
      <c r="AI128" s="47">
        <f t="shared" si="40"/>
        <v>0</v>
      </c>
      <c r="AJ128" s="48" t="str">
        <f t="shared" si="48"/>
        <v>100%</v>
      </c>
      <c r="AK128" s="49">
        <f t="shared" si="49"/>
        <v>0</v>
      </c>
      <c r="AL128" s="50"/>
      <c r="AM128" s="50"/>
      <c r="AN128" s="50"/>
      <c r="AO128" s="50">
        <f t="shared" si="50"/>
        <v>0</v>
      </c>
      <c r="AP128" s="58"/>
      <c r="AQ128" s="58">
        <f t="shared" si="53"/>
        <v>0</v>
      </c>
      <c r="AR128" s="47">
        <f t="shared" si="51"/>
        <v>0</v>
      </c>
      <c r="AS128" s="59"/>
      <c r="AT128" s="61">
        <v>3</v>
      </c>
      <c r="AU128" s="59">
        <f t="shared" si="54"/>
        <v>-3</v>
      </c>
      <c r="AV128" s="19" t="s">
        <v>98</v>
      </c>
      <c r="AW128" s="47"/>
      <c r="AX128" s="9" t="s">
        <v>167</v>
      </c>
      <c r="AY128" s="69"/>
    </row>
    <row r="129" spans="1:51" ht="36" customHeight="1" x14ac:dyDescent="0.25">
      <c r="A129" s="9">
        <f t="shared" si="41"/>
        <v>126</v>
      </c>
      <c r="B129" s="9" t="s">
        <v>14</v>
      </c>
      <c r="C129" s="10" t="s">
        <v>408</v>
      </c>
      <c r="D129" s="12" t="s">
        <v>409</v>
      </c>
      <c r="E129" s="14" t="s">
        <v>86</v>
      </c>
      <c r="F129" s="15" t="s">
        <v>14</v>
      </c>
      <c r="G129" s="15" t="s">
        <v>11</v>
      </c>
      <c r="H129" s="28">
        <v>0.8</v>
      </c>
      <c r="I129" s="29">
        <f>VLOOKUP(C129,[1]Sheet1!$B$5:$AZ$716,51,0)</f>
        <v>60817.64</v>
      </c>
      <c r="J129" s="29">
        <f>VLOOKUP(C129,[1]Sheet1!$B$5:$BA$716,52,0)</f>
        <v>48572.959999999999</v>
      </c>
      <c r="K129" s="30">
        <f>VLOOKUP(C129,[2]Sheet1!$B$5:$BB$697,53,0)</f>
        <v>2742.4</v>
      </c>
      <c r="L129" s="30">
        <f>VLOOKUP(C129,[2]Sheet1!$B:$BC,54,0)</f>
        <v>2915.3</v>
      </c>
      <c r="M129" s="30">
        <f>VLOOKUP(C129,[2]Sheet1!$B:$BD,55,0)</f>
        <v>2598.9366666666701</v>
      </c>
      <c r="N129" s="30">
        <f>VLOOKUP(C129,[2]Sheet1!$B:$BE,56,0)</f>
        <v>2332.27</v>
      </c>
      <c r="O129" s="30">
        <f>VLOOKUP(C129,[2]Sheet1!$B:$BF,57,0)</f>
        <v>3616.2649999999999</v>
      </c>
      <c r="P129" s="30">
        <f>VLOOKUP(C129,[3]Sheet1!$B:$BH,59,0)</f>
        <v>5936.1733333333304</v>
      </c>
      <c r="Q129" s="30">
        <f>VLOOKUP(C129,[4]Sheet1!$B$5:$BJ$707,61,0)</f>
        <v>6227.7133333333304</v>
      </c>
      <c r="R129" s="30">
        <f>VLOOKUP(C129,[1]Sheet1!$B$5:$BN$716,65,0)</f>
        <v>6798.3816666666698</v>
      </c>
      <c r="S129" s="36">
        <f t="shared" si="37"/>
        <v>26533.952000000005</v>
      </c>
      <c r="T129" s="37">
        <f>VLOOKUP(C129,[5]Sheet2!$A:$V,21,0)</f>
        <v>5000</v>
      </c>
      <c r="U129" s="37"/>
      <c r="V129" s="37"/>
      <c r="W129" s="37"/>
      <c r="X129" s="37"/>
      <c r="Y129" s="37">
        <f>VLOOKUP(C129,'[7]7.4付款计划'!$C$4:$AI$185,33,0)</f>
        <v>0</v>
      </c>
      <c r="Z129" s="37">
        <f>VLOOKUP(C129,'[7]7.9付款计划'!$C$9:$AB$196,26,0)</f>
        <v>0</v>
      </c>
      <c r="AA129" s="37"/>
      <c r="AB129" s="37"/>
      <c r="AC129" s="37">
        <f t="shared" si="38"/>
        <v>5000</v>
      </c>
      <c r="AD129" s="38">
        <f t="shared" si="31"/>
        <v>21533.952000000005</v>
      </c>
      <c r="AE129" s="38">
        <f t="shared" si="39"/>
        <v>48572.959999999999</v>
      </c>
      <c r="AF129" s="44">
        <f t="shared" si="52"/>
        <v>21533.952000000005</v>
      </c>
      <c r="AG129" s="45">
        <f t="shared" si="47"/>
        <v>21533.952000000005</v>
      </c>
      <c r="AH129" s="44"/>
      <c r="AI129" s="47">
        <f t="shared" si="40"/>
        <v>0</v>
      </c>
      <c r="AJ129" s="48">
        <f t="shared" si="48"/>
        <v>0</v>
      </c>
      <c r="AK129" s="49">
        <f t="shared" si="49"/>
        <v>0</v>
      </c>
      <c r="AL129" s="50"/>
      <c r="AM129" s="50"/>
      <c r="AN129" s="50"/>
      <c r="AO129" s="50">
        <f t="shared" si="50"/>
        <v>0</v>
      </c>
      <c r="AP129" s="58"/>
      <c r="AQ129" s="58">
        <f t="shared" si="53"/>
        <v>0</v>
      </c>
      <c r="AR129" s="47">
        <f t="shared" si="51"/>
        <v>0</v>
      </c>
      <c r="AS129" s="59"/>
      <c r="AT129" s="61">
        <v>3</v>
      </c>
      <c r="AU129" s="59">
        <f t="shared" si="54"/>
        <v>-3</v>
      </c>
      <c r="AV129" s="19" t="s">
        <v>98</v>
      </c>
      <c r="AW129" s="47"/>
      <c r="AX129" s="9" t="s">
        <v>167</v>
      </c>
      <c r="AY129" s="69"/>
    </row>
    <row r="130" spans="1:51" ht="36" customHeight="1" x14ac:dyDescent="0.25">
      <c r="A130" s="9">
        <f t="shared" si="41"/>
        <v>127</v>
      </c>
      <c r="B130" s="9" t="s">
        <v>127</v>
      </c>
      <c r="C130" s="10" t="s">
        <v>410</v>
      </c>
      <c r="D130" s="12" t="s">
        <v>411</v>
      </c>
      <c r="E130" s="14" t="s">
        <v>86</v>
      </c>
      <c r="F130" s="20" t="s">
        <v>12</v>
      </c>
      <c r="G130" s="15" t="s">
        <v>11</v>
      </c>
      <c r="H130" s="28">
        <v>0.8</v>
      </c>
      <c r="I130" s="29">
        <f>VLOOKUP(C130,[1]Sheet1!$B$5:$AZ$716,51,0)</f>
        <v>41409.43</v>
      </c>
      <c r="J130" s="29">
        <f>VLOOKUP(C130,[1]Sheet1!$B$5:$BA$716,52,0)</f>
        <v>31114.68</v>
      </c>
      <c r="K130" s="30">
        <f>VLOOKUP(C130,[2]Sheet1!$B$5:$BB$697,53,0)</f>
        <v>0</v>
      </c>
      <c r="L130" s="30">
        <f>VLOOKUP(C130,[2]Sheet1!$B:$BC,54,0)</f>
        <v>1705.06833333333</v>
      </c>
      <c r="M130" s="30">
        <f>VLOOKUP(C130,[2]Sheet1!$B:$BD,55,0)</f>
        <v>1705.06833333333</v>
      </c>
      <c r="N130" s="30">
        <f>VLOOKUP(C130,[2]Sheet1!$B:$BE,56,0)</f>
        <v>3420.8616666666699</v>
      </c>
      <c r="O130" s="30">
        <f>VLOOKUP(C130,[2]Sheet1!$B:$BF,57,0)</f>
        <v>5136.6549999999997</v>
      </c>
      <c r="P130" s="30">
        <f>VLOOKUP(C130,[3]Sheet1!$B:$BH,59,0)</f>
        <v>6852.4466666666704</v>
      </c>
      <c r="Q130" s="30">
        <f>VLOOKUP(C130,[4]Sheet1!$B$5:$BJ$707,61,0)</f>
        <v>5185.78</v>
      </c>
      <c r="R130" s="30">
        <f>VLOOKUP(C130,[1]Sheet1!$B$5:$BN$716,65,0)</f>
        <v>6863.17</v>
      </c>
      <c r="S130" s="36">
        <f t="shared" si="37"/>
        <v>24695.239999999998</v>
      </c>
      <c r="T130" s="37">
        <f>VLOOKUP(C130,[5]Sheet2!$A:$V,21,0)</f>
        <v>0</v>
      </c>
      <c r="U130" s="37"/>
      <c r="V130" s="37"/>
      <c r="W130" s="37">
        <f>VLOOKUP(C130,'[6]5.30 (2)'!$C$4:$V$115,20,0)</f>
        <v>10000</v>
      </c>
      <c r="X130" s="37"/>
      <c r="Y130" s="37">
        <f>VLOOKUP(C130,'[7]7.4付款计划'!$C$4:$AI$185,33,0)</f>
        <v>0</v>
      </c>
      <c r="Z130" s="37">
        <f>VLOOKUP(C130,'[7]7.9付款计划'!$C$9:$AB$196,26,0)</f>
        <v>0</v>
      </c>
      <c r="AA130" s="37"/>
      <c r="AB130" s="37"/>
      <c r="AC130" s="37">
        <f t="shared" si="38"/>
        <v>10000</v>
      </c>
      <c r="AD130" s="38">
        <f t="shared" si="31"/>
        <v>14695.239999999998</v>
      </c>
      <c r="AE130" s="38">
        <f t="shared" si="39"/>
        <v>31114.68</v>
      </c>
      <c r="AF130" s="44">
        <f t="shared" si="52"/>
        <v>14695.239999999998</v>
      </c>
      <c r="AG130" s="45">
        <f t="shared" si="47"/>
        <v>14695.239999999998</v>
      </c>
      <c r="AH130" s="44">
        <v>14000</v>
      </c>
      <c r="AI130" s="47">
        <f t="shared" si="40"/>
        <v>14000</v>
      </c>
      <c r="AJ130" s="48">
        <f t="shared" si="48"/>
        <v>0.9526894422956006</v>
      </c>
      <c r="AK130" s="49">
        <f t="shared" si="49"/>
        <v>6.0170492936150886E-4</v>
      </c>
      <c r="AL130" s="50"/>
      <c r="AM130" s="50"/>
      <c r="AN130" s="50"/>
      <c r="AO130" s="50">
        <f t="shared" si="50"/>
        <v>0</v>
      </c>
      <c r="AP130" s="58">
        <v>0</v>
      </c>
      <c r="AQ130" s="58">
        <f t="shared" si="53"/>
        <v>0</v>
      </c>
      <c r="AR130" s="47">
        <f t="shared" si="51"/>
        <v>14000</v>
      </c>
      <c r="AS130" s="59"/>
      <c r="AT130" s="61"/>
      <c r="AU130" s="59"/>
      <c r="AV130" s="19" t="s">
        <v>98</v>
      </c>
      <c r="AW130" s="71"/>
      <c r="AX130" s="9" t="s">
        <v>167</v>
      </c>
      <c r="AY130" s="69"/>
    </row>
    <row r="131" spans="1:51" ht="36" customHeight="1" x14ac:dyDescent="0.25">
      <c r="A131" s="9">
        <f t="shared" si="41"/>
        <v>128</v>
      </c>
      <c r="B131" s="9" t="s">
        <v>16</v>
      </c>
      <c r="C131" s="10" t="s">
        <v>412</v>
      </c>
      <c r="D131" s="12" t="s">
        <v>413</v>
      </c>
      <c r="E131" s="14" t="s">
        <v>86</v>
      </c>
      <c r="F131" s="15" t="s">
        <v>16</v>
      </c>
      <c r="G131" s="15" t="s">
        <v>21</v>
      </c>
      <c r="H131" s="28">
        <v>0.8</v>
      </c>
      <c r="I131" s="29">
        <f>VLOOKUP(C131,[1]Sheet1!$B$5:$AZ$716,51,0)</f>
        <v>975569.94</v>
      </c>
      <c r="J131" s="29">
        <f>VLOOKUP(C131,[1]Sheet1!$B$5:$BA$716,52,0)</f>
        <v>784822.71</v>
      </c>
      <c r="K131" s="30">
        <f>VLOOKUP(C131,[2]Sheet1!$B$5:$BB$697,53,0)</f>
        <v>85747.361666666693</v>
      </c>
      <c r="L131" s="30">
        <f>VLOOKUP(C131,[2]Sheet1!$B:$BC,54,0)</f>
        <v>140176.35333333301</v>
      </c>
      <c r="M131" s="30">
        <f>VLOOKUP(C131,[2]Sheet1!$B:$BD,55,0)</f>
        <v>201381.54833333299</v>
      </c>
      <c r="N131" s="30">
        <f>VLOOKUP(C131,[2]Sheet1!$B:$BE,56,0)</f>
        <v>201381.54833333299</v>
      </c>
      <c r="O131" s="30">
        <f>VLOOKUP(C131,[2]Sheet1!$B:$BF,57,0)</f>
        <v>213246.65</v>
      </c>
      <c r="P131" s="30">
        <f>VLOOKUP(C131,[3]Sheet1!$B:$BH,59,0)</f>
        <v>228636.29333333299</v>
      </c>
      <c r="Q131" s="30">
        <f>VLOOKUP(C131,[4]Sheet1!$B$5:$BJ$707,61,0)</f>
        <v>164307.56833333301</v>
      </c>
      <c r="R131" s="30">
        <f>VLOOKUP(C131,[1]Sheet1!$B$5:$BN$716,65,0)</f>
        <v>122418.63666666699</v>
      </c>
      <c r="S131" s="36">
        <f t="shared" si="37"/>
        <v>1085836.767999999</v>
      </c>
      <c r="T131" s="37">
        <f>VLOOKUP(C131,[5]Sheet2!$A:$V,21,0)</f>
        <v>835000</v>
      </c>
      <c r="U131" s="37">
        <f>800000+35000</f>
        <v>835000</v>
      </c>
      <c r="V131" s="37"/>
      <c r="W131" s="37">
        <v>300000</v>
      </c>
      <c r="X131" s="37"/>
      <c r="Y131" s="39">
        <v>300000</v>
      </c>
      <c r="Z131" s="37">
        <f>VLOOKUP(C131,'[7]7.9付款计划'!$C$9:$AB$196,26,0)</f>
        <v>0</v>
      </c>
      <c r="AA131" s="37"/>
      <c r="AB131" s="37"/>
      <c r="AC131" s="37">
        <f t="shared" si="38"/>
        <v>2270000</v>
      </c>
      <c r="AD131" s="38">
        <f t="shared" si="31"/>
        <v>-1184163.232000001</v>
      </c>
      <c r="AE131" s="38">
        <f t="shared" si="39"/>
        <v>784822.71</v>
      </c>
      <c r="AF131" s="44">
        <f t="shared" si="52"/>
        <v>784822.71</v>
      </c>
      <c r="AG131" s="45">
        <f t="shared" si="47"/>
        <v>784822.71</v>
      </c>
      <c r="AH131" s="44">
        <v>500000</v>
      </c>
      <c r="AI131" s="47">
        <f t="shared" si="40"/>
        <v>500000</v>
      </c>
      <c r="AJ131" s="48">
        <f t="shared" si="48"/>
        <v>0.63708655933261671</v>
      </c>
      <c r="AK131" s="49">
        <f t="shared" si="49"/>
        <v>2.1489461762911034E-2</v>
      </c>
      <c r="AL131" s="50"/>
      <c r="AM131" s="50"/>
      <c r="AN131" s="50"/>
      <c r="AO131" s="50">
        <f t="shared" si="50"/>
        <v>0</v>
      </c>
      <c r="AP131" s="58"/>
      <c r="AQ131" s="58">
        <f t="shared" si="53"/>
        <v>0</v>
      </c>
      <c r="AR131" s="47">
        <f t="shared" si="51"/>
        <v>500000</v>
      </c>
      <c r="AS131" s="59"/>
      <c r="AT131" s="61">
        <v>3</v>
      </c>
      <c r="AU131" s="59">
        <f>AS131-AT131</f>
        <v>-3</v>
      </c>
      <c r="AV131" s="19" t="s">
        <v>98</v>
      </c>
      <c r="AW131" s="47"/>
      <c r="AX131" s="9" t="s">
        <v>229</v>
      </c>
      <c r="AY131" s="69"/>
    </row>
    <row r="132" spans="1:51" ht="36" customHeight="1" x14ac:dyDescent="0.25">
      <c r="A132" s="9">
        <f t="shared" si="41"/>
        <v>129</v>
      </c>
      <c r="B132" s="9" t="s">
        <v>14</v>
      </c>
      <c r="C132" s="10" t="s">
        <v>414</v>
      </c>
      <c r="D132" s="12" t="s">
        <v>415</v>
      </c>
      <c r="E132" s="14" t="s">
        <v>86</v>
      </c>
      <c r="F132" s="15" t="s">
        <v>14</v>
      </c>
      <c r="G132" s="15" t="s">
        <v>11</v>
      </c>
      <c r="H132" s="28">
        <v>0.8</v>
      </c>
      <c r="I132" s="29">
        <f>VLOOKUP(C132,[1]Sheet1!$B$5:$AZ$716,51,0)</f>
        <v>54153.36</v>
      </c>
      <c r="J132" s="29">
        <f>VLOOKUP(C132,[1]Sheet1!$B$5:$BA$716,52,0)</f>
        <v>29971.360000000001</v>
      </c>
      <c r="K132" s="30">
        <f>VLOOKUP(C132,[2]Sheet1!$B$5:$BB$697,53,0)</f>
        <v>0</v>
      </c>
      <c r="L132" s="30">
        <f>VLOOKUP(C132,[2]Sheet1!$B:$BC,54,0)</f>
        <v>0</v>
      </c>
      <c r="M132" s="30">
        <f>VLOOKUP(C132,[2]Sheet1!$B:$BD,55,0)</f>
        <v>9995.2266666666692</v>
      </c>
      <c r="N132" s="30">
        <f>VLOOKUP(C132,[2]Sheet1!$B:$BE,56,0)</f>
        <v>9995.2266666666692</v>
      </c>
      <c r="O132" s="30">
        <f>VLOOKUP(C132,[2]Sheet1!$B:$BF,57,0)</f>
        <v>9995.2266666666692</v>
      </c>
      <c r="P132" s="30">
        <f>VLOOKUP(C132,[3]Sheet1!$B:$BH,59,0)</f>
        <v>9995.2266666666692</v>
      </c>
      <c r="Q132" s="30">
        <f>VLOOKUP(C132,[4]Sheet1!$B$5:$BJ$707,61,0)</f>
        <v>6661.8933333333298</v>
      </c>
      <c r="R132" s="30">
        <f>VLOOKUP(C132,[1]Sheet1!$B$5:$BN$716,65,0)</f>
        <v>9025.56</v>
      </c>
      <c r="S132" s="36">
        <f t="shared" si="37"/>
        <v>44534.688000000002</v>
      </c>
      <c r="T132" s="37">
        <v>0</v>
      </c>
      <c r="U132" s="37"/>
      <c r="V132" s="83">
        <v>20000</v>
      </c>
      <c r="W132" s="37"/>
      <c r="X132" s="37"/>
      <c r="Y132" s="37">
        <f>VLOOKUP(C132,'[7]7.4付款计划'!$C$4:$AI$185,33,0)</f>
        <v>10000</v>
      </c>
      <c r="Z132" s="37">
        <f>VLOOKUP(C132,'[7]7.9付款计划'!$C$9:$AB$196,26,0)</f>
        <v>0</v>
      </c>
      <c r="AA132" s="37"/>
      <c r="AB132" s="37"/>
      <c r="AC132" s="37">
        <f t="shared" si="38"/>
        <v>30000</v>
      </c>
      <c r="AD132" s="38">
        <f t="shared" ref="AD132:AD194" si="55">S132-AC132</f>
        <v>14534.688000000002</v>
      </c>
      <c r="AE132" s="38">
        <f t="shared" si="39"/>
        <v>29971.360000000001</v>
      </c>
      <c r="AF132" s="44">
        <f t="shared" si="52"/>
        <v>14534.688000000002</v>
      </c>
      <c r="AG132" s="45">
        <f t="shared" ref="AG132:AG163" si="56">IF(AF132&gt;=0,AF132,0)</f>
        <v>14534.688000000002</v>
      </c>
      <c r="AH132" s="44">
        <v>10000</v>
      </c>
      <c r="AI132" s="47">
        <f t="shared" si="40"/>
        <v>10000</v>
      </c>
      <c r="AJ132" s="48">
        <f t="shared" ref="AJ132:AJ163" si="57">IF(AG132&lt;=0,"100%",AH132/AG132)</f>
        <v>0.68800926445755139</v>
      </c>
      <c r="AK132" s="49">
        <f t="shared" ref="AK132:AK163" si="58">AI132/$AI$1</f>
        <v>4.2978923525822065E-4</v>
      </c>
      <c r="AL132" s="50"/>
      <c r="AM132" s="50"/>
      <c r="AN132" s="50"/>
      <c r="AO132" s="50">
        <f t="shared" ref="AO132:AO163" si="59">SUM(AL132:AN132)</f>
        <v>0</v>
      </c>
      <c r="AP132" s="58">
        <v>0</v>
      </c>
      <c r="AQ132" s="58">
        <f t="shared" si="53"/>
        <v>0</v>
      </c>
      <c r="AR132" s="47">
        <f t="shared" ref="AR132:AR163" si="60">AI132*(1-AQ132)</f>
        <v>10000</v>
      </c>
      <c r="AS132" s="59"/>
      <c r="AT132" s="61">
        <v>3</v>
      </c>
      <c r="AU132" s="59">
        <f>AS132-AT132</f>
        <v>-3</v>
      </c>
      <c r="AV132" s="68" t="s">
        <v>98</v>
      </c>
      <c r="AW132" s="47"/>
      <c r="AX132" s="15" t="s">
        <v>167</v>
      </c>
      <c r="AY132" s="69"/>
    </row>
    <row r="133" spans="1:51" ht="36" customHeight="1" x14ac:dyDescent="0.25">
      <c r="A133" s="9">
        <f t="shared" si="41"/>
        <v>130</v>
      </c>
      <c r="B133" s="9" t="s">
        <v>16</v>
      </c>
      <c r="C133" s="10" t="s">
        <v>416</v>
      </c>
      <c r="D133" s="12" t="s">
        <v>417</v>
      </c>
      <c r="E133" s="14" t="s">
        <v>86</v>
      </c>
      <c r="F133" s="15" t="s">
        <v>16</v>
      </c>
      <c r="G133" s="15" t="s">
        <v>11</v>
      </c>
      <c r="H133" s="28">
        <v>0.8</v>
      </c>
      <c r="I133" s="29">
        <f>VLOOKUP(C133,[1]Sheet1!$B$5:$AZ$716,51,0)</f>
        <v>7670</v>
      </c>
      <c r="J133" s="29">
        <f>VLOOKUP(C133,[1]Sheet1!$B$5:$BA$716,52,0)</f>
        <v>7670</v>
      </c>
      <c r="K133" s="30">
        <f>VLOOKUP(C133,[2]Sheet1!$B$5:$BB$697,53,0)</f>
        <v>1083.3333333333301</v>
      </c>
      <c r="L133" s="30">
        <f>VLOOKUP(C133,[2]Sheet1!$B:$BC,54,0)</f>
        <v>1083.3333333333301</v>
      </c>
      <c r="M133" s="30">
        <f>VLOOKUP(C133,[2]Sheet1!$B:$BD,55,0)</f>
        <v>1083.3333333333301</v>
      </c>
      <c r="N133" s="30">
        <f>VLOOKUP(C133,[2]Sheet1!$B:$BE,56,0)</f>
        <v>1278.3333333333301</v>
      </c>
      <c r="O133" s="30">
        <f>VLOOKUP(C133,[2]Sheet1!$B:$BF,57,0)</f>
        <v>1278.3333333333301</v>
      </c>
      <c r="P133" s="30">
        <f>VLOOKUP(C133,[3]Sheet1!$B:$BH,59,0)</f>
        <v>1278.3333333333301</v>
      </c>
      <c r="Q133" s="30">
        <f>VLOOKUP(C133,[4]Sheet1!$B$5:$BJ$707,61,0)</f>
        <v>195</v>
      </c>
      <c r="R133" s="30">
        <f>VLOOKUP(C133,[1]Sheet1!$B$5:$BN$716,65,0)</f>
        <v>195</v>
      </c>
      <c r="S133" s="36">
        <f t="shared" ref="S133:S194" si="61">SUM(K133:R133)*H133</f>
        <v>5979.9999999999854</v>
      </c>
      <c r="T133" s="37"/>
      <c r="U133" s="37"/>
      <c r="V133" s="37"/>
      <c r="W133" s="37"/>
      <c r="X133" s="37"/>
      <c r="Y133" s="37">
        <f>VLOOKUP(C133,'[7]7.4付款计划'!$C$4:$AI$185,33,0)</f>
        <v>0</v>
      </c>
      <c r="Z133" s="37">
        <f>VLOOKUP(C133,'[7]7.9付款计划'!$C$9:$AB$196,26,0)</f>
        <v>0</v>
      </c>
      <c r="AA133" s="37"/>
      <c r="AB133" s="37"/>
      <c r="AC133" s="37">
        <f t="shared" ref="AC133:AC196" si="62">SUM(T133:AB133)</f>
        <v>0</v>
      </c>
      <c r="AD133" s="38">
        <f t="shared" si="55"/>
        <v>5979.9999999999854</v>
      </c>
      <c r="AE133" s="38">
        <f t="shared" ref="AE133:AE194" si="63">J133-AA133-AB133</f>
        <v>7670</v>
      </c>
      <c r="AF133" s="44">
        <f t="shared" si="52"/>
        <v>5979.9999999999854</v>
      </c>
      <c r="AG133" s="45">
        <f t="shared" si="56"/>
        <v>5979.9999999999854</v>
      </c>
      <c r="AH133" s="44"/>
      <c r="AI133" s="47">
        <f t="shared" ref="AI133:AI196" si="64">AH133</f>
        <v>0</v>
      </c>
      <c r="AJ133" s="48">
        <f t="shared" si="57"/>
        <v>0</v>
      </c>
      <c r="AK133" s="49">
        <f t="shared" si="58"/>
        <v>0</v>
      </c>
      <c r="AL133" s="50"/>
      <c r="AM133" s="50"/>
      <c r="AN133" s="50"/>
      <c r="AO133" s="50">
        <f t="shared" si="59"/>
        <v>0</v>
      </c>
      <c r="AP133" s="58"/>
      <c r="AQ133" s="58">
        <f t="shared" si="53"/>
        <v>0</v>
      </c>
      <c r="AR133" s="47">
        <f t="shared" si="60"/>
        <v>0</v>
      </c>
      <c r="AS133" s="59"/>
      <c r="AT133" s="61">
        <v>3</v>
      </c>
      <c r="AU133" s="59">
        <f>AS133-AT133</f>
        <v>-3</v>
      </c>
      <c r="AV133" s="19" t="s">
        <v>98</v>
      </c>
      <c r="AW133" s="47"/>
      <c r="AX133" s="9" t="s">
        <v>167</v>
      </c>
      <c r="AY133" s="69"/>
    </row>
    <row r="134" spans="1:51" ht="36" customHeight="1" x14ac:dyDescent="0.25">
      <c r="A134" s="9">
        <f t="shared" ref="A134:A196" si="65">ROW()-3</f>
        <v>131</v>
      </c>
      <c r="B134" s="9" t="s">
        <v>104</v>
      </c>
      <c r="C134" s="10" t="s">
        <v>418</v>
      </c>
      <c r="D134" s="12" t="s">
        <v>419</v>
      </c>
      <c r="E134" s="14" t="s">
        <v>114</v>
      </c>
      <c r="F134" s="15" t="s">
        <v>12</v>
      </c>
      <c r="G134" s="15" t="s">
        <v>11</v>
      </c>
      <c r="H134" s="28">
        <v>0.8</v>
      </c>
      <c r="I134" s="29">
        <f>VLOOKUP(C134,[1]Sheet1!$B$5:$AZ$716,51,0)</f>
        <v>19523.37</v>
      </c>
      <c r="J134" s="29">
        <f>VLOOKUP(C134,[1]Sheet1!$B$5:$BA$716,52,0)</f>
        <v>19523.37</v>
      </c>
      <c r="K134" s="30">
        <f>VLOOKUP(C134,[2]Sheet1!$B$5:$BB$697,53,0)</f>
        <v>0</v>
      </c>
      <c r="L134" s="30">
        <f>VLOOKUP(C134,[2]Sheet1!$B:$BC,54,0)</f>
        <v>0</v>
      </c>
      <c r="M134" s="30">
        <f>VLOOKUP(C134,[2]Sheet1!$B:$BD,55,0)</f>
        <v>3420.5616666666701</v>
      </c>
      <c r="N134" s="30">
        <f>VLOOKUP(C134,[2]Sheet1!$B:$BE,56,0)</f>
        <v>3420.5616666666701</v>
      </c>
      <c r="O134" s="30">
        <f>VLOOKUP(C134,[2]Sheet1!$B:$BF,57,0)</f>
        <v>3420.5616666666701</v>
      </c>
      <c r="P134" s="30">
        <f>VLOOKUP(C134,[3]Sheet1!$B:$BH,59,0)</f>
        <v>3420.5616666666701</v>
      </c>
      <c r="Q134" s="30">
        <f>VLOOKUP(C134,[4]Sheet1!$B$5:$BJ$707,61,0)</f>
        <v>3420.5616666666701</v>
      </c>
      <c r="R134" s="30">
        <f>VLOOKUP(C134,[1]Sheet1!$B$5:$BN$716,65,0)</f>
        <v>3253.895</v>
      </c>
      <c r="S134" s="36">
        <f t="shared" si="61"/>
        <v>16285.362666666681</v>
      </c>
      <c r="T134" s="37">
        <f>VLOOKUP(C134,[5]Sheet2!$A:$V,21,0)</f>
        <v>10000</v>
      </c>
      <c r="U134" s="37"/>
      <c r="V134" s="37"/>
      <c r="W134" s="37"/>
      <c r="X134" s="37"/>
      <c r="Y134" s="37">
        <f>VLOOKUP(C134,'[7]7.4付款计划'!$C$4:$AI$185,33,0)</f>
        <v>1000</v>
      </c>
      <c r="Z134" s="37">
        <f>VLOOKUP(C134,'[7]7.9付款计划'!$C$9:$AB$196,26,0)</f>
        <v>0</v>
      </c>
      <c r="AA134" s="37"/>
      <c r="AB134" s="37"/>
      <c r="AC134" s="37">
        <f t="shared" si="62"/>
        <v>11000</v>
      </c>
      <c r="AD134" s="38">
        <f t="shared" si="55"/>
        <v>5285.3626666666805</v>
      </c>
      <c r="AE134" s="38">
        <f t="shared" si="63"/>
        <v>19523.37</v>
      </c>
      <c r="AF134" s="44">
        <f t="shared" si="52"/>
        <v>5285.3626666666805</v>
      </c>
      <c r="AG134" s="45">
        <f t="shared" si="56"/>
        <v>5285.3626666666805</v>
      </c>
      <c r="AH134" s="44">
        <v>5000</v>
      </c>
      <c r="AI134" s="47">
        <f t="shared" si="64"/>
        <v>5000</v>
      </c>
      <c r="AJ134" s="48">
        <f t="shared" si="57"/>
        <v>0.94600887684275969</v>
      </c>
      <c r="AK134" s="49">
        <f t="shared" si="58"/>
        <v>2.1489461762911032E-4</v>
      </c>
      <c r="AL134" s="50"/>
      <c r="AM134" s="50"/>
      <c r="AN134" s="50"/>
      <c r="AO134" s="50">
        <f t="shared" si="59"/>
        <v>0</v>
      </c>
      <c r="AP134" s="58">
        <v>0.03</v>
      </c>
      <c r="AQ134" s="58">
        <f t="shared" si="53"/>
        <v>0.03</v>
      </c>
      <c r="AR134" s="47">
        <f t="shared" si="60"/>
        <v>4850</v>
      </c>
      <c r="AS134" s="59">
        <v>45509</v>
      </c>
      <c r="AT134" s="61">
        <v>3</v>
      </c>
      <c r="AU134" s="59">
        <f>AS134-AT134</f>
        <v>45506</v>
      </c>
      <c r="AV134" s="68" t="s">
        <v>98</v>
      </c>
      <c r="AW134" s="47"/>
      <c r="AX134" s="15" t="s">
        <v>191</v>
      </c>
      <c r="AY134" s="69"/>
    </row>
    <row r="135" spans="1:51" ht="36" customHeight="1" x14ac:dyDescent="0.25">
      <c r="A135" s="9">
        <f t="shared" si="65"/>
        <v>132</v>
      </c>
      <c r="B135" s="9" t="s">
        <v>14</v>
      </c>
      <c r="C135" s="10" t="s">
        <v>420</v>
      </c>
      <c r="D135" s="12" t="s">
        <v>421</v>
      </c>
      <c r="E135" s="14" t="s">
        <v>114</v>
      </c>
      <c r="F135" s="15" t="s">
        <v>14</v>
      </c>
      <c r="G135" s="15" t="s">
        <v>21</v>
      </c>
      <c r="H135" s="28">
        <v>0.8</v>
      </c>
      <c r="I135" s="29">
        <f>VLOOKUP(C135,[1]Sheet1!$B$5:$AZ$716,51,0)</f>
        <v>89558.55</v>
      </c>
      <c r="J135" s="29">
        <f>VLOOKUP(C135,[1]Sheet1!$B$5:$BA$716,52,0)</f>
        <v>89558.55</v>
      </c>
      <c r="K135" s="30">
        <f>VLOOKUP(C135,[2]Sheet1!$B$5:$BB$697,53,0)</f>
        <v>0</v>
      </c>
      <c r="L135" s="30">
        <f>VLOOKUP(C135,[2]Sheet1!$B:$BC,54,0)</f>
        <v>165.45333333333301</v>
      </c>
      <c r="M135" s="30">
        <f>VLOOKUP(C135,[2]Sheet1!$B:$BD,55,0)</f>
        <v>9541.4283333333296</v>
      </c>
      <c r="N135" s="30">
        <f>VLOOKUP(C135,[2]Sheet1!$B:$BE,56,0)</f>
        <v>13734.6733333333</v>
      </c>
      <c r="O135" s="30">
        <f>VLOOKUP(C135,[2]Sheet1!$B:$BF,57,0)</f>
        <v>18259.758333333299</v>
      </c>
      <c r="P135" s="30">
        <f>VLOOKUP(C135,[3]Sheet1!$B:$BH,59,0)</f>
        <v>18259.758333333299</v>
      </c>
      <c r="Q135" s="30">
        <f>VLOOKUP(C135,[4]Sheet1!$B$5:$BJ$707,61,0)</f>
        <v>16593.0916666667</v>
      </c>
      <c r="R135" s="30">
        <f>VLOOKUP(C135,[1]Sheet1!$B$5:$BN$716,65,0)</f>
        <v>14926.424999999999</v>
      </c>
      <c r="S135" s="36">
        <f t="shared" si="61"/>
        <v>73184.470666666617</v>
      </c>
      <c r="T135" s="37">
        <f>VLOOKUP(C135,[5]Sheet2!$A:$V,21,0)</f>
        <v>81551.240000000005</v>
      </c>
      <c r="U135" s="37"/>
      <c r="V135" s="37"/>
      <c r="W135" s="37">
        <f>VLOOKUP(C135,'[6]5.30 (2)'!$C$4:$V$115,20,0)</f>
        <v>10000</v>
      </c>
      <c r="X135" s="37"/>
      <c r="Y135" s="37">
        <f>VLOOKUP(C135,'[7]7.4付款计划'!$C$4:$AI$185,33,0)</f>
        <v>10000</v>
      </c>
      <c r="Z135" s="37">
        <f>VLOOKUP(C135,'[7]7.9付款计划'!$C$9:$AB$196,26,0)</f>
        <v>0</v>
      </c>
      <c r="AA135" s="37"/>
      <c r="AB135" s="37"/>
      <c r="AC135" s="37">
        <f t="shared" si="62"/>
        <v>101551.24</v>
      </c>
      <c r="AD135" s="38">
        <f t="shared" si="55"/>
        <v>-28366.769333333388</v>
      </c>
      <c r="AE135" s="38">
        <f t="shared" si="63"/>
        <v>89558.55</v>
      </c>
      <c r="AF135" s="44">
        <f t="shared" si="52"/>
        <v>89558.55</v>
      </c>
      <c r="AG135" s="45">
        <f t="shared" si="56"/>
        <v>89558.55</v>
      </c>
      <c r="AH135" s="44">
        <v>30000</v>
      </c>
      <c r="AI135" s="47">
        <f t="shared" si="64"/>
        <v>30000</v>
      </c>
      <c r="AJ135" s="55">
        <f t="shared" si="57"/>
        <v>0.33497639253873585</v>
      </c>
      <c r="AK135" s="49">
        <f t="shared" si="58"/>
        <v>1.2893677057746621E-3</v>
      </c>
      <c r="AL135" s="50"/>
      <c r="AM135" s="50"/>
      <c r="AN135" s="50"/>
      <c r="AO135" s="50">
        <f t="shared" si="59"/>
        <v>0</v>
      </c>
      <c r="AP135" s="58">
        <v>0</v>
      </c>
      <c r="AQ135" s="58">
        <f t="shared" si="53"/>
        <v>0</v>
      </c>
      <c r="AR135" s="47">
        <f t="shared" si="60"/>
        <v>30000</v>
      </c>
      <c r="AS135" s="59">
        <v>45524</v>
      </c>
      <c r="AT135" s="61"/>
      <c r="AU135" s="59"/>
      <c r="AV135" s="68" t="s">
        <v>98</v>
      </c>
      <c r="AW135" s="47"/>
      <c r="AX135" s="15" t="s">
        <v>191</v>
      </c>
      <c r="AY135" s="69"/>
    </row>
    <row r="136" spans="1:51" ht="36" customHeight="1" x14ac:dyDescent="0.25">
      <c r="A136" s="9">
        <f t="shared" si="65"/>
        <v>133</v>
      </c>
      <c r="B136" s="9" t="s">
        <v>16</v>
      </c>
      <c r="C136" s="10" t="s">
        <v>422</v>
      </c>
      <c r="D136" s="12" t="s">
        <v>423</v>
      </c>
      <c r="E136" s="14" t="s">
        <v>86</v>
      </c>
      <c r="F136" s="15" t="s">
        <v>16</v>
      </c>
      <c r="G136" s="15" t="s">
        <v>11</v>
      </c>
      <c r="H136" s="28">
        <v>0.8</v>
      </c>
      <c r="I136" s="29">
        <f>VLOOKUP(C136,[1]Sheet1!$B$5:$AZ$716,51,0)</f>
        <v>538323.77</v>
      </c>
      <c r="J136" s="29">
        <f>VLOOKUP(C136,[1]Sheet1!$B$5:$BA$716,52,0)</f>
        <v>447426.57</v>
      </c>
      <c r="K136" s="30">
        <f>VLOOKUP(C136,[2]Sheet1!$B$5:$BB$697,53,0)</f>
        <v>0</v>
      </c>
      <c r="L136" s="30">
        <f>VLOOKUP(C136,[2]Sheet1!$B:$BC,54,0)</f>
        <v>22491.238333333298</v>
      </c>
      <c r="M136" s="30">
        <f>VLOOKUP(C136,[2]Sheet1!$B:$BD,55,0)</f>
        <v>22491.238333333298</v>
      </c>
      <c r="N136" s="30">
        <f>VLOOKUP(C136,[2]Sheet1!$B:$BE,56,0)</f>
        <v>48817.978333333303</v>
      </c>
      <c r="O136" s="30">
        <f>VLOOKUP(C136,[2]Sheet1!$B:$BF,57,0)</f>
        <v>71542.278333333306</v>
      </c>
      <c r="P136" s="30">
        <f>VLOOKUP(C136,[3]Sheet1!$B:$BH,59,0)</f>
        <v>82904.428333333301</v>
      </c>
      <c r="Q136" s="30">
        <f>VLOOKUP(C136,[4]Sheet1!$B$5:$BJ$707,61,0)</f>
        <v>98053.961666666699</v>
      </c>
      <c r="R136" s="30">
        <f>VLOOKUP(C136,[1]Sheet1!$B$5:$BN$716,65,0)</f>
        <v>75562.723333333299</v>
      </c>
      <c r="S136" s="36">
        <f t="shared" si="61"/>
        <v>337491.0773333332</v>
      </c>
      <c r="T136" s="37">
        <f>VLOOKUP(C136,[5]Sheet2!$A:$V,21,0)</f>
        <v>170000</v>
      </c>
      <c r="U136" s="37"/>
      <c r="V136" s="37"/>
      <c r="W136" s="37"/>
      <c r="X136" s="37"/>
      <c r="Y136" s="37">
        <f>VLOOKUP(C136,'[7]7.4付款计划'!$C$4:$AI$185,33,0)</f>
        <v>50000</v>
      </c>
      <c r="Z136" s="37">
        <f>VLOOKUP(C136,'[7]7.9付款计划'!$C$9:$AB$196,26,0)</f>
        <v>0</v>
      </c>
      <c r="AA136" s="37"/>
      <c r="AB136" s="37"/>
      <c r="AC136" s="37">
        <f t="shared" si="62"/>
        <v>220000</v>
      </c>
      <c r="AD136" s="38">
        <f t="shared" si="55"/>
        <v>117491.0773333332</v>
      </c>
      <c r="AE136" s="38">
        <f t="shared" si="63"/>
        <v>447426.57</v>
      </c>
      <c r="AF136" s="44">
        <f t="shared" si="52"/>
        <v>117491.0773333332</v>
      </c>
      <c r="AG136" s="45">
        <f t="shared" si="56"/>
        <v>117491.0773333332</v>
      </c>
      <c r="AH136" s="44">
        <v>100000</v>
      </c>
      <c r="AI136" s="47">
        <f t="shared" si="64"/>
        <v>100000</v>
      </c>
      <c r="AJ136" s="48">
        <f t="shared" si="57"/>
        <v>0.85112846243030549</v>
      </c>
      <c r="AK136" s="49">
        <f t="shared" si="58"/>
        <v>4.2978923525822067E-3</v>
      </c>
      <c r="AL136" s="50"/>
      <c r="AM136" s="50"/>
      <c r="AN136" s="50"/>
      <c r="AO136" s="50">
        <f t="shared" si="59"/>
        <v>0</v>
      </c>
      <c r="AP136" s="58"/>
      <c r="AQ136" s="58">
        <f t="shared" si="53"/>
        <v>0</v>
      </c>
      <c r="AR136" s="47">
        <f t="shared" si="60"/>
        <v>100000</v>
      </c>
      <c r="AS136" s="59"/>
      <c r="AT136" s="61">
        <v>3</v>
      </c>
      <c r="AU136" s="59">
        <f>AS136-AT136</f>
        <v>-3</v>
      </c>
      <c r="AV136" s="68" t="s">
        <v>98</v>
      </c>
      <c r="AW136" s="47"/>
      <c r="AX136" s="15" t="s">
        <v>167</v>
      </c>
      <c r="AY136" s="69"/>
    </row>
    <row r="137" spans="1:51" ht="36" customHeight="1" x14ac:dyDescent="0.25">
      <c r="A137" s="9">
        <f t="shared" si="65"/>
        <v>134</v>
      </c>
      <c r="B137" s="9" t="s">
        <v>104</v>
      </c>
      <c r="C137" s="10" t="s">
        <v>424</v>
      </c>
      <c r="D137" s="12" t="s">
        <v>425</v>
      </c>
      <c r="E137" s="14" t="s">
        <v>114</v>
      </c>
      <c r="F137" s="20" t="s">
        <v>12</v>
      </c>
      <c r="G137" s="15" t="s">
        <v>21</v>
      </c>
      <c r="H137" s="28">
        <v>0.8</v>
      </c>
      <c r="I137" s="29">
        <f>VLOOKUP(C137,[1]Sheet1!$B$5:$AZ$716,51,0)</f>
        <v>30239.08</v>
      </c>
      <c r="J137" s="29">
        <f>VLOOKUP(C137,[1]Sheet1!$B$5:$BA$716,52,0)</f>
        <v>30239.08</v>
      </c>
      <c r="K137" s="30">
        <f>VLOOKUP(C137,[2]Sheet1!$B$5:$BB$697,53,0)</f>
        <v>6706.5133333333297</v>
      </c>
      <c r="L137" s="30">
        <f>VLOOKUP(C137,[2]Sheet1!$B:$BC,54,0)</f>
        <v>6706.5133333333297</v>
      </c>
      <c r="M137" s="30">
        <f>VLOOKUP(C137,[2]Sheet1!$B:$BD,55,0)</f>
        <v>6706.5133333333297</v>
      </c>
      <c r="N137" s="30">
        <f>VLOOKUP(C137,[2]Sheet1!$B:$BE,56,0)</f>
        <v>6706.5133333333297</v>
      </c>
      <c r="O137" s="30">
        <f>VLOOKUP(C137,[2]Sheet1!$B:$BF,57,0)</f>
        <v>6706.5133333333297</v>
      </c>
      <c r="P137" s="30">
        <f>VLOOKUP(C137,[3]Sheet1!$B:$BH,59,0)</f>
        <v>6706.5133333333297</v>
      </c>
      <c r="Q137" s="30">
        <f>VLOOKUP(C137,[4]Sheet1!$B$5:$BJ$707,61,0)</f>
        <v>0</v>
      </c>
      <c r="R137" s="30">
        <f>VLOOKUP(C137,[1]Sheet1!$B$5:$BN$716,65,0)</f>
        <v>0</v>
      </c>
      <c r="S137" s="36">
        <f t="shared" si="61"/>
        <v>32191.263999999985</v>
      </c>
      <c r="T137" s="37">
        <f>VLOOKUP(C137,[5]Sheet2!$A:$V,21,0)</f>
        <v>40000</v>
      </c>
      <c r="U137" s="37"/>
      <c r="V137" s="37"/>
      <c r="W137" s="37"/>
      <c r="X137" s="37"/>
      <c r="Y137" s="37">
        <f>VLOOKUP(C137,'[7]7.4付款计划'!$C$4:$AI$185,33,0)</f>
        <v>10000</v>
      </c>
      <c r="Z137" s="37">
        <f>VLOOKUP(C137,'[7]7.9付款计划'!$C$9:$AB$196,26,0)</f>
        <v>0</v>
      </c>
      <c r="AA137" s="37"/>
      <c r="AB137" s="37"/>
      <c r="AC137" s="37">
        <f t="shared" si="62"/>
        <v>50000</v>
      </c>
      <c r="AD137" s="38">
        <f t="shared" si="55"/>
        <v>-17808.736000000015</v>
      </c>
      <c r="AE137" s="38">
        <f t="shared" si="63"/>
        <v>30239.08</v>
      </c>
      <c r="AF137" s="44">
        <f t="shared" si="52"/>
        <v>30239.08</v>
      </c>
      <c r="AG137" s="45">
        <f t="shared" si="56"/>
        <v>30239.08</v>
      </c>
      <c r="AH137" s="44">
        <v>20000</v>
      </c>
      <c r="AI137" s="47">
        <f t="shared" si="64"/>
        <v>20000</v>
      </c>
      <c r="AJ137" s="48">
        <f t="shared" si="57"/>
        <v>0.66139578320504455</v>
      </c>
      <c r="AK137" s="49">
        <f t="shared" si="58"/>
        <v>8.5957847051644129E-4</v>
      </c>
      <c r="AL137" s="50"/>
      <c r="AM137" s="50"/>
      <c r="AN137" s="50"/>
      <c r="AO137" s="50">
        <f t="shared" si="59"/>
        <v>0</v>
      </c>
      <c r="AP137" s="58">
        <v>0</v>
      </c>
      <c r="AQ137" s="58">
        <f t="shared" si="53"/>
        <v>0</v>
      </c>
      <c r="AR137" s="47">
        <f t="shared" si="60"/>
        <v>20000</v>
      </c>
      <c r="AS137" s="59"/>
      <c r="AT137" s="61"/>
      <c r="AU137" s="59"/>
      <c r="AV137" s="68" t="s">
        <v>98</v>
      </c>
      <c r="AW137" s="47"/>
      <c r="AX137" s="15" t="s">
        <v>167</v>
      </c>
      <c r="AY137" s="69" t="s">
        <v>426</v>
      </c>
    </row>
    <row r="138" spans="1:51" ht="36" customHeight="1" x14ac:dyDescent="0.25">
      <c r="A138" s="9">
        <f t="shared" si="65"/>
        <v>135</v>
      </c>
      <c r="B138" s="9" t="s">
        <v>16</v>
      </c>
      <c r="C138" s="10" t="s">
        <v>427</v>
      </c>
      <c r="D138" s="12" t="s">
        <v>428</v>
      </c>
      <c r="E138" s="19" t="s">
        <v>86</v>
      </c>
      <c r="F138" s="15" t="s">
        <v>16</v>
      </c>
      <c r="G138" s="15" t="s">
        <v>11</v>
      </c>
      <c r="H138" s="28">
        <v>1</v>
      </c>
      <c r="I138" s="29">
        <f>VLOOKUP(C138,[1]Sheet1!$B$5:$AZ$716,51,0)</f>
        <v>804.87</v>
      </c>
      <c r="J138" s="29">
        <f>VLOOKUP(C138,[1]Sheet1!$B$5:$BA$716,52,0)</f>
        <v>804.87</v>
      </c>
      <c r="K138" s="30">
        <f>VLOOKUP(C138,[2]Sheet1!$B$5:$BB$697,53,0)</f>
        <v>0</v>
      </c>
      <c r="L138" s="30">
        <f>VLOOKUP(C138,[2]Sheet1!$B:$BC,54,0)</f>
        <v>0</v>
      </c>
      <c r="M138" s="30">
        <f>VLOOKUP(C138,[2]Sheet1!$B:$BD,55,0)</f>
        <v>0</v>
      </c>
      <c r="N138" s="30">
        <f>VLOOKUP(C138,[2]Sheet1!$B:$BE,56,0)</f>
        <v>0</v>
      </c>
      <c r="O138" s="30">
        <f>VLOOKUP(C138,[2]Sheet1!$B:$BF,57,0)</f>
        <v>0</v>
      </c>
      <c r="P138" s="30">
        <f>VLOOKUP(C138,[3]Sheet1!$B:$BH,59,0)</f>
        <v>850.34833333333302</v>
      </c>
      <c r="Q138" s="30">
        <f>VLOOKUP(C138,[4]Sheet1!$B$5:$BJ$707,61,0)</f>
        <v>1134.145</v>
      </c>
      <c r="R138" s="30">
        <f>VLOOKUP(C138,[1]Sheet1!$B$5:$BN$716,65,0)</f>
        <v>134.14500000000001</v>
      </c>
      <c r="S138" s="36">
        <f t="shared" si="61"/>
        <v>2118.6383333333329</v>
      </c>
      <c r="T138" s="37"/>
      <c r="U138" s="37"/>
      <c r="V138" s="37"/>
      <c r="W138" s="37">
        <f>VLOOKUP(C138,'[6]5.30 (2)'!$C$4:$V$115,20,0)</f>
        <v>5100</v>
      </c>
      <c r="X138" s="37"/>
      <c r="Y138" s="37">
        <f>VLOOKUP(C138,'[7]7.4付款计划'!$C$4:$AI$185,33,0)</f>
        <v>6000</v>
      </c>
      <c r="Z138" s="37">
        <f>VLOOKUP(C138,'[7]7.9付款计划'!$C$9:$AB$196,26,0)</f>
        <v>0</v>
      </c>
      <c r="AA138" s="37"/>
      <c r="AB138" s="37"/>
      <c r="AC138" s="37">
        <f t="shared" si="62"/>
        <v>11100</v>
      </c>
      <c r="AD138" s="38">
        <f t="shared" si="55"/>
        <v>-8981.3616666666676</v>
      </c>
      <c r="AE138" s="38">
        <f t="shared" si="63"/>
        <v>804.87</v>
      </c>
      <c r="AF138" s="44">
        <f t="shared" si="52"/>
        <v>-8981.3616666666676</v>
      </c>
      <c r="AG138" s="45">
        <f t="shared" si="56"/>
        <v>0</v>
      </c>
      <c r="AH138" s="44"/>
      <c r="AI138" s="47">
        <f t="shared" si="64"/>
        <v>0</v>
      </c>
      <c r="AJ138" s="48" t="str">
        <f t="shared" si="57"/>
        <v>100%</v>
      </c>
      <c r="AK138" s="49">
        <f t="shared" si="58"/>
        <v>0</v>
      </c>
      <c r="AL138" s="50"/>
      <c r="AM138" s="50"/>
      <c r="AN138" s="50"/>
      <c r="AO138" s="50">
        <f t="shared" si="59"/>
        <v>0</v>
      </c>
      <c r="AP138" s="58">
        <v>0</v>
      </c>
      <c r="AQ138" s="58">
        <f t="shared" si="53"/>
        <v>0</v>
      </c>
      <c r="AR138" s="47">
        <f t="shared" si="60"/>
        <v>0</v>
      </c>
      <c r="AS138" s="59"/>
      <c r="AT138" s="61"/>
      <c r="AU138" s="59"/>
      <c r="AV138" s="68" t="s">
        <v>98</v>
      </c>
      <c r="AW138" s="47"/>
      <c r="AX138" s="15" t="s">
        <v>167</v>
      </c>
      <c r="AY138" s="69"/>
    </row>
    <row r="139" spans="1:51" ht="36" customHeight="1" x14ac:dyDescent="0.25">
      <c r="A139" s="9">
        <f t="shared" si="65"/>
        <v>136</v>
      </c>
      <c r="B139" s="9" t="s">
        <v>16</v>
      </c>
      <c r="C139" s="10" t="s">
        <v>429</v>
      </c>
      <c r="D139" s="12" t="s">
        <v>430</v>
      </c>
      <c r="E139" s="14" t="s">
        <v>86</v>
      </c>
      <c r="F139" s="15" t="s">
        <v>16</v>
      </c>
      <c r="G139" s="15" t="s">
        <v>11</v>
      </c>
      <c r="H139" s="28">
        <v>0.8</v>
      </c>
      <c r="I139" s="29">
        <f>VLOOKUP(C139,[1]Sheet1!$B$5:$AZ$716,51,0)</f>
        <v>116087.61</v>
      </c>
      <c r="J139" s="29">
        <f>VLOOKUP(C139,[1]Sheet1!$B$5:$BA$716,52,0)</f>
        <v>106636.48</v>
      </c>
      <c r="K139" s="30">
        <f>VLOOKUP(C139,[2]Sheet1!$B$5:$BB$697,53,0)</f>
        <v>8913.8033333333296</v>
      </c>
      <c r="L139" s="30">
        <f>VLOOKUP(C139,[2]Sheet1!$B:$BC,54,0)</f>
        <v>8337.0183333333298</v>
      </c>
      <c r="M139" s="30">
        <f>VLOOKUP(C139,[2]Sheet1!$B:$BD,55,0)</f>
        <v>8222.9650000000001</v>
      </c>
      <c r="N139" s="30">
        <f>VLOOKUP(C139,[2]Sheet1!$B:$BE,56,0)</f>
        <v>7453.80666666667</v>
      </c>
      <c r="O139" s="30">
        <f>VLOOKUP(C139,[2]Sheet1!$B:$BF,57,0)</f>
        <v>6303.80666666667</v>
      </c>
      <c r="P139" s="30">
        <f>VLOOKUP(C139,[3]Sheet1!$B:$BH,59,0)</f>
        <v>9071.5433333333294</v>
      </c>
      <c r="Q139" s="30">
        <f>VLOOKUP(C139,[4]Sheet1!$B$5:$BJ$707,61,0)</f>
        <v>8716.8716666666696</v>
      </c>
      <c r="R139" s="30">
        <f>VLOOKUP(C139,[1]Sheet1!$B$5:$BN$716,65,0)</f>
        <v>8750.0483333333304</v>
      </c>
      <c r="S139" s="36">
        <f t="shared" si="61"/>
        <v>52615.890666666666</v>
      </c>
      <c r="T139" s="37">
        <f>VLOOKUP(C139,[5]Sheet2!$A:$V,21,0)</f>
        <v>40000</v>
      </c>
      <c r="U139" s="37"/>
      <c r="V139" s="37"/>
      <c r="W139" s="37"/>
      <c r="X139" s="37"/>
      <c r="Y139" s="37">
        <f>VLOOKUP(C139,'[7]7.4付款计划'!$C$4:$AI$185,33,0)</f>
        <v>10000</v>
      </c>
      <c r="Z139" s="37">
        <f>VLOOKUP(C139,'[7]7.9付款计划'!$C$9:$AB$196,26,0)</f>
        <v>0</v>
      </c>
      <c r="AA139" s="37"/>
      <c r="AB139" s="37"/>
      <c r="AC139" s="37">
        <f t="shared" si="62"/>
        <v>50000</v>
      </c>
      <c r="AD139" s="38">
        <f t="shared" si="55"/>
        <v>2615.8906666666662</v>
      </c>
      <c r="AE139" s="38">
        <f t="shared" si="63"/>
        <v>106636.48</v>
      </c>
      <c r="AF139" s="44">
        <f t="shared" si="52"/>
        <v>2615.8906666666662</v>
      </c>
      <c r="AG139" s="45">
        <f t="shared" si="56"/>
        <v>2615.8906666666662</v>
      </c>
      <c r="AH139" s="44"/>
      <c r="AI139" s="47">
        <f t="shared" si="64"/>
        <v>0</v>
      </c>
      <c r="AJ139" s="48">
        <f t="shared" si="57"/>
        <v>0</v>
      </c>
      <c r="AK139" s="49">
        <f t="shared" si="58"/>
        <v>0</v>
      </c>
      <c r="AL139" s="50"/>
      <c r="AM139" s="50"/>
      <c r="AN139" s="50"/>
      <c r="AO139" s="50">
        <f t="shared" si="59"/>
        <v>0</v>
      </c>
      <c r="AP139" s="58"/>
      <c r="AQ139" s="58">
        <f t="shared" si="53"/>
        <v>0</v>
      </c>
      <c r="AR139" s="47">
        <f t="shared" si="60"/>
        <v>0</v>
      </c>
      <c r="AS139" s="59"/>
      <c r="AT139" s="61">
        <v>3</v>
      </c>
      <c r="AU139" s="59">
        <f t="shared" ref="AU139:AU159" si="66">AS139-AT139</f>
        <v>-3</v>
      </c>
      <c r="AV139" s="68" t="s">
        <v>98</v>
      </c>
      <c r="AW139" s="47"/>
      <c r="AX139" s="15" t="s">
        <v>167</v>
      </c>
      <c r="AY139" s="69"/>
    </row>
    <row r="140" spans="1:51" ht="36" customHeight="1" x14ac:dyDescent="0.25">
      <c r="A140" s="9">
        <f t="shared" si="65"/>
        <v>137</v>
      </c>
      <c r="B140" s="9" t="s">
        <v>16</v>
      </c>
      <c r="C140" s="10" t="s">
        <v>431</v>
      </c>
      <c r="D140" s="12" t="s">
        <v>432</v>
      </c>
      <c r="E140" s="14" t="s">
        <v>86</v>
      </c>
      <c r="F140" s="15" t="s">
        <v>16</v>
      </c>
      <c r="G140" s="15" t="s">
        <v>11</v>
      </c>
      <c r="H140" s="28">
        <v>0.8</v>
      </c>
      <c r="I140" s="29">
        <f>VLOOKUP(C140,[1]Sheet1!$B$5:$AZ$716,51,0)</f>
        <v>163139.01</v>
      </c>
      <c r="J140" s="29">
        <f>VLOOKUP(C140,[1]Sheet1!$B$5:$BA$716,52,0)</f>
        <v>115834.21</v>
      </c>
      <c r="K140" s="30">
        <f>VLOOKUP(C140,[2]Sheet1!$B$5:$BB$697,53,0)</f>
        <v>11164.766666666699</v>
      </c>
      <c r="L140" s="30">
        <f>VLOOKUP(C140,[2]Sheet1!$B:$BC,54,0)</f>
        <v>13767.1833333333</v>
      </c>
      <c r="M140" s="30">
        <f>VLOOKUP(C140,[2]Sheet1!$B:$BD,55,0)</f>
        <v>10794.1033333333</v>
      </c>
      <c r="N140" s="30">
        <f>VLOOKUP(C140,[2]Sheet1!$B:$BE,56,0)</f>
        <v>15272.105</v>
      </c>
      <c r="O140" s="30">
        <f>VLOOKUP(C140,[2]Sheet1!$B:$BF,57,0)</f>
        <v>14557.8</v>
      </c>
      <c r="P140" s="30">
        <f>VLOOKUP(C140,[3]Sheet1!$B:$BH,59,0)</f>
        <v>14986.434999999999</v>
      </c>
      <c r="Q140" s="30">
        <f>VLOOKUP(C140,[4]Sheet1!$B$5:$BJ$707,61,0)</f>
        <v>17089.009999999998</v>
      </c>
      <c r="R140" s="30">
        <f>VLOOKUP(C140,[1]Sheet1!$B$5:$BN$716,65,0)</f>
        <v>13147.83</v>
      </c>
      <c r="S140" s="36">
        <f t="shared" si="61"/>
        <v>88623.386666666644</v>
      </c>
      <c r="T140" s="37">
        <f>VLOOKUP(C140,[5]Sheet2!$A:$V,21,0)</f>
        <v>0</v>
      </c>
      <c r="U140" s="37"/>
      <c r="V140" s="37"/>
      <c r="W140" s="37"/>
      <c r="X140" s="37"/>
      <c r="Y140" s="37">
        <f>VLOOKUP(C140,'[7]7.4付款计划'!$C$4:$AI$185,33,0)</f>
        <v>10000</v>
      </c>
      <c r="Z140" s="37">
        <f>VLOOKUP(C140,'[7]7.9付款计划'!$C$9:$AB$196,26,0)</f>
        <v>0</v>
      </c>
      <c r="AA140" s="37"/>
      <c r="AB140" s="37"/>
      <c r="AC140" s="37">
        <f t="shared" si="62"/>
        <v>10000</v>
      </c>
      <c r="AD140" s="38">
        <f t="shared" si="55"/>
        <v>78623.386666666644</v>
      </c>
      <c r="AE140" s="38">
        <f t="shared" si="63"/>
        <v>115834.21</v>
      </c>
      <c r="AF140" s="44">
        <f t="shared" si="52"/>
        <v>78623.386666666644</v>
      </c>
      <c r="AG140" s="45">
        <f t="shared" si="56"/>
        <v>78623.386666666644</v>
      </c>
      <c r="AH140" s="44">
        <v>50000</v>
      </c>
      <c r="AI140" s="47">
        <f t="shared" si="64"/>
        <v>50000</v>
      </c>
      <c r="AJ140" s="48">
        <f t="shared" si="57"/>
        <v>0.63594309682920491</v>
      </c>
      <c r="AK140" s="49">
        <f t="shared" si="58"/>
        <v>2.1489461762911033E-3</v>
      </c>
      <c r="AL140" s="50"/>
      <c r="AM140" s="50"/>
      <c r="AN140" s="50"/>
      <c r="AO140" s="50">
        <f t="shared" si="59"/>
        <v>0</v>
      </c>
      <c r="AP140" s="58"/>
      <c r="AQ140" s="58">
        <f t="shared" si="53"/>
        <v>0</v>
      </c>
      <c r="AR140" s="47">
        <f t="shared" si="60"/>
        <v>50000</v>
      </c>
      <c r="AS140" s="59"/>
      <c r="AT140" s="61">
        <v>3</v>
      </c>
      <c r="AU140" s="59">
        <f t="shared" si="66"/>
        <v>-3</v>
      </c>
      <c r="AV140" s="68" t="s">
        <v>98</v>
      </c>
      <c r="AW140" s="47"/>
      <c r="AX140" s="15" t="s">
        <v>433</v>
      </c>
      <c r="AY140" s="69" t="s">
        <v>434</v>
      </c>
    </row>
    <row r="141" spans="1:51" ht="36" customHeight="1" x14ac:dyDescent="0.25">
      <c r="A141" s="9">
        <f t="shared" si="65"/>
        <v>138</v>
      </c>
      <c r="B141" s="9" t="s">
        <v>16</v>
      </c>
      <c r="C141" s="10" t="s">
        <v>435</v>
      </c>
      <c r="D141" s="12" t="s">
        <v>436</v>
      </c>
      <c r="E141" s="14" t="s">
        <v>250</v>
      </c>
      <c r="F141" s="15" t="s">
        <v>16</v>
      </c>
      <c r="G141" s="15" t="s">
        <v>11</v>
      </c>
      <c r="H141" s="28">
        <v>0.8</v>
      </c>
      <c r="I141" s="29">
        <f>VLOOKUP(C141,[1]Sheet1!$B$5:$AZ$716,51,0)</f>
        <v>581434.03</v>
      </c>
      <c r="J141" s="29">
        <f>VLOOKUP(C141,[1]Sheet1!$B$5:$BA$716,52,0)</f>
        <v>182685.16</v>
      </c>
      <c r="K141" s="30">
        <f>VLOOKUP(C141,[2]Sheet1!$B$5:$BB$697,53,0)</f>
        <v>9957.8683333333302</v>
      </c>
      <c r="L141" s="30">
        <f>VLOOKUP(C141,[2]Sheet1!$B:$BC,54,0)</f>
        <v>15846.8633333333</v>
      </c>
      <c r="M141" s="30">
        <f>VLOOKUP(C141,[2]Sheet1!$B:$BD,55,0)</f>
        <v>15846.8633333333</v>
      </c>
      <c r="N141" s="30">
        <f>VLOOKUP(C141,[2]Sheet1!$B:$BE,56,0)</f>
        <v>15846.8633333333</v>
      </c>
      <c r="O141" s="30">
        <f>VLOOKUP(C141,[2]Sheet1!$B:$BF,57,0)</f>
        <v>15846.8633333333</v>
      </c>
      <c r="P141" s="30">
        <f>VLOOKUP(C141,[3]Sheet1!$B:$BH,59,0)</f>
        <v>18239.45</v>
      </c>
      <c r="Q141" s="30">
        <f>VLOOKUP(C141,[4]Sheet1!$B$5:$BJ$707,61,0)</f>
        <v>9199.1416666666701</v>
      </c>
      <c r="R141" s="30">
        <f>VLOOKUP(C141,[1]Sheet1!$B$5:$BN$716,65,0)</f>
        <v>68850.731666666703</v>
      </c>
      <c r="S141" s="36">
        <f t="shared" si="61"/>
        <v>135707.71599999993</v>
      </c>
      <c r="T141" s="37">
        <f>VLOOKUP(C141,[5]Sheet2!$A:$V,21,0)</f>
        <v>20000</v>
      </c>
      <c r="U141" s="37"/>
      <c r="V141" s="37"/>
      <c r="W141" s="37"/>
      <c r="X141" s="37"/>
      <c r="Y141" s="37">
        <f>VLOOKUP(C141,'[7]7.4付款计划'!$C$4:$AI$185,33,0)</f>
        <v>0</v>
      </c>
      <c r="Z141" s="37">
        <f>VLOOKUP(C141,'[7]7.9付款计划'!$C$9:$AB$196,26,0)</f>
        <v>0</v>
      </c>
      <c r="AA141" s="37"/>
      <c r="AB141" s="37"/>
      <c r="AC141" s="37">
        <f t="shared" si="62"/>
        <v>20000</v>
      </c>
      <c r="AD141" s="38">
        <f t="shared" si="55"/>
        <v>115707.71599999993</v>
      </c>
      <c r="AE141" s="38">
        <f t="shared" si="63"/>
        <v>182685.16</v>
      </c>
      <c r="AF141" s="44">
        <f t="shared" si="52"/>
        <v>115707.71599999993</v>
      </c>
      <c r="AG141" s="45">
        <f t="shared" si="56"/>
        <v>115707.71599999993</v>
      </c>
      <c r="AH141" s="44">
        <v>20000</v>
      </c>
      <c r="AI141" s="47">
        <f t="shared" si="64"/>
        <v>20000</v>
      </c>
      <c r="AJ141" s="48">
        <f t="shared" si="57"/>
        <v>0.17284931974631676</v>
      </c>
      <c r="AK141" s="49">
        <f t="shared" si="58"/>
        <v>8.5957847051644129E-4</v>
      </c>
      <c r="AL141" s="50"/>
      <c r="AM141" s="50"/>
      <c r="AN141" s="50"/>
      <c r="AO141" s="50">
        <f t="shared" si="59"/>
        <v>0</v>
      </c>
      <c r="AP141" s="58"/>
      <c r="AQ141" s="58">
        <f t="shared" ref="AQ141:AQ172" si="67">IF(AI141=0,0,AO141/AI141+AP141)</f>
        <v>0</v>
      </c>
      <c r="AR141" s="47">
        <f t="shared" si="60"/>
        <v>20000</v>
      </c>
      <c r="AS141" s="59"/>
      <c r="AT141" s="61">
        <v>3</v>
      </c>
      <c r="AU141" s="59">
        <f t="shared" si="66"/>
        <v>-3</v>
      </c>
      <c r="AV141" s="19" t="s">
        <v>98</v>
      </c>
      <c r="AW141" s="47"/>
      <c r="AX141" s="9" t="s">
        <v>182</v>
      </c>
      <c r="AY141" s="69"/>
    </row>
    <row r="142" spans="1:51" ht="36" customHeight="1" x14ac:dyDescent="0.25">
      <c r="A142" s="9">
        <f t="shared" si="65"/>
        <v>139</v>
      </c>
      <c r="B142" s="9" t="s">
        <v>14</v>
      </c>
      <c r="C142" s="10" t="s">
        <v>437</v>
      </c>
      <c r="D142" s="12" t="s">
        <v>438</v>
      </c>
      <c r="E142" s="14" t="s">
        <v>86</v>
      </c>
      <c r="F142" s="20" t="s">
        <v>14</v>
      </c>
      <c r="G142" s="15" t="s">
        <v>11</v>
      </c>
      <c r="H142" s="28">
        <v>1</v>
      </c>
      <c r="I142" s="29">
        <f>VLOOKUP(C142,[1]Sheet1!$B$5:$AZ$716,51,0)</f>
        <v>0</v>
      </c>
      <c r="J142" s="29">
        <f>VLOOKUP(C142,[1]Sheet1!$B$5:$BA$716,52,0)</f>
        <v>0</v>
      </c>
      <c r="K142" s="30">
        <f>VLOOKUP(C142,[2]Sheet1!$B$5:$BB$697,53,0)</f>
        <v>0</v>
      </c>
      <c r="L142" s="30">
        <f>VLOOKUP(C142,[2]Sheet1!$B:$BC,54,0)</f>
        <v>0</v>
      </c>
      <c r="M142" s="30">
        <f>VLOOKUP(C142,[2]Sheet1!$B:$BD,55,0)</f>
        <v>0</v>
      </c>
      <c r="N142" s="30">
        <f>VLOOKUP(C142,[2]Sheet1!$B:$BE,56,0)</f>
        <v>0</v>
      </c>
      <c r="O142" s="30">
        <f>VLOOKUP(C142,[2]Sheet1!$B:$BF,57,0)</f>
        <v>0</v>
      </c>
      <c r="P142" s="30">
        <f>VLOOKUP(C142,[3]Sheet1!$B:$BH,59,0)</f>
        <v>0</v>
      </c>
      <c r="Q142" s="30">
        <f>VLOOKUP(C142,[4]Sheet1!$B$5:$BJ$707,61,0)</f>
        <v>0</v>
      </c>
      <c r="R142" s="30">
        <f>VLOOKUP(C142,[1]Sheet1!$B$5:$BN$716,65,0)</f>
        <v>0</v>
      </c>
      <c r="S142" s="36">
        <f t="shared" si="61"/>
        <v>0</v>
      </c>
      <c r="T142" s="37"/>
      <c r="U142" s="37">
        <v>12530.25</v>
      </c>
      <c r="V142" s="37"/>
      <c r="W142" s="37"/>
      <c r="X142" s="37"/>
      <c r="Y142" s="37">
        <f>VLOOKUP(C142,'[7]7.4付款计划'!$C$4:$AI$185,33,0)</f>
        <v>0</v>
      </c>
      <c r="Z142" s="37">
        <f>VLOOKUP(C142,'[7]7.9付款计划'!$C$9:$AB$196,26,0)</f>
        <v>0</v>
      </c>
      <c r="AA142" s="37"/>
      <c r="AB142" s="37"/>
      <c r="AC142" s="37">
        <f t="shared" si="62"/>
        <v>12530.25</v>
      </c>
      <c r="AD142" s="38">
        <f t="shared" si="55"/>
        <v>-12530.25</v>
      </c>
      <c r="AE142" s="38">
        <f t="shared" si="63"/>
        <v>0</v>
      </c>
      <c r="AF142" s="44">
        <f t="shared" si="52"/>
        <v>-12530.25</v>
      </c>
      <c r="AG142" s="45">
        <f t="shared" si="56"/>
        <v>0</v>
      </c>
      <c r="AH142" s="44"/>
      <c r="AI142" s="47">
        <f t="shared" si="64"/>
        <v>0</v>
      </c>
      <c r="AJ142" s="48" t="str">
        <f t="shared" si="57"/>
        <v>100%</v>
      </c>
      <c r="AK142" s="49">
        <f t="shared" si="58"/>
        <v>0</v>
      </c>
      <c r="AL142" s="50"/>
      <c r="AM142" s="50"/>
      <c r="AN142" s="50"/>
      <c r="AO142" s="50">
        <f t="shared" si="59"/>
        <v>0</v>
      </c>
      <c r="AP142" s="58">
        <v>0</v>
      </c>
      <c r="AQ142" s="58">
        <f t="shared" si="67"/>
        <v>0</v>
      </c>
      <c r="AR142" s="47">
        <f t="shared" si="60"/>
        <v>0</v>
      </c>
      <c r="AS142" s="59"/>
      <c r="AT142" s="61">
        <v>7</v>
      </c>
      <c r="AU142" s="59">
        <f t="shared" si="66"/>
        <v>-7</v>
      </c>
      <c r="AV142" s="19" t="s">
        <v>98</v>
      </c>
      <c r="AW142" s="71"/>
      <c r="AX142" s="9" t="s">
        <v>229</v>
      </c>
      <c r="AY142" s="69" t="s">
        <v>439</v>
      </c>
    </row>
    <row r="143" spans="1:51" ht="36" customHeight="1" x14ac:dyDescent="0.25">
      <c r="A143" s="9">
        <f t="shared" si="65"/>
        <v>140</v>
      </c>
      <c r="B143" s="9" t="s">
        <v>14</v>
      </c>
      <c r="C143" s="10" t="s">
        <v>440</v>
      </c>
      <c r="D143" s="12" t="s">
        <v>441</v>
      </c>
      <c r="E143" s="14" t="s">
        <v>200</v>
      </c>
      <c r="F143" s="20" t="s">
        <v>14</v>
      </c>
      <c r="G143" s="15" t="s">
        <v>11</v>
      </c>
      <c r="H143" s="28">
        <v>0.8</v>
      </c>
      <c r="I143" s="29">
        <f>VLOOKUP(C143,[1]Sheet1!$B$5:$AZ$716,51,0)</f>
        <v>207174.67</v>
      </c>
      <c r="J143" s="29">
        <f>VLOOKUP(C143,[1]Sheet1!$B$5:$BA$716,52,0)</f>
        <v>80127.77</v>
      </c>
      <c r="K143" s="30">
        <f>VLOOKUP(C143,[2]Sheet1!$B$5:$BB$697,53,0)</f>
        <v>0</v>
      </c>
      <c r="L143" s="30">
        <f>VLOOKUP(C143,[2]Sheet1!$B:$BC,54,0)</f>
        <v>4131.1566666666704</v>
      </c>
      <c r="M143" s="30">
        <f>VLOOKUP(C143,[2]Sheet1!$B:$BD,55,0)</f>
        <v>8345.3533333333307</v>
      </c>
      <c r="N143" s="30">
        <f>VLOOKUP(C143,[2]Sheet1!$B:$BE,56,0)</f>
        <v>10147.9566666667</v>
      </c>
      <c r="O143" s="30">
        <f>VLOOKUP(C143,[2]Sheet1!$B:$BF,57,0)</f>
        <v>18354.628333333301</v>
      </c>
      <c r="P143" s="30">
        <f>VLOOKUP(C143,[3]Sheet1!$B:$BH,59,0)</f>
        <v>28624.6583333333</v>
      </c>
      <c r="Q143" s="30">
        <f>VLOOKUP(C143,[4]Sheet1!$B$5:$BJ$707,61,0)</f>
        <v>29194.071666666699</v>
      </c>
      <c r="R143" s="30">
        <f>VLOOKUP(C143,[1]Sheet1!$B$5:$BN$716,65,0)</f>
        <v>34529.1116666667</v>
      </c>
      <c r="S143" s="36">
        <f t="shared" si="61"/>
        <v>106661.54933333337</v>
      </c>
      <c r="T143" s="37">
        <f>VLOOKUP(C143,[5]Sheet2!$A:$V,21,0)</f>
        <v>100000</v>
      </c>
      <c r="U143" s="37">
        <v>30000</v>
      </c>
      <c r="V143" s="37"/>
      <c r="W143" s="37"/>
      <c r="X143" s="37"/>
      <c r="Y143" s="37">
        <f>VLOOKUP(C143,'[7]7.4付款计划'!$C$4:$AI$185,33,0)</f>
        <v>0</v>
      </c>
      <c r="Z143" s="37">
        <f>VLOOKUP(C143,'[7]7.9付款计划'!$C$9:$AB$196,26,0)</f>
        <v>0</v>
      </c>
      <c r="AA143" s="37"/>
      <c r="AB143" s="37"/>
      <c r="AC143" s="37">
        <f t="shared" si="62"/>
        <v>130000</v>
      </c>
      <c r="AD143" s="38">
        <f t="shared" si="55"/>
        <v>-23338.450666666628</v>
      </c>
      <c r="AE143" s="38">
        <f t="shared" si="63"/>
        <v>80127.77</v>
      </c>
      <c r="AF143" s="44">
        <f t="shared" si="52"/>
        <v>-23338.450666666628</v>
      </c>
      <c r="AG143" s="45">
        <f t="shared" si="56"/>
        <v>0</v>
      </c>
      <c r="AH143" s="44">
        <v>20000</v>
      </c>
      <c r="AI143" s="47">
        <f t="shared" si="64"/>
        <v>20000</v>
      </c>
      <c r="AJ143" s="48" t="str">
        <f t="shared" si="57"/>
        <v>100%</v>
      </c>
      <c r="AK143" s="49">
        <f t="shared" si="58"/>
        <v>8.5957847051644129E-4</v>
      </c>
      <c r="AL143" s="50"/>
      <c r="AM143" s="50"/>
      <c r="AN143" s="50"/>
      <c r="AO143" s="50">
        <f t="shared" si="59"/>
        <v>0</v>
      </c>
      <c r="AP143" s="58"/>
      <c r="AQ143" s="58">
        <f t="shared" si="67"/>
        <v>0</v>
      </c>
      <c r="AR143" s="47">
        <f t="shared" si="60"/>
        <v>20000</v>
      </c>
      <c r="AS143" s="59"/>
      <c r="AT143" s="61">
        <v>3</v>
      </c>
      <c r="AU143" s="59">
        <f t="shared" si="66"/>
        <v>-3</v>
      </c>
      <c r="AV143" s="19" t="s">
        <v>98</v>
      </c>
      <c r="AW143" s="47"/>
      <c r="AX143" s="9" t="s">
        <v>167</v>
      </c>
      <c r="AY143" s="69"/>
    </row>
    <row r="144" spans="1:51" ht="36" customHeight="1" x14ac:dyDescent="0.25">
      <c r="A144" s="9">
        <f t="shared" si="65"/>
        <v>141</v>
      </c>
      <c r="B144" s="9" t="s">
        <v>16</v>
      </c>
      <c r="C144" s="10" t="s">
        <v>442</v>
      </c>
      <c r="D144" s="12" t="s">
        <v>443</v>
      </c>
      <c r="E144" s="14" t="s">
        <v>86</v>
      </c>
      <c r="F144" s="15" t="s">
        <v>16</v>
      </c>
      <c r="G144" s="15" t="s">
        <v>11</v>
      </c>
      <c r="H144" s="28">
        <v>0.8</v>
      </c>
      <c r="I144" s="29">
        <f>VLOOKUP(C144,[1]Sheet1!$B$5:$AZ$716,51,0)</f>
        <v>26528.11</v>
      </c>
      <c r="J144" s="29">
        <f>VLOOKUP(C144,[1]Sheet1!$B$5:$BA$716,52,0)</f>
        <v>0</v>
      </c>
      <c r="K144" s="30">
        <f>VLOOKUP(C144,[2]Sheet1!$B$5:$BB$697,53,0)</f>
        <v>0</v>
      </c>
      <c r="L144" s="30">
        <f>VLOOKUP(C144,[2]Sheet1!$B:$BC,54,0)</f>
        <v>0</v>
      </c>
      <c r="M144" s="30">
        <f>VLOOKUP(C144,[2]Sheet1!$B:$BD,55,0)</f>
        <v>0</v>
      </c>
      <c r="N144" s="30">
        <f>VLOOKUP(C144,[2]Sheet1!$B:$BE,56,0)</f>
        <v>0</v>
      </c>
      <c r="O144" s="30">
        <f>VLOOKUP(C144,[2]Sheet1!$B:$BF,57,0)</f>
        <v>0</v>
      </c>
      <c r="P144" s="30">
        <f>VLOOKUP(C144,[3]Sheet1!$B:$BH,59,0)</f>
        <v>0</v>
      </c>
      <c r="Q144" s="30">
        <f>VLOOKUP(C144,[4]Sheet1!$B$5:$BJ$707,61,0)</f>
        <v>5650</v>
      </c>
      <c r="R144" s="30">
        <f>VLOOKUP(C144,[1]Sheet1!$B$5:$BN$716,65,0)</f>
        <v>4421.3516666666701</v>
      </c>
      <c r="S144" s="36">
        <f t="shared" si="61"/>
        <v>8057.0813333333354</v>
      </c>
      <c r="T144" s="37">
        <f>VLOOKUP(C144,[5]Sheet2!$A:$V,21,0)</f>
        <v>0</v>
      </c>
      <c r="U144" s="37">
        <v>10000</v>
      </c>
      <c r="V144" s="37"/>
      <c r="W144" s="37"/>
      <c r="X144" s="37"/>
      <c r="Y144" s="37">
        <f>VLOOKUP(C144,'[7]7.4付款计划'!$C$4:$AI$185,33,0)</f>
        <v>10000</v>
      </c>
      <c r="Z144" s="37">
        <f>VLOOKUP(C144,'[7]7.9付款计划'!$C$9:$AB$196,26,0)</f>
        <v>0</v>
      </c>
      <c r="AA144" s="37"/>
      <c r="AB144" s="37">
        <v>25000</v>
      </c>
      <c r="AC144" s="37">
        <f t="shared" si="62"/>
        <v>45000</v>
      </c>
      <c r="AD144" s="38">
        <f t="shared" si="55"/>
        <v>-36942.918666666665</v>
      </c>
      <c r="AE144" s="38">
        <f t="shared" si="63"/>
        <v>-25000</v>
      </c>
      <c r="AF144" s="44">
        <f t="shared" si="52"/>
        <v>-36942.918666666665</v>
      </c>
      <c r="AG144" s="45">
        <f t="shared" si="56"/>
        <v>0</v>
      </c>
      <c r="AH144" s="44"/>
      <c r="AI144" s="47">
        <f t="shared" si="64"/>
        <v>0</v>
      </c>
      <c r="AJ144" s="48" t="str">
        <f t="shared" si="57"/>
        <v>100%</v>
      </c>
      <c r="AK144" s="49">
        <f t="shared" si="58"/>
        <v>0</v>
      </c>
      <c r="AL144" s="50"/>
      <c r="AM144" s="50"/>
      <c r="AN144" s="50"/>
      <c r="AO144" s="50">
        <f t="shared" si="59"/>
        <v>0</v>
      </c>
      <c r="AP144" s="58"/>
      <c r="AQ144" s="58">
        <f t="shared" si="67"/>
        <v>0</v>
      </c>
      <c r="AR144" s="47">
        <f t="shared" si="60"/>
        <v>0</v>
      </c>
      <c r="AS144" s="59"/>
      <c r="AT144" s="61">
        <v>3</v>
      </c>
      <c r="AU144" s="59">
        <f t="shared" si="66"/>
        <v>-3</v>
      </c>
      <c r="AV144" s="68" t="s">
        <v>98</v>
      </c>
      <c r="AW144" s="47"/>
      <c r="AX144" s="15" t="s">
        <v>167</v>
      </c>
      <c r="AY144" s="69"/>
    </row>
    <row r="145" spans="1:51" ht="36" customHeight="1" x14ac:dyDescent="0.25">
      <c r="A145" s="9">
        <f t="shared" si="65"/>
        <v>142</v>
      </c>
      <c r="B145" s="9" t="s">
        <v>16</v>
      </c>
      <c r="C145" s="10" t="s">
        <v>444</v>
      </c>
      <c r="D145" s="12" t="s">
        <v>445</v>
      </c>
      <c r="E145" s="14" t="s">
        <v>86</v>
      </c>
      <c r="F145" s="15" t="s">
        <v>16</v>
      </c>
      <c r="G145" s="15" t="s">
        <v>21</v>
      </c>
      <c r="H145" s="28">
        <v>1</v>
      </c>
      <c r="I145" s="29">
        <f>VLOOKUP(C145,[1]Sheet1!$B$5:$AZ$716,51,0)</f>
        <v>148990.5</v>
      </c>
      <c r="J145" s="29">
        <f>VLOOKUP(C145,[1]Sheet1!$B$5:$BA$716,52,0)</f>
        <v>120966.5</v>
      </c>
      <c r="K145" s="30">
        <f>VLOOKUP(C145,[2]Sheet1!$B$5:$BB$697,53,0)</f>
        <v>0</v>
      </c>
      <c r="L145" s="30">
        <f>VLOOKUP(C145,[2]Sheet1!$B:$BC,54,0)</f>
        <v>0</v>
      </c>
      <c r="M145" s="30">
        <f>VLOOKUP(C145,[2]Sheet1!$B:$BD,55,0)</f>
        <v>0</v>
      </c>
      <c r="N145" s="30">
        <f>VLOOKUP(C145,[2]Sheet1!$B:$BE,56,0)</f>
        <v>0</v>
      </c>
      <c r="O145" s="30">
        <f>VLOOKUP(C145,[2]Sheet1!$B:$BF,57,0)</f>
        <v>20161.083333333299</v>
      </c>
      <c r="P145" s="30">
        <f>VLOOKUP(C145,[3]Sheet1!$B:$BH,59,0)</f>
        <v>20161.083333333299</v>
      </c>
      <c r="Q145" s="30">
        <f>VLOOKUP(C145,[4]Sheet1!$B$5:$BJ$707,61,0)</f>
        <v>24831.75</v>
      </c>
      <c r="R145" s="30">
        <f>VLOOKUP(C145,[1]Sheet1!$B$5:$BN$716,65,0)</f>
        <v>24831.75</v>
      </c>
      <c r="S145" s="36">
        <f t="shared" si="61"/>
        <v>89985.666666666599</v>
      </c>
      <c r="T145" s="37">
        <f>VLOOKUP(C145,[5]Sheet2!$A:$V,21,0)</f>
        <v>198654</v>
      </c>
      <c r="U145" s="37"/>
      <c r="V145" s="37"/>
      <c r="W145" s="37"/>
      <c r="X145" s="37"/>
      <c r="Y145" s="37">
        <f>VLOOKUP(C145,'[7]7.4付款计划'!$C$4:$AI$185,33,0)</f>
        <v>0</v>
      </c>
      <c r="Z145" s="37">
        <f>VLOOKUP(C145,'[7]7.9付款计划'!$C$9:$AB$196,26,0)</f>
        <v>0</v>
      </c>
      <c r="AA145" s="37"/>
      <c r="AB145" s="37"/>
      <c r="AC145" s="37">
        <f t="shared" si="62"/>
        <v>198654</v>
      </c>
      <c r="AD145" s="38">
        <f t="shared" si="55"/>
        <v>-108668.3333333334</v>
      </c>
      <c r="AE145" s="38">
        <f t="shared" si="63"/>
        <v>120966.5</v>
      </c>
      <c r="AF145" s="44">
        <f t="shared" si="52"/>
        <v>120966.5</v>
      </c>
      <c r="AG145" s="45">
        <f t="shared" si="56"/>
        <v>120966.5</v>
      </c>
      <c r="AH145" s="44">
        <v>100000</v>
      </c>
      <c r="AI145" s="47">
        <f t="shared" si="64"/>
        <v>100000</v>
      </c>
      <c r="AJ145" s="48">
        <f t="shared" si="57"/>
        <v>0.82667515386491297</v>
      </c>
      <c r="AK145" s="49">
        <f t="shared" si="58"/>
        <v>4.2978923525822067E-3</v>
      </c>
      <c r="AL145" s="50"/>
      <c r="AM145" s="50"/>
      <c r="AN145" s="50"/>
      <c r="AO145" s="50">
        <f t="shared" si="59"/>
        <v>0</v>
      </c>
      <c r="AP145" s="58"/>
      <c r="AQ145" s="58">
        <f t="shared" si="67"/>
        <v>0</v>
      </c>
      <c r="AR145" s="47">
        <f t="shared" si="60"/>
        <v>100000</v>
      </c>
      <c r="AS145" s="59"/>
      <c r="AT145" s="61">
        <v>3</v>
      </c>
      <c r="AU145" s="59">
        <f t="shared" si="66"/>
        <v>-3</v>
      </c>
      <c r="AV145" s="19" t="s">
        <v>98</v>
      </c>
      <c r="AW145" s="47"/>
      <c r="AX145" s="9" t="s">
        <v>167</v>
      </c>
      <c r="AY145" s="69"/>
    </row>
    <row r="146" spans="1:51" ht="36" customHeight="1" x14ac:dyDescent="0.25">
      <c r="A146" s="9">
        <f t="shared" si="65"/>
        <v>143</v>
      </c>
      <c r="B146" s="9" t="s">
        <v>14</v>
      </c>
      <c r="C146" s="10" t="s">
        <v>446</v>
      </c>
      <c r="D146" s="12" t="s">
        <v>447</v>
      </c>
      <c r="E146" s="14" t="s">
        <v>392</v>
      </c>
      <c r="F146" s="20" t="s">
        <v>14</v>
      </c>
      <c r="G146" s="15" t="s">
        <v>21</v>
      </c>
      <c r="H146" s="28">
        <v>0.8</v>
      </c>
      <c r="I146" s="29">
        <f>VLOOKUP(C146,[1]Sheet1!$B$5:$AZ$716,51,0)</f>
        <v>333002.92</v>
      </c>
      <c r="J146" s="29">
        <f>VLOOKUP(C146,[1]Sheet1!$B$5:$BA$716,52,0)</f>
        <v>172280.31</v>
      </c>
      <c r="K146" s="30">
        <f>VLOOKUP(C146,[2]Sheet1!$B$5:$BB$697,53,0)</f>
        <v>0</v>
      </c>
      <c r="L146" s="30">
        <f>VLOOKUP(C146,[2]Sheet1!$B:$BC,54,0)</f>
        <v>0</v>
      </c>
      <c r="M146" s="30">
        <f>VLOOKUP(C146,[2]Sheet1!$B:$BD,55,0)</f>
        <v>0</v>
      </c>
      <c r="N146" s="30">
        <f>VLOOKUP(C146,[2]Sheet1!$B:$BE,56,0)</f>
        <v>53.878333333333202</v>
      </c>
      <c r="O146" s="30">
        <f>VLOOKUP(C146,[2]Sheet1!$B:$BF,57,0)</f>
        <v>16534.928333333301</v>
      </c>
      <c r="P146" s="30">
        <f>VLOOKUP(C146,[3]Sheet1!$B:$BH,59,0)</f>
        <v>35380.051666666703</v>
      </c>
      <c r="Q146" s="30">
        <f>VLOOKUP(C146,[4]Sheet1!$B$5:$BJ$707,61,0)</f>
        <v>43056.518333333297</v>
      </c>
      <c r="R146" s="30">
        <f>VLOOKUP(C146,[1]Sheet1!$B$5:$BN$716,65,0)</f>
        <v>55500.4866666667</v>
      </c>
      <c r="S146" s="36">
        <f t="shared" si="61"/>
        <v>120420.69066666668</v>
      </c>
      <c r="T146" s="37">
        <f>VLOOKUP(C146,[5]Sheet2!$A:$V,21,0)</f>
        <v>174000</v>
      </c>
      <c r="U146" s="37">
        <v>84000</v>
      </c>
      <c r="V146" s="37"/>
      <c r="W146" s="37"/>
      <c r="X146" s="37"/>
      <c r="Y146" s="37">
        <f>VLOOKUP(C146,'[7]7.4付款计划'!$C$4:$AI$185,33,0)</f>
        <v>40000</v>
      </c>
      <c r="Z146" s="37">
        <f>VLOOKUP(C146,'[7]7.9付款计划'!$C$9:$AB$196,26,0)</f>
        <v>0</v>
      </c>
      <c r="AA146" s="37">
        <v>100000</v>
      </c>
      <c r="AB146" s="37"/>
      <c r="AC146" s="37">
        <f t="shared" si="62"/>
        <v>398000</v>
      </c>
      <c r="AD146" s="38">
        <f t="shared" si="55"/>
        <v>-277579.30933333334</v>
      </c>
      <c r="AE146" s="38">
        <f t="shared" si="63"/>
        <v>72280.31</v>
      </c>
      <c r="AF146" s="44">
        <f t="shared" si="52"/>
        <v>72280.31</v>
      </c>
      <c r="AG146" s="45">
        <f t="shared" si="56"/>
        <v>72280.31</v>
      </c>
      <c r="AH146" s="44">
        <v>70000</v>
      </c>
      <c r="AI146" s="47">
        <f t="shared" si="64"/>
        <v>70000</v>
      </c>
      <c r="AJ146" s="48">
        <f t="shared" si="57"/>
        <v>0.96845185085675478</v>
      </c>
      <c r="AK146" s="49">
        <f t="shared" si="58"/>
        <v>3.0085246468075444E-3</v>
      </c>
      <c r="AL146" s="50"/>
      <c r="AM146" s="50"/>
      <c r="AN146" s="50"/>
      <c r="AO146" s="50">
        <f t="shared" si="59"/>
        <v>0</v>
      </c>
      <c r="AP146" s="58"/>
      <c r="AQ146" s="58">
        <f t="shared" si="67"/>
        <v>0</v>
      </c>
      <c r="AR146" s="47">
        <f t="shared" si="60"/>
        <v>70000</v>
      </c>
      <c r="AS146" s="59">
        <v>45509</v>
      </c>
      <c r="AT146" s="61">
        <v>3</v>
      </c>
      <c r="AU146" s="59">
        <f t="shared" si="66"/>
        <v>45506</v>
      </c>
      <c r="AV146" s="68" t="s">
        <v>98</v>
      </c>
      <c r="AW146" s="47"/>
      <c r="AX146" s="15" t="s">
        <v>294</v>
      </c>
      <c r="AY146" s="69"/>
    </row>
    <row r="147" spans="1:51" ht="36" customHeight="1" x14ac:dyDescent="0.25">
      <c r="A147" s="9">
        <f t="shared" si="65"/>
        <v>144</v>
      </c>
      <c r="B147" s="9" t="s">
        <v>16</v>
      </c>
      <c r="C147" s="10" t="s">
        <v>448</v>
      </c>
      <c r="D147" s="12" t="s">
        <v>449</v>
      </c>
      <c r="E147" s="14" t="s">
        <v>114</v>
      </c>
      <c r="F147" s="15" t="s">
        <v>16</v>
      </c>
      <c r="G147" s="15" t="s">
        <v>11</v>
      </c>
      <c r="H147" s="28">
        <v>0.8</v>
      </c>
      <c r="I147" s="29">
        <f>VLOOKUP(C147,[1]Sheet1!$B$5:$AZ$716,51,0)</f>
        <v>39638.94</v>
      </c>
      <c r="J147" s="29">
        <f>VLOOKUP(C147,[1]Sheet1!$B$5:$BA$716,52,0)</f>
        <v>36161.93</v>
      </c>
      <c r="K147" s="30">
        <f>VLOOKUP(C147,[2]Sheet1!$B$5:$BB$697,53,0)</f>
        <v>0</v>
      </c>
      <c r="L147" s="30">
        <f>VLOOKUP(C147,[2]Sheet1!$B:$BC,54,0)</f>
        <v>0.21333333333333299</v>
      </c>
      <c r="M147" s="30">
        <f>VLOOKUP(C147,[2]Sheet1!$B:$BD,55,0)</f>
        <v>3295.8883333333301</v>
      </c>
      <c r="N147" s="30">
        <f>VLOOKUP(C147,[2]Sheet1!$B:$BE,56,0)</f>
        <v>3295.8883333333301</v>
      </c>
      <c r="O147" s="30">
        <f>VLOOKUP(C147,[2]Sheet1!$B:$BF,57,0)</f>
        <v>3295.8883333333301</v>
      </c>
      <c r="P147" s="30">
        <f>VLOOKUP(C147,[3]Sheet1!$B:$BH,59,0)</f>
        <v>4939.0883333333304</v>
      </c>
      <c r="Q147" s="30">
        <f>VLOOKUP(C147,[4]Sheet1!$B$5:$BJ$707,61,0)</f>
        <v>6026.98833333333</v>
      </c>
      <c r="R147" s="30">
        <f>VLOOKUP(C147,[1]Sheet1!$B$5:$BN$716,65,0)</f>
        <v>6606.2766666666703</v>
      </c>
      <c r="S147" s="36">
        <f t="shared" si="61"/>
        <v>21968.185333333324</v>
      </c>
      <c r="T147" s="37">
        <f>VLOOKUP(C147,[5]Sheet2!$A:$V,21,0)</f>
        <v>6947.92</v>
      </c>
      <c r="U147" s="37"/>
      <c r="V147" s="37"/>
      <c r="W147" s="37"/>
      <c r="X147" s="37"/>
      <c r="Y147" s="37">
        <f>VLOOKUP(C147,'[7]7.4付款计划'!$C$4:$AI$185,33,0)</f>
        <v>0</v>
      </c>
      <c r="Z147" s="37">
        <f>VLOOKUP(C147,'[7]7.9付款计划'!$C$9:$AB$196,26,0)</f>
        <v>0</v>
      </c>
      <c r="AA147" s="37">
        <v>29634.53</v>
      </c>
      <c r="AB147" s="37"/>
      <c r="AC147" s="37">
        <f t="shared" si="62"/>
        <v>36582.449999999997</v>
      </c>
      <c r="AD147" s="38">
        <f t="shared" si="55"/>
        <v>-14614.264666666673</v>
      </c>
      <c r="AE147" s="38">
        <f t="shared" si="63"/>
        <v>6527.4000000000015</v>
      </c>
      <c r="AF147" s="44">
        <f t="shared" si="52"/>
        <v>-14614.264666666673</v>
      </c>
      <c r="AG147" s="45">
        <f t="shared" si="56"/>
        <v>0</v>
      </c>
      <c r="AH147" s="44"/>
      <c r="AI147" s="47">
        <f t="shared" si="64"/>
        <v>0</v>
      </c>
      <c r="AJ147" s="48" t="str">
        <f t="shared" si="57"/>
        <v>100%</v>
      </c>
      <c r="AK147" s="49">
        <f t="shared" si="58"/>
        <v>0</v>
      </c>
      <c r="AL147" s="50"/>
      <c r="AM147" s="50"/>
      <c r="AN147" s="50"/>
      <c r="AO147" s="50">
        <f t="shared" si="59"/>
        <v>0</v>
      </c>
      <c r="AP147" s="58"/>
      <c r="AQ147" s="58">
        <f t="shared" si="67"/>
        <v>0</v>
      </c>
      <c r="AR147" s="47">
        <f t="shared" si="60"/>
        <v>0</v>
      </c>
      <c r="AS147" s="59">
        <v>45509</v>
      </c>
      <c r="AT147" s="61">
        <v>3</v>
      </c>
      <c r="AU147" s="59">
        <f t="shared" si="66"/>
        <v>45506</v>
      </c>
      <c r="AV147" s="19" t="s">
        <v>98</v>
      </c>
      <c r="AW147" s="47"/>
      <c r="AX147" s="9" t="s">
        <v>182</v>
      </c>
      <c r="AY147" s="69"/>
    </row>
    <row r="148" spans="1:51" ht="36" customHeight="1" x14ac:dyDescent="0.25">
      <c r="A148" s="9">
        <f t="shared" si="65"/>
        <v>145</v>
      </c>
      <c r="B148" s="9" t="s">
        <v>16</v>
      </c>
      <c r="C148" s="10" t="s">
        <v>450</v>
      </c>
      <c r="D148" s="12" t="s">
        <v>451</v>
      </c>
      <c r="E148" s="14" t="s">
        <v>114</v>
      </c>
      <c r="F148" s="15" t="s">
        <v>16</v>
      </c>
      <c r="G148" s="15" t="s">
        <v>11</v>
      </c>
      <c r="H148" s="28">
        <v>0.8</v>
      </c>
      <c r="I148" s="29">
        <f>VLOOKUP(C148,[1]Sheet1!$B$5:$AZ$716,51,0)</f>
        <v>36509.94</v>
      </c>
      <c r="J148" s="29">
        <f>VLOOKUP(C148,[1]Sheet1!$B$5:$BA$716,52,0)</f>
        <v>27499.09</v>
      </c>
      <c r="K148" s="30">
        <f>VLOOKUP(C148,[2]Sheet1!$B$5:$BB$697,53,0)</f>
        <v>0</v>
      </c>
      <c r="L148" s="30">
        <f>VLOOKUP(C148,[2]Sheet1!$B:$BC,54,0)</f>
        <v>816.34833333333302</v>
      </c>
      <c r="M148" s="30">
        <f>VLOOKUP(C148,[2]Sheet1!$B:$BD,55,0)</f>
        <v>816.34833333333302</v>
      </c>
      <c r="N148" s="30">
        <f>VLOOKUP(C148,[2]Sheet1!$B:$BE,56,0)</f>
        <v>3509.5149999999999</v>
      </c>
      <c r="O148" s="30">
        <f>VLOOKUP(C148,[2]Sheet1!$B:$BF,57,0)</f>
        <v>7916.5150000000003</v>
      </c>
      <c r="P148" s="30">
        <f>VLOOKUP(C148,[3]Sheet1!$B:$BH,59,0)</f>
        <v>7916.5150000000003</v>
      </c>
      <c r="Q148" s="30">
        <f>VLOOKUP(C148,[4]Sheet1!$B$5:$BJ$707,61,0)</f>
        <v>8686.2716666666693</v>
      </c>
      <c r="R148" s="30">
        <f>VLOOKUP(C148,[1]Sheet1!$B$5:$BN$716,65,0)</f>
        <v>6084.99</v>
      </c>
      <c r="S148" s="36">
        <f t="shared" si="61"/>
        <v>28597.202666666668</v>
      </c>
      <c r="T148" s="37">
        <f>VLOOKUP(C148,[5]Sheet2!$A:$V,21,0)</f>
        <v>35230.86</v>
      </c>
      <c r="U148" s="37">
        <v>10000</v>
      </c>
      <c r="V148" s="37"/>
      <c r="W148" s="37"/>
      <c r="X148" s="37"/>
      <c r="Y148" s="37">
        <f>VLOOKUP(C148,'[7]7.4付款计划'!$C$4:$AI$185,33,0)</f>
        <v>20000</v>
      </c>
      <c r="Z148" s="37">
        <f>VLOOKUP(C148,'[7]7.9付款计划'!$C$9:$AB$196,26,0)</f>
        <v>0</v>
      </c>
      <c r="AA148" s="37"/>
      <c r="AB148" s="37"/>
      <c r="AC148" s="37">
        <f t="shared" si="62"/>
        <v>65230.86</v>
      </c>
      <c r="AD148" s="38">
        <f t="shared" si="55"/>
        <v>-36633.657333333336</v>
      </c>
      <c r="AE148" s="38">
        <f t="shared" si="63"/>
        <v>27499.09</v>
      </c>
      <c r="AF148" s="44">
        <f t="shared" si="52"/>
        <v>-36633.657333333336</v>
      </c>
      <c r="AG148" s="45">
        <f t="shared" si="56"/>
        <v>0</v>
      </c>
      <c r="AH148" s="44">
        <v>20000</v>
      </c>
      <c r="AI148" s="47">
        <f t="shared" si="64"/>
        <v>20000</v>
      </c>
      <c r="AJ148" s="48" t="str">
        <f t="shared" si="57"/>
        <v>100%</v>
      </c>
      <c r="AK148" s="49">
        <f t="shared" si="58"/>
        <v>8.5957847051644129E-4</v>
      </c>
      <c r="AL148" s="50"/>
      <c r="AM148" s="50"/>
      <c r="AN148" s="50"/>
      <c r="AO148" s="50">
        <f t="shared" si="59"/>
        <v>0</v>
      </c>
      <c r="AP148" s="58">
        <v>0</v>
      </c>
      <c r="AQ148" s="58">
        <f t="shared" si="67"/>
        <v>0</v>
      </c>
      <c r="AR148" s="47">
        <f t="shared" si="60"/>
        <v>20000</v>
      </c>
      <c r="AS148" s="59">
        <v>45509</v>
      </c>
      <c r="AT148" s="61">
        <v>10</v>
      </c>
      <c r="AU148" s="59">
        <f t="shared" si="66"/>
        <v>45499</v>
      </c>
      <c r="AV148" s="68" t="s">
        <v>98</v>
      </c>
      <c r="AW148" s="47"/>
      <c r="AX148" s="15" t="s">
        <v>182</v>
      </c>
      <c r="AY148" s="69"/>
    </row>
    <row r="149" spans="1:51" ht="36" customHeight="1" x14ac:dyDescent="0.25">
      <c r="A149" s="9">
        <f t="shared" si="65"/>
        <v>146</v>
      </c>
      <c r="B149" s="9" t="s">
        <v>16</v>
      </c>
      <c r="C149" s="10" t="s">
        <v>452</v>
      </c>
      <c r="D149" s="12" t="s">
        <v>453</v>
      </c>
      <c r="E149" s="14" t="s">
        <v>114</v>
      </c>
      <c r="F149" s="15" t="s">
        <v>16</v>
      </c>
      <c r="G149" s="15" t="s">
        <v>11</v>
      </c>
      <c r="H149" s="28">
        <v>0.8</v>
      </c>
      <c r="I149" s="29">
        <f>VLOOKUP(C149,[1]Sheet1!$B$5:$AZ$716,51,0)</f>
        <v>117802.63</v>
      </c>
      <c r="J149" s="29">
        <f>VLOOKUP(C149,[1]Sheet1!$B$5:$BA$716,52,0)</f>
        <v>69434.11</v>
      </c>
      <c r="K149" s="30">
        <f>VLOOKUP(C149,[2]Sheet1!$B$5:$BB$697,53,0)</f>
        <v>2663.7316666666702</v>
      </c>
      <c r="L149" s="30">
        <f>VLOOKUP(C149,[2]Sheet1!$B:$BC,54,0)</f>
        <v>2663.7316666666702</v>
      </c>
      <c r="M149" s="30">
        <f>VLOOKUP(C149,[2]Sheet1!$B:$BD,55,0)</f>
        <v>4724.5516666666699</v>
      </c>
      <c r="N149" s="30">
        <f>VLOOKUP(C149,[2]Sheet1!$B:$BE,56,0)</f>
        <v>7463.6716666666698</v>
      </c>
      <c r="O149" s="30">
        <f>VLOOKUP(C149,[2]Sheet1!$B:$BF,57,0)</f>
        <v>11572.3516666667</v>
      </c>
      <c r="P149" s="30">
        <f>VLOOKUP(C149,[3]Sheet1!$B:$BH,59,0)</f>
        <v>14915.7</v>
      </c>
      <c r="Q149" s="30">
        <f>VLOOKUP(C149,[4]Sheet1!$B$5:$BJ$707,61,0)</f>
        <v>12861.36</v>
      </c>
      <c r="R149" s="30">
        <f>VLOOKUP(C149,[1]Sheet1!$B$5:$BN$716,65,0)</f>
        <v>16970.04</v>
      </c>
      <c r="S149" s="36">
        <f t="shared" si="61"/>
        <v>59068.110666666718</v>
      </c>
      <c r="T149" s="37">
        <f>VLOOKUP(C149,[5]Sheet2!$A:$V,21,0)</f>
        <v>0</v>
      </c>
      <c r="U149" s="37"/>
      <c r="V149" s="37"/>
      <c r="W149" s="37"/>
      <c r="X149" s="37"/>
      <c r="Y149" s="37">
        <f>VLOOKUP(C149,'[7]7.4付款计划'!$C$4:$AI$185,33,0)</f>
        <v>0</v>
      </c>
      <c r="Z149" s="37">
        <f>VLOOKUP(C149,'[7]7.9付款计划'!$C$9:$AB$196,26,0)</f>
        <v>0</v>
      </c>
      <c r="AA149" s="37"/>
      <c r="AB149" s="37"/>
      <c r="AC149" s="37">
        <f t="shared" si="62"/>
        <v>0</v>
      </c>
      <c r="AD149" s="38">
        <f t="shared" si="55"/>
        <v>59068.110666666718</v>
      </c>
      <c r="AE149" s="38">
        <f t="shared" si="63"/>
        <v>69434.11</v>
      </c>
      <c r="AF149" s="44">
        <f t="shared" si="52"/>
        <v>59068.110666666718</v>
      </c>
      <c r="AG149" s="45">
        <f t="shared" si="56"/>
        <v>59068.110666666718</v>
      </c>
      <c r="AH149" s="44">
        <v>50000</v>
      </c>
      <c r="AI149" s="47">
        <f t="shared" si="64"/>
        <v>50000</v>
      </c>
      <c r="AJ149" s="48">
        <f t="shared" si="57"/>
        <v>0.8464804348011078</v>
      </c>
      <c r="AK149" s="49">
        <f t="shared" si="58"/>
        <v>2.1489461762911033E-3</v>
      </c>
      <c r="AL149" s="50"/>
      <c r="AM149" s="50"/>
      <c r="AN149" s="50"/>
      <c r="AO149" s="50">
        <f t="shared" si="59"/>
        <v>0</v>
      </c>
      <c r="AP149" s="58">
        <v>0</v>
      </c>
      <c r="AQ149" s="58">
        <f t="shared" si="67"/>
        <v>0</v>
      </c>
      <c r="AR149" s="47">
        <f t="shared" si="60"/>
        <v>50000</v>
      </c>
      <c r="AS149" s="59"/>
      <c r="AT149" s="61">
        <v>3</v>
      </c>
      <c r="AU149" s="59">
        <f t="shared" si="66"/>
        <v>-3</v>
      </c>
      <c r="AV149" s="19" t="s">
        <v>98</v>
      </c>
      <c r="AW149" s="47"/>
      <c r="AX149" s="9" t="s">
        <v>191</v>
      </c>
      <c r="AY149" s="69"/>
    </row>
    <row r="150" spans="1:51" ht="36" customHeight="1" x14ac:dyDescent="0.25">
      <c r="A150" s="9">
        <f t="shared" si="65"/>
        <v>147</v>
      </c>
      <c r="B150" s="9" t="s">
        <v>16</v>
      </c>
      <c r="C150" s="10" t="s">
        <v>454</v>
      </c>
      <c r="D150" s="12" t="s">
        <v>455</v>
      </c>
      <c r="E150" s="14" t="s">
        <v>86</v>
      </c>
      <c r="F150" s="15" t="s">
        <v>16</v>
      </c>
      <c r="G150" s="15" t="s">
        <v>11</v>
      </c>
      <c r="H150" s="28">
        <v>0.8</v>
      </c>
      <c r="I150" s="29">
        <f>VLOOKUP(C150,[1]Sheet1!$B$5:$AZ$716,51,0)</f>
        <v>0</v>
      </c>
      <c r="J150" s="29">
        <f>VLOOKUP(C150,[1]Sheet1!$B$5:$BA$716,52,0)</f>
        <v>0</v>
      </c>
      <c r="K150" s="30">
        <f>VLOOKUP(C150,[2]Sheet1!$B$5:$BB$697,53,0)</f>
        <v>0</v>
      </c>
      <c r="L150" s="30">
        <f>VLOOKUP(C150,[2]Sheet1!$B:$BC,54,0)</f>
        <v>0</v>
      </c>
      <c r="M150" s="30">
        <f>VLOOKUP(C150,[2]Sheet1!$B:$BD,55,0)</f>
        <v>0</v>
      </c>
      <c r="N150" s="30">
        <f>VLOOKUP(C150,[2]Sheet1!$B:$BE,56,0)</f>
        <v>0</v>
      </c>
      <c r="O150" s="30">
        <f>VLOOKUP(C150,[2]Sheet1!$B:$BF,57,0)</f>
        <v>0</v>
      </c>
      <c r="P150" s="30">
        <f>VLOOKUP(C150,[3]Sheet1!$B:$BH,59,0)</f>
        <v>0</v>
      </c>
      <c r="Q150" s="30">
        <f>VLOOKUP(C150,[4]Sheet1!$B$5:$BJ$707,61,0)</f>
        <v>0</v>
      </c>
      <c r="R150" s="30">
        <f>VLOOKUP(C150,[1]Sheet1!$B$5:$BN$716,65,0)</f>
        <v>0</v>
      </c>
      <c r="S150" s="36">
        <f t="shared" si="61"/>
        <v>0</v>
      </c>
      <c r="T150" s="37"/>
      <c r="U150" s="37"/>
      <c r="V150" s="37"/>
      <c r="W150" s="37"/>
      <c r="X150" s="37"/>
      <c r="Y150" s="37">
        <f>VLOOKUP(C150,'[7]7.4付款计划'!$C$4:$AI$185,33,0)</f>
        <v>0</v>
      </c>
      <c r="Z150" s="37">
        <f>VLOOKUP(C150,'[7]7.9付款计划'!$C$9:$AB$196,26,0)</f>
        <v>0</v>
      </c>
      <c r="AA150" s="37"/>
      <c r="AB150" s="37"/>
      <c r="AC150" s="37">
        <f t="shared" si="62"/>
        <v>0</v>
      </c>
      <c r="AD150" s="38">
        <f t="shared" si="55"/>
        <v>0</v>
      </c>
      <c r="AE150" s="38">
        <f t="shared" si="63"/>
        <v>0</v>
      </c>
      <c r="AF150" s="44">
        <f t="shared" si="52"/>
        <v>0</v>
      </c>
      <c r="AG150" s="45">
        <f t="shared" si="56"/>
        <v>0</v>
      </c>
      <c r="AH150" s="44"/>
      <c r="AI150" s="47">
        <f t="shared" si="64"/>
        <v>0</v>
      </c>
      <c r="AJ150" s="48" t="str">
        <f t="shared" si="57"/>
        <v>100%</v>
      </c>
      <c r="AK150" s="49">
        <f t="shared" si="58"/>
        <v>0</v>
      </c>
      <c r="AL150" s="50"/>
      <c r="AM150" s="50"/>
      <c r="AN150" s="50"/>
      <c r="AO150" s="50">
        <f t="shared" si="59"/>
        <v>0</v>
      </c>
      <c r="AP150" s="58"/>
      <c r="AQ150" s="58">
        <f t="shared" si="67"/>
        <v>0</v>
      </c>
      <c r="AR150" s="47">
        <f t="shared" si="60"/>
        <v>0</v>
      </c>
      <c r="AS150" s="59"/>
      <c r="AT150" s="61">
        <v>3</v>
      </c>
      <c r="AU150" s="59">
        <f t="shared" si="66"/>
        <v>-3</v>
      </c>
      <c r="AV150" s="19" t="s">
        <v>98</v>
      </c>
      <c r="AW150" s="47"/>
      <c r="AX150" s="9" t="s">
        <v>167</v>
      </c>
      <c r="AY150" s="69"/>
    </row>
    <row r="151" spans="1:51" ht="36" customHeight="1" x14ac:dyDescent="0.25">
      <c r="A151" s="9">
        <f t="shared" si="65"/>
        <v>148</v>
      </c>
      <c r="B151" s="9" t="s">
        <v>16</v>
      </c>
      <c r="C151" s="10" t="s">
        <v>456</v>
      </c>
      <c r="D151" s="12" t="s">
        <v>457</v>
      </c>
      <c r="E151" s="14" t="s">
        <v>86</v>
      </c>
      <c r="F151" s="15" t="s">
        <v>16</v>
      </c>
      <c r="G151" s="15" t="s">
        <v>24</v>
      </c>
      <c r="H151" s="28">
        <v>1</v>
      </c>
      <c r="I151" s="29">
        <f>VLOOKUP(C151,[1]Sheet1!$B$5:$AZ$716,51,0)</f>
        <v>0</v>
      </c>
      <c r="J151" s="29">
        <f>VLOOKUP(C151,[1]Sheet1!$B$5:$BA$716,52,0)</f>
        <v>0</v>
      </c>
      <c r="K151" s="30">
        <f>VLOOKUP(C151,[2]Sheet1!$B$5:$BB$697,53,0)</f>
        <v>0</v>
      </c>
      <c r="L151" s="30">
        <f>VLOOKUP(C151,[2]Sheet1!$B:$BC,54,0)</f>
        <v>0</v>
      </c>
      <c r="M151" s="30">
        <f>VLOOKUP(C151,[2]Sheet1!$B:$BD,55,0)</f>
        <v>0</v>
      </c>
      <c r="N151" s="30">
        <f>VLOOKUP(C151,[2]Sheet1!$B:$BE,56,0)</f>
        <v>0</v>
      </c>
      <c r="O151" s="30">
        <f>VLOOKUP(C151,[2]Sheet1!$B:$BF,57,0)</f>
        <v>0</v>
      </c>
      <c r="P151" s="30">
        <f>VLOOKUP(C151,[3]Sheet1!$B:$BH,59,0)</f>
        <v>0</v>
      </c>
      <c r="Q151" s="30">
        <f>VLOOKUP(C151,[4]Sheet1!$B$5:$BJ$707,61,0)</f>
        <v>0</v>
      </c>
      <c r="R151" s="30">
        <f>VLOOKUP(C151,[1]Sheet1!$B$5:$BN$716,65,0)</f>
        <v>0</v>
      </c>
      <c r="S151" s="36">
        <f t="shared" si="61"/>
        <v>0</v>
      </c>
      <c r="T151" s="37">
        <f>VLOOKUP(C151,[5]Sheet2!$A:$V,21,0)</f>
        <v>0</v>
      </c>
      <c r="U151" s="37"/>
      <c r="V151" s="37"/>
      <c r="W151" s="37"/>
      <c r="X151" s="37"/>
      <c r="Y151" s="37">
        <f>VLOOKUP(C151,'[7]7.4付款计划'!$C$4:$AI$185,33,0)</f>
        <v>0</v>
      </c>
      <c r="Z151" s="37">
        <f>VLOOKUP(C151,'[7]7.9付款计划'!$C$9:$AB$196,26,0)</f>
        <v>0</v>
      </c>
      <c r="AA151" s="37"/>
      <c r="AB151" s="37"/>
      <c r="AC151" s="37">
        <f t="shared" si="62"/>
        <v>0</v>
      </c>
      <c r="AD151" s="38">
        <f t="shared" si="55"/>
        <v>0</v>
      </c>
      <c r="AE151" s="38">
        <f t="shared" si="63"/>
        <v>0</v>
      </c>
      <c r="AF151" s="44" t="e">
        <f t="shared" si="52"/>
        <v>#N/A</v>
      </c>
      <c r="AG151" s="45" t="e">
        <f t="shared" si="56"/>
        <v>#N/A</v>
      </c>
      <c r="AH151" s="53"/>
      <c r="AI151" s="47">
        <f t="shared" si="64"/>
        <v>0</v>
      </c>
      <c r="AJ151" s="48" t="e">
        <f t="shared" si="57"/>
        <v>#N/A</v>
      </c>
      <c r="AK151" s="49">
        <f t="shared" si="58"/>
        <v>0</v>
      </c>
      <c r="AL151" s="50"/>
      <c r="AM151" s="50"/>
      <c r="AN151" s="50"/>
      <c r="AO151" s="50">
        <f t="shared" si="59"/>
        <v>0</v>
      </c>
      <c r="AP151" s="58"/>
      <c r="AQ151" s="58">
        <f t="shared" si="67"/>
        <v>0</v>
      </c>
      <c r="AR151" s="47">
        <f t="shared" si="60"/>
        <v>0</v>
      </c>
      <c r="AS151" s="59"/>
      <c r="AT151" s="61">
        <v>3</v>
      </c>
      <c r="AU151" s="59">
        <f t="shared" si="66"/>
        <v>-3</v>
      </c>
      <c r="AV151" s="19" t="s">
        <v>98</v>
      </c>
      <c r="AW151" s="47"/>
      <c r="AX151" s="9" t="s">
        <v>182</v>
      </c>
      <c r="AY151" s="69"/>
    </row>
    <row r="152" spans="1:51" ht="36" customHeight="1" x14ac:dyDescent="0.25">
      <c r="A152" s="9">
        <f t="shared" si="65"/>
        <v>149</v>
      </c>
      <c r="B152" s="9" t="s">
        <v>14</v>
      </c>
      <c r="C152" s="10" t="s">
        <v>458</v>
      </c>
      <c r="D152" s="12" t="s">
        <v>459</v>
      </c>
      <c r="E152" s="14" t="s">
        <v>114</v>
      </c>
      <c r="F152" s="15" t="s">
        <v>14</v>
      </c>
      <c r="G152" s="15" t="s">
        <v>11</v>
      </c>
      <c r="H152" s="28">
        <v>0.8</v>
      </c>
      <c r="I152" s="29">
        <f>VLOOKUP(C152,[1]Sheet1!$B$5:$AZ$716,51,0)</f>
        <v>18066.189999999999</v>
      </c>
      <c r="J152" s="29">
        <f>VLOOKUP(C152,[1]Sheet1!$B$5:$BA$716,52,0)</f>
        <v>18066.189999999999</v>
      </c>
      <c r="K152" s="30">
        <f>VLOOKUP(C152,[2]Sheet1!$B$5:$BB$697,53,0)</f>
        <v>0</v>
      </c>
      <c r="L152" s="30">
        <f>VLOOKUP(C152,[2]Sheet1!$B:$BC,54,0)</f>
        <v>0</v>
      </c>
      <c r="M152" s="30">
        <f>VLOOKUP(C152,[2]Sheet1!$B:$BD,55,0)</f>
        <v>0</v>
      </c>
      <c r="N152" s="30">
        <f>VLOOKUP(C152,[2]Sheet1!$B:$BE,56,0)</f>
        <v>0</v>
      </c>
      <c r="O152" s="30">
        <f>VLOOKUP(C152,[2]Sheet1!$B:$BF,57,0)</f>
        <v>0</v>
      </c>
      <c r="P152" s="30">
        <f>VLOOKUP(C152,[3]Sheet1!$B:$BH,59,0)</f>
        <v>0</v>
      </c>
      <c r="Q152" s="30">
        <f>VLOOKUP(C152,[4]Sheet1!$B$5:$BJ$707,61,0)</f>
        <v>0</v>
      </c>
      <c r="R152" s="30">
        <f>VLOOKUP(C152,[1]Sheet1!$B$5:$BN$716,65,0)</f>
        <v>0</v>
      </c>
      <c r="S152" s="36">
        <f t="shared" si="61"/>
        <v>0</v>
      </c>
      <c r="T152" s="37">
        <f>VLOOKUP(C152,[5]Sheet2!$A:$V,21,0)</f>
        <v>10000</v>
      </c>
      <c r="U152" s="37"/>
      <c r="V152" s="37"/>
      <c r="W152" s="37"/>
      <c r="X152" s="37"/>
      <c r="Y152" s="37">
        <f>VLOOKUP(C152,'[7]7.4付款计划'!$C$4:$AI$185,33,0)</f>
        <v>0</v>
      </c>
      <c r="Z152" s="37">
        <f>VLOOKUP(C152,'[7]7.9付款计划'!$C$9:$AB$196,26,0)</f>
        <v>0</v>
      </c>
      <c r="AA152" s="37"/>
      <c r="AB152" s="37"/>
      <c r="AC152" s="37">
        <f t="shared" si="62"/>
        <v>10000</v>
      </c>
      <c r="AD152" s="38">
        <f t="shared" si="55"/>
        <v>-10000</v>
      </c>
      <c r="AE152" s="38">
        <f t="shared" si="63"/>
        <v>18066.189999999999</v>
      </c>
      <c r="AF152" s="44">
        <f t="shared" si="52"/>
        <v>-10000</v>
      </c>
      <c r="AG152" s="45">
        <f t="shared" si="56"/>
        <v>0</v>
      </c>
      <c r="AH152" s="44">
        <v>10000</v>
      </c>
      <c r="AI152" s="47">
        <f t="shared" si="64"/>
        <v>10000</v>
      </c>
      <c r="AJ152" s="48" t="str">
        <f t="shared" si="57"/>
        <v>100%</v>
      </c>
      <c r="AK152" s="49">
        <f t="shared" si="58"/>
        <v>4.2978923525822065E-4</v>
      </c>
      <c r="AL152" s="50"/>
      <c r="AM152" s="50"/>
      <c r="AN152" s="50"/>
      <c r="AO152" s="50">
        <f t="shared" si="59"/>
        <v>0</v>
      </c>
      <c r="AP152" s="58"/>
      <c r="AQ152" s="58">
        <f t="shared" si="67"/>
        <v>0</v>
      </c>
      <c r="AR152" s="47">
        <f t="shared" si="60"/>
        <v>10000</v>
      </c>
      <c r="AS152" s="59"/>
      <c r="AT152" s="61">
        <v>3</v>
      </c>
      <c r="AU152" s="59">
        <f t="shared" si="66"/>
        <v>-3</v>
      </c>
      <c r="AV152" s="19" t="s">
        <v>98</v>
      </c>
      <c r="AW152" s="47"/>
      <c r="AX152" s="9" t="s">
        <v>167</v>
      </c>
      <c r="AY152" s="69"/>
    </row>
    <row r="153" spans="1:51" ht="36" customHeight="1" x14ac:dyDescent="0.25">
      <c r="A153" s="9">
        <f t="shared" si="65"/>
        <v>150</v>
      </c>
      <c r="B153" s="9" t="s">
        <v>16</v>
      </c>
      <c r="C153" s="10" t="s">
        <v>460</v>
      </c>
      <c r="D153" s="12" t="s">
        <v>461</v>
      </c>
      <c r="E153" s="14" t="s">
        <v>86</v>
      </c>
      <c r="F153" s="15" t="s">
        <v>16</v>
      </c>
      <c r="G153" s="15" t="s">
        <v>21</v>
      </c>
      <c r="H153" s="28">
        <v>1</v>
      </c>
      <c r="I153" s="29">
        <f>VLOOKUP(C153,[1]Sheet1!$B$5:$AZ$716,51,0)</f>
        <v>912503.79</v>
      </c>
      <c r="J153" s="29">
        <f>VLOOKUP(C153,[1]Sheet1!$B$5:$BA$716,52,0)</f>
        <v>912503.79</v>
      </c>
      <c r="K153" s="30">
        <f>VLOOKUP(C153,[2]Sheet1!$B$5:$BB$697,53,0)</f>
        <v>62388.071666666699</v>
      </c>
      <c r="L153" s="30">
        <f>VLOOKUP(C153,[2]Sheet1!$B:$BC,54,0)</f>
        <v>114316.093333333</v>
      </c>
      <c r="M153" s="30">
        <f>VLOOKUP(C153,[2]Sheet1!$B:$BD,55,0)</f>
        <v>152083.965</v>
      </c>
      <c r="N153" s="30">
        <f>VLOOKUP(C153,[2]Sheet1!$B:$BE,56,0)</f>
        <v>152083.965</v>
      </c>
      <c r="O153" s="30">
        <f>VLOOKUP(C153,[2]Sheet1!$B:$BF,57,0)</f>
        <v>152083.965</v>
      </c>
      <c r="P153" s="30">
        <f>VLOOKUP(C153,[3]Sheet1!$B:$BH,59,0)</f>
        <v>132604.72333333301</v>
      </c>
      <c r="Q153" s="30">
        <f>VLOOKUP(C153,[4]Sheet1!$B$5:$BJ$707,61,0)</f>
        <v>89695.893333333297</v>
      </c>
      <c r="R153" s="30">
        <f>VLOOKUP(C153,[1]Sheet1!$B$5:$BN$716,65,0)</f>
        <v>37767.871666666702</v>
      </c>
      <c r="S153" s="36">
        <f t="shared" si="61"/>
        <v>893024.54833333264</v>
      </c>
      <c r="T153" s="37">
        <f>VLOOKUP(C153,[5]Sheet2!$A:$V,21,0)</f>
        <v>0</v>
      </c>
      <c r="U153" s="37"/>
      <c r="V153" s="37"/>
      <c r="W153" s="37"/>
      <c r="X153" s="37"/>
      <c r="Y153" s="37">
        <f>VLOOKUP(C153,'[7]7.4付款计划'!$C$4:$AI$185,33,0)</f>
        <v>0</v>
      </c>
      <c r="Z153" s="37">
        <f>VLOOKUP(C153,'[7]7.9付款计划'!$C$9:$AB$196,26,0)</f>
        <v>0</v>
      </c>
      <c r="AA153" s="37"/>
      <c r="AB153" s="37"/>
      <c r="AC153" s="37">
        <f t="shared" si="62"/>
        <v>0</v>
      </c>
      <c r="AD153" s="38">
        <f t="shared" si="55"/>
        <v>893024.54833333264</v>
      </c>
      <c r="AE153" s="38">
        <f t="shared" si="63"/>
        <v>912503.79</v>
      </c>
      <c r="AF153" s="44">
        <f t="shared" si="52"/>
        <v>912503.79</v>
      </c>
      <c r="AG153" s="45">
        <f t="shared" si="56"/>
        <v>912503.79</v>
      </c>
      <c r="AH153" s="44">
        <v>100000</v>
      </c>
      <c r="AI153" s="47">
        <f t="shared" si="64"/>
        <v>100000</v>
      </c>
      <c r="AJ153" s="48">
        <f t="shared" si="57"/>
        <v>0.10958858592795542</v>
      </c>
      <c r="AK153" s="49">
        <f t="shared" si="58"/>
        <v>4.2978923525822067E-3</v>
      </c>
      <c r="AL153" s="50"/>
      <c r="AM153" s="50"/>
      <c r="AN153" s="50"/>
      <c r="AO153" s="50">
        <f t="shared" si="59"/>
        <v>0</v>
      </c>
      <c r="AP153" s="58"/>
      <c r="AQ153" s="58">
        <f t="shared" si="67"/>
        <v>0</v>
      </c>
      <c r="AR153" s="47">
        <f t="shared" si="60"/>
        <v>100000</v>
      </c>
      <c r="AS153" s="59"/>
      <c r="AT153" s="61">
        <v>3</v>
      </c>
      <c r="AU153" s="59">
        <f t="shared" si="66"/>
        <v>-3</v>
      </c>
      <c r="AV153" s="19" t="s">
        <v>98</v>
      </c>
      <c r="AW153" s="47"/>
      <c r="AX153" s="9" t="s">
        <v>167</v>
      </c>
      <c r="AY153" s="69"/>
    </row>
    <row r="154" spans="1:51" ht="36" customHeight="1" x14ac:dyDescent="0.25">
      <c r="A154" s="9">
        <f t="shared" si="65"/>
        <v>151</v>
      </c>
      <c r="B154" s="9" t="s">
        <v>16</v>
      </c>
      <c r="C154" s="10" t="s">
        <v>462</v>
      </c>
      <c r="D154" s="12" t="s">
        <v>463</v>
      </c>
      <c r="E154" s="14" t="s">
        <v>86</v>
      </c>
      <c r="F154" s="15" t="s">
        <v>16</v>
      </c>
      <c r="G154" s="15" t="s">
        <v>11</v>
      </c>
      <c r="H154" s="28">
        <v>0.8</v>
      </c>
      <c r="I154" s="29">
        <f>VLOOKUP(C154,[1]Sheet1!$B$5:$AZ$716,51,0)</f>
        <v>0</v>
      </c>
      <c r="J154" s="29">
        <f>VLOOKUP(C154,[1]Sheet1!$B$5:$BA$716,52,0)</f>
        <v>0</v>
      </c>
      <c r="K154" s="30">
        <f>VLOOKUP(C154,[2]Sheet1!$B$5:$BB$697,53,0)</f>
        <v>0</v>
      </c>
      <c r="L154" s="30">
        <f>VLOOKUP(C154,[2]Sheet1!$B:$BC,54,0)</f>
        <v>0</v>
      </c>
      <c r="M154" s="30">
        <f>VLOOKUP(C154,[2]Sheet1!$B:$BD,55,0)</f>
        <v>0</v>
      </c>
      <c r="N154" s="30">
        <f>VLOOKUP(C154,[2]Sheet1!$B:$BE,56,0)</f>
        <v>0</v>
      </c>
      <c r="O154" s="30">
        <f>VLOOKUP(C154,[2]Sheet1!$B:$BF,57,0)</f>
        <v>0</v>
      </c>
      <c r="P154" s="30">
        <f>VLOOKUP(C154,[3]Sheet1!$B:$BH,59,0)</f>
        <v>0</v>
      </c>
      <c r="Q154" s="30">
        <f>VLOOKUP(C154,[4]Sheet1!$B$5:$BJ$707,61,0)</f>
        <v>0</v>
      </c>
      <c r="R154" s="30">
        <f>VLOOKUP(C154,[1]Sheet1!$B$5:$BN$716,65,0)</f>
        <v>0</v>
      </c>
      <c r="S154" s="36">
        <f t="shared" si="61"/>
        <v>0</v>
      </c>
      <c r="T154" s="37">
        <f>VLOOKUP(C154,[5]Sheet2!$A:$V,21,0)</f>
        <v>0</v>
      </c>
      <c r="U154" s="37"/>
      <c r="V154" s="37"/>
      <c r="W154" s="37"/>
      <c r="X154" s="37"/>
      <c r="Y154" s="37">
        <f>VLOOKUP(C154,'[7]7.4付款计划'!$C$4:$AI$185,33,0)</f>
        <v>0</v>
      </c>
      <c r="Z154" s="37">
        <f>VLOOKUP(C154,'[7]7.9付款计划'!$C$9:$AB$196,26,0)</f>
        <v>0</v>
      </c>
      <c r="AA154" s="37"/>
      <c r="AB154" s="37"/>
      <c r="AC154" s="37">
        <f t="shared" si="62"/>
        <v>0</v>
      </c>
      <c r="AD154" s="38">
        <f t="shared" si="55"/>
        <v>0</v>
      </c>
      <c r="AE154" s="38">
        <f t="shared" si="63"/>
        <v>0</v>
      </c>
      <c r="AF154" s="44">
        <f t="shared" si="52"/>
        <v>0</v>
      </c>
      <c r="AG154" s="45">
        <f t="shared" si="56"/>
        <v>0</v>
      </c>
      <c r="AH154" s="44"/>
      <c r="AI154" s="47">
        <f t="shared" si="64"/>
        <v>0</v>
      </c>
      <c r="AJ154" s="48" t="str">
        <f t="shared" si="57"/>
        <v>100%</v>
      </c>
      <c r="AK154" s="49">
        <f t="shared" si="58"/>
        <v>0</v>
      </c>
      <c r="AL154" s="50"/>
      <c r="AM154" s="50"/>
      <c r="AN154" s="50"/>
      <c r="AO154" s="50">
        <f t="shared" si="59"/>
        <v>0</v>
      </c>
      <c r="AP154" s="58"/>
      <c r="AQ154" s="58">
        <f t="shared" si="67"/>
        <v>0</v>
      </c>
      <c r="AR154" s="47">
        <f t="shared" si="60"/>
        <v>0</v>
      </c>
      <c r="AS154" s="59"/>
      <c r="AT154" s="61">
        <v>3</v>
      </c>
      <c r="AU154" s="59">
        <f t="shared" si="66"/>
        <v>-3</v>
      </c>
      <c r="AV154" s="19" t="s">
        <v>98</v>
      </c>
      <c r="AW154" s="47"/>
      <c r="AX154" s="9" t="s">
        <v>167</v>
      </c>
      <c r="AY154" s="69"/>
    </row>
    <row r="155" spans="1:51" ht="36" customHeight="1" x14ac:dyDescent="0.25">
      <c r="A155" s="9">
        <f t="shared" si="65"/>
        <v>152</v>
      </c>
      <c r="B155" s="9" t="s">
        <v>127</v>
      </c>
      <c r="C155" s="10" t="s">
        <v>464</v>
      </c>
      <c r="D155" s="12" t="s">
        <v>465</v>
      </c>
      <c r="E155" s="14" t="s">
        <v>86</v>
      </c>
      <c r="F155" s="15" t="s">
        <v>12</v>
      </c>
      <c r="G155" s="15" t="s">
        <v>10</v>
      </c>
      <c r="H155" s="28">
        <v>1</v>
      </c>
      <c r="I155" s="29">
        <f>VLOOKUP(C155,[1]Sheet1!$B$5:$AZ$716,51,0)</f>
        <v>118895.43</v>
      </c>
      <c r="J155" s="29">
        <f>VLOOKUP(C155,[1]Sheet1!$B$5:$BA$716,52,0)</f>
        <v>52306.79</v>
      </c>
      <c r="K155" s="30">
        <f>VLOOKUP(C155,[2]Sheet1!$B$5:$BB$697,53,0)</f>
        <v>0</v>
      </c>
      <c r="L155" s="30">
        <f>VLOOKUP(C155,[2]Sheet1!$B:$BC,54,0)</f>
        <v>0</v>
      </c>
      <c r="M155" s="30">
        <f>VLOOKUP(C155,[2]Sheet1!$B:$BD,55,0)</f>
        <v>0</v>
      </c>
      <c r="N155" s="30">
        <f>VLOOKUP(C155,[2]Sheet1!$B:$BE,56,0)</f>
        <v>0</v>
      </c>
      <c r="O155" s="30">
        <f>VLOOKUP(C155,[2]Sheet1!$B:$BF,57,0)</f>
        <v>17883.831666666701</v>
      </c>
      <c r="P155" s="30">
        <f>VLOOKUP(C155,[3]Sheet1!$B:$BH,59,0)</f>
        <v>26601.63</v>
      </c>
      <c r="Q155" s="30">
        <f>VLOOKUP(C155,[4]Sheet1!$B$5:$BJ$707,61,0)</f>
        <v>33116.118333333303</v>
      </c>
      <c r="R155" s="30">
        <f>VLOOKUP(C155,[1]Sheet1!$B$5:$BN$716,65,0)</f>
        <v>19815.904999999999</v>
      </c>
      <c r="S155" s="36">
        <f t="shared" si="61"/>
        <v>97417.485000000001</v>
      </c>
      <c r="T155" s="37"/>
      <c r="U155" s="37"/>
      <c r="V155" s="37"/>
      <c r="W155" s="37"/>
      <c r="X155" s="37"/>
      <c r="Y155" s="37">
        <f>VLOOKUP(C155,'[7]7.4付款计划'!$C$4:$AI$185,33,0)</f>
        <v>107302.99</v>
      </c>
      <c r="Z155" s="37">
        <f>VLOOKUP(C155,'[7]7.9付款计划'!$C$9:$AB$196,26,0)</f>
        <v>0</v>
      </c>
      <c r="AA155" s="37"/>
      <c r="AB155" s="37"/>
      <c r="AC155" s="37">
        <f t="shared" si="62"/>
        <v>107302.99</v>
      </c>
      <c r="AD155" s="38">
        <f t="shared" si="55"/>
        <v>-9885.5050000000047</v>
      </c>
      <c r="AE155" s="38">
        <f t="shared" si="63"/>
        <v>52306.79</v>
      </c>
      <c r="AF155" s="44" t="e">
        <f t="shared" si="52"/>
        <v>#N/A</v>
      </c>
      <c r="AG155" s="45" t="e">
        <f t="shared" si="56"/>
        <v>#N/A</v>
      </c>
      <c r="AH155" s="44">
        <v>52306.79</v>
      </c>
      <c r="AI155" s="47">
        <f t="shared" si="64"/>
        <v>52306.79</v>
      </c>
      <c r="AJ155" s="48" t="e">
        <f t="shared" si="57"/>
        <v>#N/A</v>
      </c>
      <c r="AK155" s="49">
        <f t="shared" si="58"/>
        <v>2.2480895272912345E-3</v>
      </c>
      <c r="AL155" s="50"/>
      <c r="AM155" s="50"/>
      <c r="AN155" s="50"/>
      <c r="AO155" s="50">
        <f t="shared" si="59"/>
        <v>0</v>
      </c>
      <c r="AP155" s="58">
        <v>0</v>
      </c>
      <c r="AQ155" s="58">
        <f t="shared" si="67"/>
        <v>0</v>
      </c>
      <c r="AR155" s="47">
        <f t="shared" si="60"/>
        <v>52306.79</v>
      </c>
      <c r="AS155" s="59"/>
      <c r="AT155" s="61">
        <v>3</v>
      </c>
      <c r="AU155" s="59">
        <f t="shared" si="66"/>
        <v>-3</v>
      </c>
      <c r="AV155" s="68" t="s">
        <v>98</v>
      </c>
      <c r="AW155" s="47"/>
      <c r="AX155" s="15" t="s">
        <v>229</v>
      </c>
      <c r="AY155" s="12" t="s">
        <v>466</v>
      </c>
    </row>
    <row r="156" spans="1:51" ht="36" customHeight="1" x14ac:dyDescent="0.25">
      <c r="A156" s="9">
        <f t="shared" si="65"/>
        <v>153</v>
      </c>
      <c r="B156" s="9" t="s">
        <v>16</v>
      </c>
      <c r="C156" s="10" t="s">
        <v>467</v>
      </c>
      <c r="D156" s="12" t="s">
        <v>468</v>
      </c>
      <c r="E156" s="14" t="s">
        <v>86</v>
      </c>
      <c r="F156" s="15" t="s">
        <v>16</v>
      </c>
      <c r="G156" s="15" t="s">
        <v>11</v>
      </c>
      <c r="H156" s="28">
        <v>0.8</v>
      </c>
      <c r="I156" s="29">
        <f>VLOOKUP(C156,[1]Sheet1!$B$5:$AZ$716,51,0)</f>
        <v>0</v>
      </c>
      <c r="J156" s="29">
        <f>VLOOKUP(C156,[1]Sheet1!$B$5:$BA$716,52,0)</f>
        <v>0</v>
      </c>
      <c r="K156" s="30">
        <f>VLOOKUP(C156,[2]Sheet1!$B$5:$BB$697,53,0)</f>
        <v>0</v>
      </c>
      <c r="L156" s="30">
        <f>VLOOKUP(C156,[2]Sheet1!$B:$BC,54,0)</f>
        <v>0</v>
      </c>
      <c r="M156" s="30">
        <f>VLOOKUP(C156,[2]Sheet1!$B:$BD,55,0)</f>
        <v>0</v>
      </c>
      <c r="N156" s="30">
        <f>VLOOKUP(C156,[2]Sheet1!$B:$BE,56,0)</f>
        <v>0</v>
      </c>
      <c r="O156" s="30">
        <f>VLOOKUP(C156,[2]Sheet1!$B:$BF,57,0)</f>
        <v>11892.403333333301</v>
      </c>
      <c r="P156" s="30">
        <f>VLOOKUP(C156,[3]Sheet1!$B:$BH,59,0)</f>
        <v>11892.403333333301</v>
      </c>
      <c r="Q156" s="30">
        <f>VLOOKUP(C156,[4]Sheet1!$B$5:$BJ$707,61,0)</f>
        <v>11892.403333333301</v>
      </c>
      <c r="R156" s="30">
        <f>VLOOKUP(C156,[1]Sheet1!$B$5:$BN$716,65,0)</f>
        <v>0</v>
      </c>
      <c r="S156" s="36">
        <f t="shared" si="61"/>
        <v>28541.767999999924</v>
      </c>
      <c r="T156" s="37">
        <f>VLOOKUP(C156,[5]Sheet2!$A:$V,21,0)</f>
        <v>0</v>
      </c>
      <c r="U156" s="37"/>
      <c r="V156" s="37"/>
      <c r="W156" s="37"/>
      <c r="X156" s="37"/>
      <c r="Y156" s="37">
        <f>VLOOKUP(C156,'[7]7.4付款计划'!$C$4:$AI$185,33,0)</f>
        <v>0</v>
      </c>
      <c r="Z156" s="37">
        <f>VLOOKUP(C156,'[7]7.9付款计划'!$C$9:$AB$196,26,0)</f>
        <v>0</v>
      </c>
      <c r="AA156" s="37"/>
      <c r="AB156" s="37"/>
      <c r="AC156" s="37">
        <f t="shared" si="62"/>
        <v>0</v>
      </c>
      <c r="AD156" s="38">
        <f t="shared" si="55"/>
        <v>28541.767999999924</v>
      </c>
      <c r="AE156" s="38">
        <f t="shared" si="63"/>
        <v>0</v>
      </c>
      <c r="AF156" s="44">
        <f t="shared" si="52"/>
        <v>28541.767999999924</v>
      </c>
      <c r="AG156" s="45">
        <f t="shared" si="56"/>
        <v>28541.767999999924</v>
      </c>
      <c r="AH156" s="44"/>
      <c r="AI156" s="47">
        <f t="shared" si="64"/>
        <v>0</v>
      </c>
      <c r="AJ156" s="48">
        <f t="shared" si="57"/>
        <v>0</v>
      </c>
      <c r="AK156" s="49">
        <f t="shared" si="58"/>
        <v>0</v>
      </c>
      <c r="AL156" s="50"/>
      <c r="AM156" s="50"/>
      <c r="AN156" s="50"/>
      <c r="AO156" s="50">
        <f t="shared" si="59"/>
        <v>0</v>
      </c>
      <c r="AP156" s="58">
        <v>0</v>
      </c>
      <c r="AQ156" s="58">
        <f t="shared" si="67"/>
        <v>0</v>
      </c>
      <c r="AR156" s="47">
        <f t="shared" si="60"/>
        <v>0</v>
      </c>
      <c r="AS156" s="59"/>
      <c r="AT156" s="61">
        <v>3</v>
      </c>
      <c r="AU156" s="59">
        <f t="shared" si="66"/>
        <v>-3</v>
      </c>
      <c r="AV156" s="19" t="s">
        <v>98</v>
      </c>
      <c r="AW156" s="47"/>
      <c r="AX156" s="9" t="s">
        <v>229</v>
      </c>
      <c r="AY156" s="69"/>
    </row>
    <row r="157" spans="1:51" ht="36" customHeight="1" x14ac:dyDescent="0.25">
      <c r="A157" s="9">
        <f t="shared" si="65"/>
        <v>154</v>
      </c>
      <c r="B157" s="9" t="s">
        <v>127</v>
      </c>
      <c r="C157" s="10" t="s">
        <v>469</v>
      </c>
      <c r="D157" s="12" t="s">
        <v>470</v>
      </c>
      <c r="E157" s="14" t="s">
        <v>327</v>
      </c>
      <c r="F157" s="15" t="s">
        <v>12</v>
      </c>
      <c r="G157" s="15" t="s">
        <v>11</v>
      </c>
      <c r="H157" s="28">
        <v>0.8</v>
      </c>
      <c r="I157" s="29">
        <f>VLOOKUP(C157,[1]Sheet1!$B$5:$AZ$716,51,0)</f>
        <v>79687.679999999993</v>
      </c>
      <c r="J157" s="29">
        <f>VLOOKUP(C157,[1]Sheet1!$B$5:$BA$716,52,0)</f>
        <v>79687.679999999993</v>
      </c>
      <c r="K157" s="30">
        <f>VLOOKUP(C157,[2]Sheet1!$B$5:$BB$697,53,0)</f>
        <v>0</v>
      </c>
      <c r="L157" s="30">
        <f>VLOOKUP(C157,[2]Sheet1!$B:$BC,54,0)</f>
        <v>0</v>
      </c>
      <c r="M157" s="30">
        <f>VLOOKUP(C157,[2]Sheet1!$B:$BD,55,0)</f>
        <v>0</v>
      </c>
      <c r="N157" s="30">
        <f>VLOOKUP(C157,[2]Sheet1!$B:$BE,56,0)</f>
        <v>0</v>
      </c>
      <c r="O157" s="30">
        <f>VLOOKUP(C157,[2]Sheet1!$B:$BF,57,0)</f>
        <v>0</v>
      </c>
      <c r="P157" s="30">
        <f>VLOOKUP(C157,[3]Sheet1!$B:$BH,59,0)</f>
        <v>0</v>
      </c>
      <c r="Q157" s="30">
        <f>VLOOKUP(C157,[4]Sheet1!$B$5:$BJ$707,61,0)</f>
        <v>0</v>
      </c>
      <c r="R157" s="30">
        <f>VLOOKUP(C157,[1]Sheet1!$B$5:$BN$716,65,0)</f>
        <v>0</v>
      </c>
      <c r="S157" s="36">
        <f t="shared" si="61"/>
        <v>0</v>
      </c>
      <c r="T157" s="37">
        <f>VLOOKUP(C157,[5]Sheet2!$A:$V,21,0)</f>
        <v>0</v>
      </c>
      <c r="U157" s="37"/>
      <c r="V157" s="37"/>
      <c r="W157" s="37"/>
      <c r="X157" s="37"/>
      <c r="Y157" s="37">
        <f>VLOOKUP(C157,'[7]7.4付款计划'!$C$4:$AI$185,33,0)</f>
        <v>0</v>
      </c>
      <c r="Z157" s="37">
        <f>VLOOKUP(C157,'[7]7.9付款计划'!$C$9:$AB$196,26,0)</f>
        <v>0</v>
      </c>
      <c r="AA157" s="37"/>
      <c r="AB157" s="37"/>
      <c r="AC157" s="37">
        <f t="shared" si="62"/>
        <v>0</v>
      </c>
      <c r="AD157" s="38">
        <f t="shared" si="55"/>
        <v>0</v>
      </c>
      <c r="AE157" s="38">
        <f t="shared" si="63"/>
        <v>79687.679999999993</v>
      </c>
      <c r="AF157" s="44">
        <f t="shared" si="52"/>
        <v>0</v>
      </c>
      <c r="AG157" s="45">
        <f t="shared" si="56"/>
        <v>0</v>
      </c>
      <c r="AH157" s="47"/>
      <c r="AI157" s="47">
        <f t="shared" si="64"/>
        <v>0</v>
      </c>
      <c r="AJ157" s="48" t="str">
        <f t="shared" si="57"/>
        <v>100%</v>
      </c>
      <c r="AK157" s="49">
        <f t="shared" si="58"/>
        <v>0</v>
      </c>
      <c r="AL157" s="50"/>
      <c r="AM157" s="50"/>
      <c r="AN157" s="50"/>
      <c r="AO157" s="50">
        <f t="shared" si="59"/>
        <v>0</v>
      </c>
      <c r="AP157" s="58"/>
      <c r="AQ157" s="58">
        <f t="shared" si="67"/>
        <v>0</v>
      </c>
      <c r="AR157" s="47">
        <f t="shared" si="60"/>
        <v>0</v>
      </c>
      <c r="AS157" s="59"/>
      <c r="AT157" s="61">
        <v>3</v>
      </c>
      <c r="AU157" s="59">
        <f t="shared" si="66"/>
        <v>-3</v>
      </c>
      <c r="AV157" s="19" t="s">
        <v>98</v>
      </c>
      <c r="AW157" s="47"/>
      <c r="AX157" s="9" t="s">
        <v>182</v>
      </c>
      <c r="AY157" s="69"/>
    </row>
    <row r="158" spans="1:51" ht="36" customHeight="1" x14ac:dyDescent="0.25">
      <c r="A158" s="9">
        <f t="shared" si="65"/>
        <v>155</v>
      </c>
      <c r="B158" s="9" t="s">
        <v>16</v>
      </c>
      <c r="C158" s="10" t="s">
        <v>471</v>
      </c>
      <c r="D158" s="12" t="s">
        <v>472</v>
      </c>
      <c r="E158" s="14" t="s">
        <v>86</v>
      </c>
      <c r="F158" s="15" t="s">
        <v>16</v>
      </c>
      <c r="G158" s="15" t="s">
        <v>11</v>
      </c>
      <c r="H158" s="28">
        <v>0.8</v>
      </c>
      <c r="I158" s="29">
        <f>VLOOKUP(C158,[1]Sheet1!$B$5:$AZ$716,51,0)</f>
        <v>0</v>
      </c>
      <c r="J158" s="29">
        <f>VLOOKUP(C158,[1]Sheet1!$B$5:$BA$716,52,0)</f>
        <v>0</v>
      </c>
      <c r="K158" s="30">
        <f>VLOOKUP(C158,[2]Sheet1!$B$5:$BB$697,53,0)</f>
        <v>0</v>
      </c>
      <c r="L158" s="30">
        <f>VLOOKUP(C158,[2]Sheet1!$B:$BC,54,0)</f>
        <v>0</v>
      </c>
      <c r="M158" s="30">
        <f>VLOOKUP(C158,[2]Sheet1!$B:$BD,55,0)</f>
        <v>0</v>
      </c>
      <c r="N158" s="30">
        <f>VLOOKUP(C158,[2]Sheet1!$B:$BE,56,0)</f>
        <v>0</v>
      </c>
      <c r="O158" s="30">
        <f>VLOOKUP(C158,[2]Sheet1!$B:$BF,57,0)</f>
        <v>0</v>
      </c>
      <c r="P158" s="30">
        <f>VLOOKUP(C158,[3]Sheet1!$B:$BH,59,0)</f>
        <v>0</v>
      </c>
      <c r="Q158" s="30">
        <f>VLOOKUP(C158,[4]Sheet1!$B$5:$BJ$707,61,0)</f>
        <v>0</v>
      </c>
      <c r="R158" s="30">
        <f>VLOOKUP(C158,[1]Sheet1!$B$5:$BN$716,65,0)</f>
        <v>0</v>
      </c>
      <c r="S158" s="36">
        <f t="shared" si="61"/>
        <v>0</v>
      </c>
      <c r="T158" s="37">
        <f>VLOOKUP(C158,[5]Sheet2!$A:$V,21,0)</f>
        <v>93780</v>
      </c>
      <c r="U158" s="37"/>
      <c r="V158" s="37"/>
      <c r="W158" s="37"/>
      <c r="X158" s="37"/>
      <c r="Y158" s="37">
        <f>VLOOKUP(C158,'[7]7.4付款计划'!$C$4:$AI$185,33,0)</f>
        <v>0</v>
      </c>
      <c r="Z158" s="37">
        <f>VLOOKUP(C158,'[7]7.9付款计划'!$C$9:$AB$196,26,0)</f>
        <v>0</v>
      </c>
      <c r="AA158" s="37"/>
      <c r="AB158" s="37"/>
      <c r="AC158" s="37">
        <f t="shared" si="62"/>
        <v>93780</v>
      </c>
      <c r="AD158" s="38">
        <f t="shared" si="55"/>
        <v>-93780</v>
      </c>
      <c r="AE158" s="38">
        <f t="shared" si="63"/>
        <v>0</v>
      </c>
      <c r="AF158" s="44">
        <f t="shared" si="52"/>
        <v>-93780</v>
      </c>
      <c r="AG158" s="45">
        <f t="shared" si="56"/>
        <v>0</v>
      </c>
      <c r="AH158" s="44"/>
      <c r="AI158" s="47">
        <f t="shared" si="64"/>
        <v>0</v>
      </c>
      <c r="AJ158" s="48" t="str">
        <f t="shared" si="57"/>
        <v>100%</v>
      </c>
      <c r="AK158" s="49">
        <f t="shared" si="58"/>
        <v>0</v>
      </c>
      <c r="AL158" s="50"/>
      <c r="AM158" s="50"/>
      <c r="AN158" s="50"/>
      <c r="AO158" s="50">
        <f t="shared" si="59"/>
        <v>0</v>
      </c>
      <c r="AP158" s="58"/>
      <c r="AQ158" s="58">
        <f t="shared" si="67"/>
        <v>0</v>
      </c>
      <c r="AR158" s="47">
        <f t="shared" si="60"/>
        <v>0</v>
      </c>
      <c r="AS158" s="59"/>
      <c r="AT158" s="61">
        <v>3</v>
      </c>
      <c r="AU158" s="59">
        <f t="shared" si="66"/>
        <v>-3</v>
      </c>
      <c r="AV158" s="19" t="s">
        <v>98</v>
      </c>
      <c r="AW158" s="47"/>
      <c r="AX158" s="9" t="s">
        <v>229</v>
      </c>
      <c r="AY158" s="69"/>
    </row>
    <row r="159" spans="1:51" ht="36" customHeight="1" x14ac:dyDescent="0.25">
      <c r="A159" s="9">
        <f t="shared" si="65"/>
        <v>156</v>
      </c>
      <c r="B159" s="9" t="s">
        <v>16</v>
      </c>
      <c r="C159" s="10" t="s">
        <v>473</v>
      </c>
      <c r="D159" s="12" t="s">
        <v>474</v>
      </c>
      <c r="E159" s="14" t="s">
        <v>86</v>
      </c>
      <c r="F159" s="15" t="s">
        <v>16</v>
      </c>
      <c r="G159" s="15" t="s">
        <v>11</v>
      </c>
      <c r="H159" s="28">
        <v>0.8</v>
      </c>
      <c r="I159" s="29">
        <f>VLOOKUP(C159,[1]Sheet1!$B$5:$AZ$716,51,0)</f>
        <v>175117.68</v>
      </c>
      <c r="J159" s="29">
        <f>VLOOKUP(C159,[1]Sheet1!$B$5:$BA$716,52,0)</f>
        <v>132222.88</v>
      </c>
      <c r="K159" s="30">
        <f>VLOOKUP(C159,[2]Sheet1!$B$5:$BB$697,53,0)</f>
        <v>2782.8883333333301</v>
      </c>
      <c r="L159" s="30">
        <f>VLOOKUP(C159,[2]Sheet1!$B:$BC,54,0)</f>
        <v>3607.7883333333298</v>
      </c>
      <c r="M159" s="30">
        <f>VLOOKUP(C159,[2]Sheet1!$B:$BD,55,0)</f>
        <v>13493.405000000001</v>
      </c>
      <c r="N159" s="30">
        <f>VLOOKUP(C159,[2]Sheet1!$B:$BE,56,0)</f>
        <v>17637.68</v>
      </c>
      <c r="O159" s="30">
        <f>VLOOKUP(C159,[2]Sheet1!$B:$BF,57,0)</f>
        <v>22037.1466666667</v>
      </c>
      <c r="P159" s="30">
        <f>VLOOKUP(C159,[3]Sheet1!$B:$BH,59,0)</f>
        <v>22037.1466666667</v>
      </c>
      <c r="Q159" s="30">
        <f>VLOOKUP(C159,[4]Sheet1!$B$5:$BJ$707,61,0)</f>
        <v>26403.391666666699</v>
      </c>
      <c r="R159" s="30">
        <f>VLOOKUP(C159,[1]Sheet1!$B$5:$BN$716,65,0)</f>
        <v>25578.491666666701</v>
      </c>
      <c r="S159" s="36">
        <f t="shared" si="61"/>
        <v>106862.35066666675</v>
      </c>
      <c r="T159" s="37">
        <f>VLOOKUP(C159,[5]Sheet2!$A:$V,21,0)</f>
        <v>20000</v>
      </c>
      <c r="U159" s="37"/>
      <c r="V159" s="37"/>
      <c r="W159" s="37"/>
      <c r="X159" s="37"/>
      <c r="Y159" s="37">
        <f>VLOOKUP(C159,'[7]7.4付款计划'!$C$4:$AI$185,33,0)</f>
        <v>0</v>
      </c>
      <c r="Z159" s="37">
        <f>VLOOKUP(C159,'[7]7.9付款计划'!$C$9:$AB$196,26,0)</f>
        <v>0</v>
      </c>
      <c r="AA159" s="37"/>
      <c r="AB159" s="37"/>
      <c r="AC159" s="37">
        <f t="shared" si="62"/>
        <v>20000</v>
      </c>
      <c r="AD159" s="38">
        <f t="shared" si="55"/>
        <v>86862.350666666753</v>
      </c>
      <c r="AE159" s="38">
        <f t="shared" si="63"/>
        <v>132222.88</v>
      </c>
      <c r="AF159" s="44">
        <f t="shared" si="52"/>
        <v>86862.350666666753</v>
      </c>
      <c r="AG159" s="45">
        <f t="shared" si="56"/>
        <v>86862.350666666753</v>
      </c>
      <c r="AH159" s="44">
        <v>80000</v>
      </c>
      <c r="AI159" s="47">
        <f t="shared" si="64"/>
        <v>80000</v>
      </c>
      <c r="AJ159" s="48">
        <f t="shared" si="57"/>
        <v>0.92099741010923197</v>
      </c>
      <c r="AK159" s="49">
        <f t="shared" si="58"/>
        <v>3.4383138820657652E-3</v>
      </c>
      <c r="AL159" s="50"/>
      <c r="AM159" s="50"/>
      <c r="AN159" s="50"/>
      <c r="AO159" s="50">
        <f t="shared" si="59"/>
        <v>0</v>
      </c>
      <c r="AP159" s="58"/>
      <c r="AQ159" s="58">
        <f t="shared" si="67"/>
        <v>0</v>
      </c>
      <c r="AR159" s="47">
        <f t="shared" si="60"/>
        <v>80000</v>
      </c>
      <c r="AS159" s="59"/>
      <c r="AT159" s="61">
        <v>3</v>
      </c>
      <c r="AU159" s="59">
        <f t="shared" si="66"/>
        <v>-3</v>
      </c>
      <c r="AV159" s="19" t="s">
        <v>98</v>
      </c>
      <c r="AW159" s="47"/>
      <c r="AX159" s="9" t="s">
        <v>167</v>
      </c>
      <c r="AY159" s="69"/>
    </row>
    <row r="160" spans="1:51" ht="36" customHeight="1" x14ac:dyDescent="0.25">
      <c r="A160" s="9">
        <f t="shared" si="65"/>
        <v>157</v>
      </c>
      <c r="B160" s="9" t="s">
        <v>16</v>
      </c>
      <c r="C160" s="10" t="s">
        <v>475</v>
      </c>
      <c r="D160" s="12" t="s">
        <v>476</v>
      </c>
      <c r="E160" s="14" t="s">
        <v>114</v>
      </c>
      <c r="F160" s="15" t="s">
        <v>16</v>
      </c>
      <c r="G160" s="15" t="s">
        <v>11</v>
      </c>
      <c r="H160" s="28">
        <v>1</v>
      </c>
      <c r="I160" s="29">
        <f>VLOOKUP(C160,[1]Sheet1!$B$5:$AZ$716,51,0)</f>
        <v>10108.77</v>
      </c>
      <c r="J160" s="29">
        <f>VLOOKUP(C160,[1]Sheet1!$B$5:$BA$716,52,0)</f>
        <v>0</v>
      </c>
      <c r="K160" s="30">
        <f>VLOOKUP(C160,[2]Sheet1!$B$5:$BB$697,53,0)</f>
        <v>0</v>
      </c>
      <c r="L160" s="30">
        <f>VLOOKUP(C160,[2]Sheet1!$B:$BC,54,0)</f>
        <v>0</v>
      </c>
      <c r="M160" s="30">
        <f>VLOOKUP(C160,[2]Sheet1!$B:$BD,55,0)</f>
        <v>0</v>
      </c>
      <c r="N160" s="30">
        <f>VLOOKUP(C160,[2]Sheet1!$B:$BE,56,0)</f>
        <v>0</v>
      </c>
      <c r="O160" s="30">
        <f>VLOOKUP(C160,[2]Sheet1!$B:$BF,57,0)</f>
        <v>0</v>
      </c>
      <c r="P160" s="30">
        <f>VLOOKUP(C160,[3]Sheet1!$B:$BH,59,0)</f>
        <v>0</v>
      </c>
      <c r="Q160" s="30">
        <f>VLOOKUP(C160,[4]Sheet1!$B$5:$BJ$707,61,0)</f>
        <v>1684.7950000000001</v>
      </c>
      <c r="R160" s="30">
        <f>VLOOKUP(C160,[1]Sheet1!$B$5:$BN$716,65,0)</f>
        <v>1684.7950000000001</v>
      </c>
      <c r="S160" s="36">
        <f t="shared" si="61"/>
        <v>3369.59</v>
      </c>
      <c r="T160" s="37">
        <f>VLOOKUP(C160,[5]Sheet2!$A:$V,21,0)</f>
        <v>0</v>
      </c>
      <c r="U160" s="37"/>
      <c r="V160" s="37"/>
      <c r="W160" s="37"/>
      <c r="X160" s="37"/>
      <c r="Y160" s="37">
        <f>VLOOKUP(C160,'[7]7.4付款计划'!$C$4:$AI$185,33,0)</f>
        <v>0</v>
      </c>
      <c r="Z160" s="37">
        <f>VLOOKUP(C160,'[7]7.9付款计划'!$C$9:$AB$196,26,0)</f>
        <v>0</v>
      </c>
      <c r="AA160" s="37"/>
      <c r="AB160" s="37"/>
      <c r="AC160" s="37">
        <f t="shared" si="62"/>
        <v>0</v>
      </c>
      <c r="AD160" s="38">
        <f t="shared" si="55"/>
        <v>3369.59</v>
      </c>
      <c r="AE160" s="38">
        <f t="shared" si="63"/>
        <v>0</v>
      </c>
      <c r="AF160" s="44">
        <f t="shared" si="52"/>
        <v>3369.59</v>
      </c>
      <c r="AG160" s="45">
        <f t="shared" si="56"/>
        <v>3369.59</v>
      </c>
      <c r="AH160" s="44"/>
      <c r="AI160" s="47">
        <f t="shared" si="64"/>
        <v>0</v>
      </c>
      <c r="AJ160" s="48">
        <f t="shared" si="57"/>
        <v>0</v>
      </c>
      <c r="AK160" s="49">
        <f t="shared" si="58"/>
        <v>0</v>
      </c>
      <c r="AL160" s="50"/>
      <c r="AM160" s="50"/>
      <c r="AN160" s="50"/>
      <c r="AO160" s="50">
        <f t="shared" si="59"/>
        <v>0</v>
      </c>
      <c r="AP160" s="58"/>
      <c r="AQ160" s="58">
        <f t="shared" si="67"/>
        <v>0</v>
      </c>
      <c r="AR160" s="47">
        <f t="shared" si="60"/>
        <v>0</v>
      </c>
      <c r="AS160" s="59"/>
      <c r="AT160" s="61"/>
      <c r="AU160" s="59"/>
      <c r="AV160" s="19" t="s">
        <v>98</v>
      </c>
      <c r="AW160" s="47"/>
      <c r="AX160" s="9" t="s">
        <v>107</v>
      </c>
      <c r="AY160" s="69"/>
    </row>
    <row r="161" spans="1:51" ht="36" customHeight="1" x14ac:dyDescent="0.25">
      <c r="A161" s="9">
        <f t="shared" si="65"/>
        <v>158</v>
      </c>
      <c r="B161" s="9" t="s">
        <v>16</v>
      </c>
      <c r="C161" s="10" t="s">
        <v>477</v>
      </c>
      <c r="D161" s="12" t="s">
        <v>478</v>
      </c>
      <c r="E161" s="14" t="s">
        <v>114</v>
      </c>
      <c r="F161" s="15" t="s">
        <v>16</v>
      </c>
      <c r="G161" s="15" t="s">
        <v>11</v>
      </c>
      <c r="H161" s="28">
        <v>0.8</v>
      </c>
      <c r="I161" s="29">
        <f>VLOOKUP(C161,[1]Sheet1!$B$5:$AZ$716,51,0)</f>
        <v>11660.35</v>
      </c>
      <c r="J161" s="29">
        <f>VLOOKUP(C161,[1]Sheet1!$B$5:$BA$716,52,0)</f>
        <v>11660.35</v>
      </c>
      <c r="K161" s="30">
        <f>VLOOKUP(C161,[2]Sheet1!$B$5:$BB$697,53,0)</f>
        <v>1943.3916666666701</v>
      </c>
      <c r="L161" s="30">
        <f>VLOOKUP(C161,[2]Sheet1!$B:$BC,54,0)</f>
        <v>1672.345</v>
      </c>
      <c r="M161" s="30">
        <f>VLOOKUP(C161,[2]Sheet1!$B:$BD,55,0)</f>
        <v>1494.18166666667</v>
      </c>
      <c r="N161" s="30">
        <f>VLOOKUP(C161,[2]Sheet1!$B:$BE,56,0)</f>
        <v>1160.8483333333299</v>
      </c>
      <c r="O161" s="30">
        <f>VLOOKUP(C161,[2]Sheet1!$B:$BF,57,0)</f>
        <v>1160.8483333333299</v>
      </c>
      <c r="P161" s="30">
        <f>VLOOKUP(C161,[3]Sheet1!$B:$BH,59,0)</f>
        <v>357.08</v>
      </c>
      <c r="Q161" s="30">
        <f>VLOOKUP(C161,[4]Sheet1!$B$5:$BJ$707,61,0)</f>
        <v>0</v>
      </c>
      <c r="R161" s="30">
        <f>VLOOKUP(C161,[1]Sheet1!$B$5:$BN$716,65,0)</f>
        <v>0</v>
      </c>
      <c r="S161" s="36">
        <f t="shared" si="61"/>
        <v>6230.9560000000001</v>
      </c>
      <c r="T161" s="37">
        <f>VLOOKUP(C161,[5]Sheet2!$A:$V,21,0)</f>
        <v>0</v>
      </c>
      <c r="U161" s="37"/>
      <c r="V161" s="37"/>
      <c r="W161" s="37"/>
      <c r="X161" s="37"/>
      <c r="Y161" s="37">
        <f>VLOOKUP(C161,'[7]7.4付款计划'!$C$4:$AI$185,33,0)</f>
        <v>0</v>
      </c>
      <c r="Z161" s="37">
        <f>VLOOKUP(C161,'[7]7.9付款计划'!$C$9:$AB$196,26,0)</f>
        <v>0</v>
      </c>
      <c r="AA161" s="37"/>
      <c r="AB161" s="37"/>
      <c r="AC161" s="37">
        <f t="shared" si="62"/>
        <v>0</v>
      </c>
      <c r="AD161" s="38">
        <f t="shared" si="55"/>
        <v>6230.9560000000001</v>
      </c>
      <c r="AE161" s="38">
        <f t="shared" si="63"/>
        <v>11660.35</v>
      </c>
      <c r="AF161" s="44">
        <f t="shared" si="52"/>
        <v>6230.9560000000001</v>
      </c>
      <c r="AG161" s="45">
        <f t="shared" si="56"/>
        <v>6230.9560000000001</v>
      </c>
      <c r="AH161" s="44">
        <v>10000</v>
      </c>
      <c r="AI161" s="47">
        <f t="shared" si="64"/>
        <v>10000</v>
      </c>
      <c r="AJ161" s="48">
        <f t="shared" si="57"/>
        <v>1.60489016452692</v>
      </c>
      <c r="AK161" s="49">
        <f t="shared" si="58"/>
        <v>4.2978923525822065E-4</v>
      </c>
      <c r="AL161" s="50"/>
      <c r="AM161" s="50"/>
      <c r="AN161" s="50"/>
      <c r="AO161" s="50">
        <f t="shared" si="59"/>
        <v>0</v>
      </c>
      <c r="AP161" s="58"/>
      <c r="AQ161" s="58">
        <f t="shared" si="67"/>
        <v>0</v>
      </c>
      <c r="AR161" s="47">
        <f t="shared" si="60"/>
        <v>10000</v>
      </c>
      <c r="AS161" s="59"/>
      <c r="AT161" s="61">
        <v>3</v>
      </c>
      <c r="AU161" s="59">
        <f t="shared" ref="AU161:AU179" si="68">AS161-AT161</f>
        <v>-3</v>
      </c>
      <c r="AV161" s="19" t="s">
        <v>98</v>
      </c>
      <c r="AW161" s="47"/>
      <c r="AX161" s="9" t="s">
        <v>182</v>
      </c>
      <c r="AY161" s="69"/>
    </row>
    <row r="162" spans="1:51" ht="36" customHeight="1" x14ac:dyDescent="0.25">
      <c r="A162" s="9">
        <f t="shared" si="65"/>
        <v>159</v>
      </c>
      <c r="B162" s="9" t="s">
        <v>16</v>
      </c>
      <c r="C162" s="10" t="s">
        <v>479</v>
      </c>
      <c r="D162" s="12" t="s">
        <v>480</v>
      </c>
      <c r="E162" s="14" t="s">
        <v>114</v>
      </c>
      <c r="F162" s="15" t="s">
        <v>16</v>
      </c>
      <c r="G162" s="15" t="s">
        <v>11</v>
      </c>
      <c r="H162" s="28">
        <v>1</v>
      </c>
      <c r="I162" s="29">
        <f>VLOOKUP(C162,[1]Sheet1!$B$5:$AZ$716,51,0)</f>
        <v>0</v>
      </c>
      <c r="J162" s="29">
        <f>VLOOKUP(C162,[1]Sheet1!$B$5:$BA$716,52,0)</f>
        <v>0</v>
      </c>
      <c r="K162" s="30">
        <f>VLOOKUP(C162,[2]Sheet1!$B$5:$BB$697,53,0)</f>
        <v>0</v>
      </c>
      <c r="L162" s="30">
        <f>VLOOKUP(C162,[2]Sheet1!$B:$BC,54,0)</f>
        <v>0</v>
      </c>
      <c r="M162" s="30">
        <f>VLOOKUP(C162,[2]Sheet1!$B:$BD,55,0)</f>
        <v>0</v>
      </c>
      <c r="N162" s="30">
        <f>VLOOKUP(C162,[2]Sheet1!$B:$BE,56,0)</f>
        <v>1935.125</v>
      </c>
      <c r="O162" s="30">
        <f>VLOOKUP(C162,[2]Sheet1!$B:$BF,57,0)</f>
        <v>1935.125</v>
      </c>
      <c r="P162" s="30">
        <f>VLOOKUP(C162,[3]Sheet1!$B:$BH,59,0)</f>
        <v>1935.125</v>
      </c>
      <c r="Q162" s="30">
        <f>VLOOKUP(C162,[4]Sheet1!$B$5:$BJ$707,61,0)</f>
        <v>1935.125</v>
      </c>
      <c r="R162" s="30">
        <f>VLOOKUP(C162,[1]Sheet1!$B$5:$BN$716,65,0)</f>
        <v>0</v>
      </c>
      <c r="S162" s="36">
        <f t="shared" si="61"/>
        <v>7740.5</v>
      </c>
      <c r="T162" s="37">
        <f>VLOOKUP(C162,[5]Sheet2!$A:$V,21,0)</f>
        <v>23000</v>
      </c>
      <c r="U162" s="37"/>
      <c r="V162" s="37"/>
      <c r="W162" s="37"/>
      <c r="X162" s="37"/>
      <c r="Y162" s="37">
        <f>VLOOKUP(C162,'[7]7.4付款计划'!$C$4:$AI$185,33,0)</f>
        <v>11610.75</v>
      </c>
      <c r="Z162" s="37">
        <f>VLOOKUP(C162,'[7]7.9付款计划'!$C$9:$AB$196,26,0)</f>
        <v>0</v>
      </c>
      <c r="AA162" s="37"/>
      <c r="AB162" s="37"/>
      <c r="AC162" s="37">
        <f t="shared" si="62"/>
        <v>34610.75</v>
      </c>
      <c r="AD162" s="38">
        <f t="shared" si="55"/>
        <v>-26870.25</v>
      </c>
      <c r="AE162" s="38">
        <f t="shared" si="63"/>
        <v>0</v>
      </c>
      <c r="AF162" s="44">
        <f t="shared" si="52"/>
        <v>-26870.25</v>
      </c>
      <c r="AG162" s="45">
        <f t="shared" si="56"/>
        <v>0</v>
      </c>
      <c r="AH162" s="133"/>
      <c r="AI162" s="47">
        <f t="shared" si="64"/>
        <v>0</v>
      </c>
      <c r="AJ162" s="48" t="str">
        <f t="shared" si="57"/>
        <v>100%</v>
      </c>
      <c r="AK162" s="49">
        <f t="shared" si="58"/>
        <v>0</v>
      </c>
      <c r="AL162" s="50"/>
      <c r="AM162" s="50"/>
      <c r="AN162" s="50"/>
      <c r="AO162" s="50">
        <f t="shared" si="59"/>
        <v>0</v>
      </c>
      <c r="AP162" s="58"/>
      <c r="AQ162" s="58">
        <f t="shared" si="67"/>
        <v>0</v>
      </c>
      <c r="AR162" s="47">
        <f t="shared" si="60"/>
        <v>0</v>
      </c>
      <c r="AS162" s="59">
        <v>45524</v>
      </c>
      <c r="AT162" s="61">
        <v>7</v>
      </c>
      <c r="AU162" s="59">
        <f t="shared" si="68"/>
        <v>45517</v>
      </c>
      <c r="AV162" s="68" t="s">
        <v>98</v>
      </c>
      <c r="AW162" s="47"/>
      <c r="AX162" s="15" t="s">
        <v>107</v>
      </c>
      <c r="AY162" s="69" t="s">
        <v>481</v>
      </c>
    </row>
    <row r="163" spans="1:51" ht="36" customHeight="1" x14ac:dyDescent="0.25">
      <c r="A163" s="9">
        <f t="shared" si="65"/>
        <v>160</v>
      </c>
      <c r="B163" s="9" t="s">
        <v>16</v>
      </c>
      <c r="C163" s="10" t="s">
        <v>482</v>
      </c>
      <c r="D163" s="12" t="s">
        <v>483</v>
      </c>
      <c r="E163" s="14" t="s">
        <v>86</v>
      </c>
      <c r="F163" s="15" t="s">
        <v>16</v>
      </c>
      <c r="G163" s="15" t="s">
        <v>11</v>
      </c>
      <c r="H163" s="28">
        <v>0.8</v>
      </c>
      <c r="I163" s="29">
        <f>VLOOKUP(C163,[1]Sheet1!$B$5:$AZ$716,51,0)</f>
        <v>338661</v>
      </c>
      <c r="J163" s="29">
        <f>VLOOKUP(C163,[1]Sheet1!$B$5:$BA$716,52,0)</f>
        <v>338661</v>
      </c>
      <c r="K163" s="30">
        <f>VLOOKUP(C163,[2]Sheet1!$B$5:$BB$697,53,0)</f>
        <v>0</v>
      </c>
      <c r="L163" s="30">
        <f>VLOOKUP(C163,[2]Sheet1!$B:$BC,54,0)</f>
        <v>0</v>
      </c>
      <c r="M163" s="30">
        <f>VLOOKUP(C163,[2]Sheet1!$B:$BD,55,0)</f>
        <v>15678.75</v>
      </c>
      <c r="N163" s="30">
        <f>VLOOKUP(C163,[2]Sheet1!$B:$BE,56,0)</f>
        <v>56443.5</v>
      </c>
      <c r="O163" s="30">
        <f>VLOOKUP(C163,[2]Sheet1!$B:$BF,57,0)</f>
        <v>56443.5</v>
      </c>
      <c r="P163" s="30">
        <f>VLOOKUP(C163,[3]Sheet1!$B:$BH,59,0)</f>
        <v>56443.5</v>
      </c>
      <c r="Q163" s="30">
        <f>VLOOKUP(C163,[4]Sheet1!$B$5:$BJ$707,61,0)</f>
        <v>56443.5</v>
      </c>
      <c r="R163" s="30">
        <f>VLOOKUP(C163,[1]Sheet1!$B$5:$BN$716,65,0)</f>
        <v>56443.5</v>
      </c>
      <c r="S163" s="36">
        <f t="shared" si="61"/>
        <v>238317</v>
      </c>
      <c r="T163" s="37">
        <f>VLOOKUP(C163,[5]Sheet2!$A:$V,21,0)</f>
        <v>0</v>
      </c>
      <c r="U163" s="37"/>
      <c r="V163" s="37"/>
      <c r="W163" s="37"/>
      <c r="X163" s="37"/>
      <c r="Y163" s="37">
        <f>VLOOKUP(C163,'[7]7.4付款计划'!$C$4:$AI$185,33,0)</f>
        <v>0</v>
      </c>
      <c r="Z163" s="37">
        <f>VLOOKUP(C163,'[7]7.9付款计划'!$C$9:$AB$196,26,0)</f>
        <v>0</v>
      </c>
      <c r="AA163" s="37"/>
      <c r="AB163" s="37"/>
      <c r="AC163" s="37">
        <f t="shared" si="62"/>
        <v>0</v>
      </c>
      <c r="AD163" s="38">
        <f t="shared" si="55"/>
        <v>238317</v>
      </c>
      <c r="AE163" s="38">
        <f t="shared" si="63"/>
        <v>338661</v>
      </c>
      <c r="AF163" s="44">
        <f t="shared" si="52"/>
        <v>238317</v>
      </c>
      <c r="AG163" s="45">
        <f t="shared" si="56"/>
        <v>238317</v>
      </c>
      <c r="AH163" s="44">
        <v>200000</v>
      </c>
      <c r="AI163" s="47">
        <f t="shared" si="64"/>
        <v>200000</v>
      </c>
      <c r="AJ163" s="48">
        <f t="shared" si="57"/>
        <v>0.83921835202692208</v>
      </c>
      <c r="AK163" s="49">
        <f t="shared" si="58"/>
        <v>8.5957847051644134E-3</v>
      </c>
      <c r="AL163" s="50"/>
      <c r="AM163" s="50"/>
      <c r="AN163" s="50"/>
      <c r="AO163" s="50">
        <f t="shared" si="59"/>
        <v>0</v>
      </c>
      <c r="AP163" s="58"/>
      <c r="AQ163" s="58">
        <f t="shared" si="67"/>
        <v>0</v>
      </c>
      <c r="AR163" s="47">
        <f t="shared" si="60"/>
        <v>200000</v>
      </c>
      <c r="AS163" s="59">
        <v>45519</v>
      </c>
      <c r="AT163" s="61">
        <v>3</v>
      </c>
      <c r="AU163" s="59">
        <f t="shared" si="68"/>
        <v>45516</v>
      </c>
      <c r="AV163" s="19" t="s">
        <v>98</v>
      </c>
      <c r="AW163" s="47"/>
      <c r="AX163" s="9" t="s">
        <v>229</v>
      </c>
      <c r="AY163" s="69"/>
    </row>
    <row r="164" spans="1:51" ht="36" customHeight="1" x14ac:dyDescent="0.25">
      <c r="A164" s="9">
        <f t="shared" si="65"/>
        <v>161</v>
      </c>
      <c r="B164" s="9" t="s">
        <v>14</v>
      </c>
      <c r="C164" s="10" t="s">
        <v>484</v>
      </c>
      <c r="D164" s="12" t="s">
        <v>485</v>
      </c>
      <c r="E164" s="14" t="s">
        <v>114</v>
      </c>
      <c r="F164" s="15" t="s">
        <v>12</v>
      </c>
      <c r="G164" s="15" t="s">
        <v>11</v>
      </c>
      <c r="H164" s="28">
        <v>1</v>
      </c>
      <c r="I164" s="29">
        <f>VLOOKUP(C164,[1]Sheet1!$B$5:$AZ$716,51,0)</f>
        <v>0</v>
      </c>
      <c r="J164" s="29">
        <f>VLOOKUP(C164,[1]Sheet1!$B$5:$BA$716,52,0)</f>
        <v>0</v>
      </c>
      <c r="K164" s="30">
        <f>VLOOKUP(C164,[2]Sheet1!$B$5:$BB$697,53,0)</f>
        <v>0</v>
      </c>
      <c r="L164" s="30">
        <f>VLOOKUP(C164,[2]Sheet1!$B:$BC,54,0)</f>
        <v>0</v>
      </c>
      <c r="M164" s="30">
        <f>VLOOKUP(C164,[2]Sheet1!$B:$BD,55,0)</f>
        <v>0</v>
      </c>
      <c r="N164" s="30">
        <f>VLOOKUP(C164,[2]Sheet1!$B:$BE,56,0)</f>
        <v>0</v>
      </c>
      <c r="O164" s="30">
        <f>VLOOKUP(C164,[2]Sheet1!$B:$BF,57,0)</f>
        <v>0</v>
      </c>
      <c r="P164" s="30">
        <f>VLOOKUP(C164,[3]Sheet1!$B:$BH,59,0)</f>
        <v>0</v>
      </c>
      <c r="Q164" s="30">
        <f>VLOOKUP(C164,[4]Sheet1!$B$5:$BJ$707,61,0)</f>
        <v>0</v>
      </c>
      <c r="R164" s="30">
        <f>VLOOKUP(C164,[1]Sheet1!$B$5:$BN$716,65,0)</f>
        <v>0</v>
      </c>
      <c r="S164" s="36">
        <f t="shared" si="61"/>
        <v>0</v>
      </c>
      <c r="T164" s="37">
        <f>VLOOKUP(C164,[5]Sheet2!$A:$V,21,0)</f>
        <v>0</v>
      </c>
      <c r="U164" s="37"/>
      <c r="V164" s="37"/>
      <c r="W164" s="37"/>
      <c r="X164" s="37"/>
      <c r="Y164" s="37">
        <f>VLOOKUP(C164,'[7]7.4付款计划'!$C$4:$AI$185,33,0)</f>
        <v>0</v>
      </c>
      <c r="Z164" s="37">
        <f>VLOOKUP(C164,'[7]7.9付款计划'!$C$9:$AB$196,26,0)</f>
        <v>0</v>
      </c>
      <c r="AA164" s="37"/>
      <c r="AB164" s="37"/>
      <c r="AC164" s="37">
        <f t="shared" si="62"/>
        <v>0</v>
      </c>
      <c r="AD164" s="38">
        <f t="shared" si="55"/>
        <v>0</v>
      </c>
      <c r="AE164" s="38">
        <f t="shared" si="63"/>
        <v>0</v>
      </c>
      <c r="AF164" s="44">
        <f t="shared" si="52"/>
        <v>0</v>
      </c>
      <c r="AG164" s="45">
        <f t="shared" ref="AG164:AG194" si="69">IF(AF164&gt;=0,AF164,0)</f>
        <v>0</v>
      </c>
      <c r="AH164" s="53"/>
      <c r="AI164" s="47">
        <f t="shared" si="64"/>
        <v>0</v>
      </c>
      <c r="AJ164" s="48" t="str">
        <f t="shared" ref="AJ164:AJ194" si="70">IF(AG164&lt;=0,"100%",AH164/AG164)</f>
        <v>100%</v>
      </c>
      <c r="AK164" s="49">
        <f t="shared" ref="AK164:AK196" si="71">AI164/$AI$1</f>
        <v>0</v>
      </c>
      <c r="AL164" s="50"/>
      <c r="AM164" s="50"/>
      <c r="AN164" s="50"/>
      <c r="AO164" s="50">
        <f t="shared" ref="AO164:AO193" si="72">SUM(AL164:AN164)</f>
        <v>0</v>
      </c>
      <c r="AP164" s="58"/>
      <c r="AQ164" s="58">
        <f t="shared" si="67"/>
        <v>0</v>
      </c>
      <c r="AR164" s="47">
        <f t="shared" ref="AR164:AR194" si="73">AI164*(1-AQ164)</f>
        <v>0</v>
      </c>
      <c r="AS164" s="59"/>
      <c r="AT164" s="61">
        <v>3</v>
      </c>
      <c r="AU164" s="59">
        <f t="shared" si="68"/>
        <v>-3</v>
      </c>
      <c r="AV164" s="19" t="s">
        <v>98</v>
      </c>
      <c r="AW164" s="47"/>
      <c r="AX164" s="9" t="s">
        <v>182</v>
      </c>
      <c r="AY164" s="69"/>
    </row>
    <row r="165" spans="1:51" ht="36" customHeight="1" x14ac:dyDescent="0.25">
      <c r="A165" s="9">
        <f t="shared" si="65"/>
        <v>162</v>
      </c>
      <c r="B165" s="9" t="s">
        <v>16</v>
      </c>
      <c r="C165" s="10" t="s">
        <v>486</v>
      </c>
      <c r="D165" s="12" t="s">
        <v>487</v>
      </c>
      <c r="E165" s="14" t="s">
        <v>86</v>
      </c>
      <c r="F165" s="15" t="s">
        <v>16</v>
      </c>
      <c r="G165" s="15" t="s">
        <v>11</v>
      </c>
      <c r="H165" s="28">
        <v>0.8</v>
      </c>
      <c r="I165" s="29">
        <f>VLOOKUP(C165,[1]Sheet1!$B$5:$AZ$716,51,0)</f>
        <v>0</v>
      </c>
      <c r="J165" s="29">
        <f>VLOOKUP(C165,[1]Sheet1!$B$5:$BA$716,52,0)</f>
        <v>0</v>
      </c>
      <c r="K165" s="30">
        <f>VLOOKUP(C165,[2]Sheet1!$B$5:$BB$697,53,0)</f>
        <v>0</v>
      </c>
      <c r="L165" s="30">
        <f>VLOOKUP(C165,[2]Sheet1!$B:$BC,54,0)</f>
        <v>0</v>
      </c>
      <c r="M165" s="30">
        <f>VLOOKUP(C165,[2]Sheet1!$B:$BD,55,0)</f>
        <v>0</v>
      </c>
      <c r="N165" s="30">
        <f>VLOOKUP(C165,[2]Sheet1!$B:$BE,56,0)</f>
        <v>0</v>
      </c>
      <c r="O165" s="30">
        <f>VLOOKUP(C165,[2]Sheet1!$B:$BF,57,0)</f>
        <v>0</v>
      </c>
      <c r="P165" s="30">
        <f>VLOOKUP(C165,[3]Sheet1!$B:$BH,59,0)</f>
        <v>0</v>
      </c>
      <c r="Q165" s="30">
        <f>VLOOKUP(C165,[4]Sheet1!$B$5:$BJ$707,61,0)</f>
        <v>0</v>
      </c>
      <c r="R165" s="30">
        <f>VLOOKUP(C165,[1]Sheet1!$B$5:$BN$716,65,0)</f>
        <v>0</v>
      </c>
      <c r="S165" s="36">
        <f t="shared" si="61"/>
        <v>0</v>
      </c>
      <c r="T165" s="37">
        <f>VLOOKUP(C165,[5]Sheet2!$A:$V,21,0)</f>
        <v>39360</v>
      </c>
      <c r="U165" s="37"/>
      <c r="V165" s="37"/>
      <c r="W165" s="37"/>
      <c r="X165" s="37"/>
      <c r="Y165" s="37">
        <f>VLOOKUP(C165,'[7]7.4付款计划'!$C$4:$AI$185,33,0)</f>
        <v>0</v>
      </c>
      <c r="Z165" s="37">
        <f>VLOOKUP(C165,'[7]7.9付款计划'!$C$9:$AB$196,26,0)</f>
        <v>0</v>
      </c>
      <c r="AA165" s="37"/>
      <c r="AB165" s="37"/>
      <c r="AC165" s="37">
        <f t="shared" si="62"/>
        <v>39360</v>
      </c>
      <c r="AD165" s="38">
        <f t="shared" si="55"/>
        <v>-39360</v>
      </c>
      <c r="AE165" s="38">
        <f t="shared" si="63"/>
        <v>0</v>
      </c>
      <c r="AF165" s="44">
        <f t="shared" si="52"/>
        <v>-39360</v>
      </c>
      <c r="AG165" s="45">
        <f t="shared" si="69"/>
        <v>0</v>
      </c>
      <c r="AH165" s="44"/>
      <c r="AI165" s="47">
        <f t="shared" si="64"/>
        <v>0</v>
      </c>
      <c r="AJ165" s="48" t="str">
        <f t="shared" si="70"/>
        <v>100%</v>
      </c>
      <c r="AK165" s="49">
        <f t="shared" si="71"/>
        <v>0</v>
      </c>
      <c r="AL165" s="50"/>
      <c r="AM165" s="50"/>
      <c r="AN165" s="50"/>
      <c r="AO165" s="50">
        <f t="shared" si="72"/>
        <v>0</v>
      </c>
      <c r="AP165" s="58"/>
      <c r="AQ165" s="58">
        <f t="shared" si="67"/>
        <v>0</v>
      </c>
      <c r="AR165" s="47">
        <f t="shared" si="73"/>
        <v>0</v>
      </c>
      <c r="AS165" s="59"/>
      <c r="AT165" s="61">
        <v>3</v>
      </c>
      <c r="AU165" s="59">
        <f t="shared" si="68"/>
        <v>-3</v>
      </c>
      <c r="AV165" s="19" t="s">
        <v>98</v>
      </c>
      <c r="AW165" s="47"/>
      <c r="AX165" s="9" t="s">
        <v>167</v>
      </c>
      <c r="AY165" s="69"/>
    </row>
    <row r="166" spans="1:51" ht="36" customHeight="1" x14ac:dyDescent="0.25">
      <c r="A166" s="9">
        <f t="shared" si="65"/>
        <v>163</v>
      </c>
      <c r="B166" s="9" t="s">
        <v>14</v>
      </c>
      <c r="C166" s="10" t="s">
        <v>488</v>
      </c>
      <c r="D166" s="12" t="s">
        <v>489</v>
      </c>
      <c r="E166" s="14" t="s">
        <v>86</v>
      </c>
      <c r="F166" s="15" t="s">
        <v>14</v>
      </c>
      <c r="G166" s="15" t="s">
        <v>11</v>
      </c>
      <c r="H166" s="28">
        <v>1</v>
      </c>
      <c r="I166" s="29">
        <f>VLOOKUP(C166,[1]Sheet1!$B$5:$AZ$716,51,0)</f>
        <v>50935.51</v>
      </c>
      <c r="J166" s="29">
        <f>VLOOKUP(C166,[1]Sheet1!$B$5:$BA$716,52,0)</f>
        <v>50935.51</v>
      </c>
      <c r="K166" s="30">
        <f>VLOOKUP(C166,[2]Sheet1!$B$5:$BB$697,53,0)</f>
        <v>28.266666666666701</v>
      </c>
      <c r="L166" s="30">
        <f>VLOOKUP(C166,[2]Sheet1!$B:$BC,54,0)</f>
        <v>28.266666666666701</v>
      </c>
      <c r="M166" s="30">
        <f>VLOOKUP(C166,[2]Sheet1!$B:$BD,55,0)</f>
        <v>28.266666666666701</v>
      </c>
      <c r="N166" s="30">
        <f>VLOOKUP(C166,[2]Sheet1!$B:$BE,56,0)</f>
        <v>8489.2516666666706</v>
      </c>
      <c r="O166" s="30">
        <f>VLOOKUP(C166,[2]Sheet1!$B:$BF,57,0)</f>
        <v>8489.2516666666706</v>
      </c>
      <c r="P166" s="30">
        <f>VLOOKUP(C166,[3]Sheet1!$B:$BH,59,0)</f>
        <v>8460.9850000000006</v>
      </c>
      <c r="Q166" s="30">
        <f>VLOOKUP(C166,[4]Sheet1!$B$5:$BJ$707,61,0)</f>
        <v>8460.9850000000006</v>
      </c>
      <c r="R166" s="30">
        <f>VLOOKUP(C166,[1]Sheet1!$B$5:$BN$716,65,0)</f>
        <v>8460.9850000000006</v>
      </c>
      <c r="S166" s="36">
        <f t="shared" si="61"/>
        <v>42446.258333333346</v>
      </c>
      <c r="T166" s="37">
        <f>VLOOKUP(C166,[5]Sheet2!$A:$V,21,0)</f>
        <v>64000</v>
      </c>
      <c r="U166" s="37"/>
      <c r="V166" s="37"/>
      <c r="W166" s="37"/>
      <c r="X166" s="37"/>
      <c r="Y166" s="37">
        <f>VLOOKUP(C166,'[7]7.4付款计划'!$C$4:$AI$185,33,0)</f>
        <v>0</v>
      </c>
      <c r="Z166" s="37">
        <f>VLOOKUP(C166,'[7]7.9付款计划'!$C$9:$AB$196,26,0)</f>
        <v>0</v>
      </c>
      <c r="AA166" s="37"/>
      <c r="AB166" s="37"/>
      <c r="AC166" s="37">
        <f t="shared" si="62"/>
        <v>64000</v>
      </c>
      <c r="AD166" s="38">
        <f t="shared" si="55"/>
        <v>-21553.741666666654</v>
      </c>
      <c r="AE166" s="38">
        <f t="shared" si="63"/>
        <v>50935.51</v>
      </c>
      <c r="AF166" s="44">
        <f t="shared" si="52"/>
        <v>-21553.741666666654</v>
      </c>
      <c r="AG166" s="45">
        <f t="shared" si="69"/>
        <v>0</v>
      </c>
      <c r="AH166" s="44">
        <v>20000</v>
      </c>
      <c r="AI166" s="47">
        <f t="shared" si="64"/>
        <v>20000</v>
      </c>
      <c r="AJ166" s="48" t="str">
        <f t="shared" si="70"/>
        <v>100%</v>
      </c>
      <c r="AK166" s="49">
        <f t="shared" si="71"/>
        <v>8.5957847051644129E-4</v>
      </c>
      <c r="AL166" s="50"/>
      <c r="AM166" s="50"/>
      <c r="AN166" s="50"/>
      <c r="AO166" s="50">
        <f t="shared" si="72"/>
        <v>0</v>
      </c>
      <c r="AP166" s="58"/>
      <c r="AQ166" s="58">
        <f t="shared" si="67"/>
        <v>0</v>
      </c>
      <c r="AR166" s="47">
        <f t="shared" si="73"/>
        <v>20000</v>
      </c>
      <c r="AS166" s="59"/>
      <c r="AT166" s="61">
        <v>3</v>
      </c>
      <c r="AU166" s="59">
        <f t="shared" si="68"/>
        <v>-3</v>
      </c>
      <c r="AV166" s="19" t="s">
        <v>98</v>
      </c>
      <c r="AW166" s="47"/>
      <c r="AX166" s="9" t="s">
        <v>167</v>
      </c>
      <c r="AY166" s="69"/>
    </row>
    <row r="167" spans="1:51" ht="36" customHeight="1" x14ac:dyDescent="0.25">
      <c r="A167" s="9">
        <f t="shared" si="65"/>
        <v>164</v>
      </c>
      <c r="B167" s="9" t="s">
        <v>127</v>
      </c>
      <c r="C167" s="10" t="s">
        <v>490</v>
      </c>
      <c r="D167" s="12" t="s">
        <v>491</v>
      </c>
      <c r="E167" s="14" t="s">
        <v>86</v>
      </c>
      <c r="F167" s="15" t="s">
        <v>12</v>
      </c>
      <c r="G167" s="15" t="s">
        <v>11</v>
      </c>
      <c r="H167" s="28">
        <v>0.8</v>
      </c>
      <c r="I167" s="29">
        <f>VLOOKUP(C167,[1]Sheet1!$B$5:$AZ$716,51,0)</f>
        <v>0</v>
      </c>
      <c r="J167" s="29">
        <f>VLOOKUP(C167,[1]Sheet1!$B$5:$BA$716,52,0)</f>
        <v>0</v>
      </c>
      <c r="K167" s="30">
        <f>VLOOKUP(C167,[2]Sheet1!$B$5:$BB$697,53,0)</f>
        <v>0</v>
      </c>
      <c r="L167" s="30">
        <f>VLOOKUP(C167,[2]Sheet1!$B:$BC,54,0)</f>
        <v>0</v>
      </c>
      <c r="M167" s="30">
        <f>VLOOKUP(C167,[2]Sheet1!$B:$BD,55,0)</f>
        <v>0</v>
      </c>
      <c r="N167" s="30">
        <f>VLOOKUP(C167,[2]Sheet1!$B:$BE,56,0)</f>
        <v>0</v>
      </c>
      <c r="O167" s="30">
        <f>VLOOKUP(C167,[2]Sheet1!$B:$BF,57,0)</f>
        <v>212.333333333333</v>
      </c>
      <c r="P167" s="30">
        <f>VLOOKUP(C167,[3]Sheet1!$B:$BH,59,0)</f>
        <v>212.333333333333</v>
      </c>
      <c r="Q167" s="30">
        <f>VLOOKUP(C167,[4]Sheet1!$B$5:$BJ$707,61,0)</f>
        <v>212.333333333333</v>
      </c>
      <c r="R167" s="30">
        <f>VLOOKUP(C167,[1]Sheet1!$B$5:$BN$716,65,0)</f>
        <v>0</v>
      </c>
      <c r="S167" s="36">
        <f t="shared" si="61"/>
        <v>509.59999999999923</v>
      </c>
      <c r="T167" s="37">
        <f>VLOOKUP(C167,[5]Sheet2!$A:$V,21,0)</f>
        <v>3321.5</v>
      </c>
      <c r="U167" s="37"/>
      <c r="V167" s="37"/>
      <c r="W167" s="37"/>
      <c r="X167" s="37"/>
      <c r="Y167" s="37">
        <f>VLOOKUP(C167,'[7]7.4付款计划'!$C$4:$AI$185,33,0)</f>
        <v>1274</v>
      </c>
      <c r="Z167" s="37">
        <f>VLOOKUP(C167,'[7]7.9付款计划'!$C$9:$AB$196,26,0)</f>
        <v>0</v>
      </c>
      <c r="AA167" s="37"/>
      <c r="AB167" s="37"/>
      <c r="AC167" s="37">
        <f t="shared" si="62"/>
        <v>4595.5</v>
      </c>
      <c r="AD167" s="38">
        <f t="shared" si="55"/>
        <v>-4085.9000000000005</v>
      </c>
      <c r="AE167" s="38">
        <f t="shared" si="63"/>
        <v>0</v>
      </c>
      <c r="AF167" s="44">
        <f t="shared" si="52"/>
        <v>-4085.9000000000005</v>
      </c>
      <c r="AG167" s="45">
        <f t="shared" si="69"/>
        <v>0</v>
      </c>
      <c r="AH167" s="85"/>
      <c r="AI167" s="47">
        <f t="shared" si="64"/>
        <v>0</v>
      </c>
      <c r="AJ167" s="48" t="str">
        <f t="shared" si="70"/>
        <v>100%</v>
      </c>
      <c r="AK167" s="49">
        <f t="shared" si="71"/>
        <v>0</v>
      </c>
      <c r="AL167" s="50"/>
      <c r="AM167" s="50"/>
      <c r="AN167" s="50"/>
      <c r="AO167" s="50">
        <f t="shared" si="72"/>
        <v>0</v>
      </c>
      <c r="AP167" s="58"/>
      <c r="AQ167" s="58">
        <f t="shared" si="67"/>
        <v>0</v>
      </c>
      <c r="AR167" s="47">
        <f t="shared" si="73"/>
        <v>0</v>
      </c>
      <c r="AS167" s="59"/>
      <c r="AT167" s="61">
        <v>3</v>
      </c>
      <c r="AU167" s="59">
        <f t="shared" si="68"/>
        <v>-3</v>
      </c>
      <c r="AV167" s="68" t="s">
        <v>98</v>
      </c>
      <c r="AW167" s="47"/>
      <c r="AX167" s="15" t="s">
        <v>229</v>
      </c>
      <c r="AY167" s="69"/>
    </row>
    <row r="168" spans="1:51" ht="36" customHeight="1" x14ac:dyDescent="0.25">
      <c r="A168" s="9">
        <f t="shared" si="65"/>
        <v>165</v>
      </c>
      <c r="B168" s="9" t="s">
        <v>16</v>
      </c>
      <c r="C168" s="10" t="s">
        <v>492</v>
      </c>
      <c r="D168" s="12" t="s">
        <v>493</v>
      </c>
      <c r="E168" s="14" t="s">
        <v>392</v>
      </c>
      <c r="F168" s="15" t="s">
        <v>16</v>
      </c>
      <c r="G168" s="15" t="s">
        <v>11</v>
      </c>
      <c r="H168" s="28">
        <v>1</v>
      </c>
      <c r="I168" s="29">
        <f>VLOOKUP(C168,[1]Sheet1!$B$5:$AZ$716,51,0)</f>
        <v>15715.9</v>
      </c>
      <c r="J168" s="29">
        <f>VLOOKUP(C168,[1]Sheet1!$B$5:$BA$716,52,0)</f>
        <v>15715.9</v>
      </c>
      <c r="K168" s="30">
        <f>VLOOKUP(C168,[2]Sheet1!$B$5:$BB$697,53,0)</f>
        <v>0</v>
      </c>
      <c r="L168" s="30">
        <f>VLOOKUP(C168,[2]Sheet1!$B:$BC,54,0)</f>
        <v>0</v>
      </c>
      <c r="M168" s="30">
        <f>VLOOKUP(C168,[2]Sheet1!$B:$BD,55,0)</f>
        <v>0</v>
      </c>
      <c r="N168" s="30">
        <f>VLOOKUP(C168,[2]Sheet1!$B:$BE,56,0)</f>
        <v>0</v>
      </c>
      <c r="O168" s="30">
        <f>VLOOKUP(C168,[2]Sheet1!$B:$BF,57,0)</f>
        <v>0</v>
      </c>
      <c r="P168" s="30">
        <f>VLOOKUP(C168,[3]Sheet1!$B:$BH,59,0)</f>
        <v>0</v>
      </c>
      <c r="Q168" s="30">
        <f>VLOOKUP(C168,[4]Sheet1!$B$5:$BJ$707,61,0)</f>
        <v>2100.4583333333298</v>
      </c>
      <c r="R168" s="30">
        <f>VLOOKUP(C168,[1]Sheet1!$B$5:$BN$716,65,0)</f>
        <v>2619.3166666666698</v>
      </c>
      <c r="S168" s="36">
        <f t="shared" si="61"/>
        <v>4719.7749999999996</v>
      </c>
      <c r="T168" s="37">
        <f>VLOOKUP(C168,[5]Sheet2!$A:$V,21,0)</f>
        <v>5600</v>
      </c>
      <c r="U168" s="37"/>
      <c r="V168" s="37"/>
      <c r="W168" s="37"/>
      <c r="X168" s="37"/>
      <c r="Y168" s="37">
        <f>VLOOKUP(C168,'[7]7.4付款计划'!$C$4:$AI$185,33,0)</f>
        <v>0</v>
      </c>
      <c r="Z168" s="37">
        <f>VLOOKUP(C168,'[7]7.9付款计划'!$C$9:$AB$196,26,0)</f>
        <v>0</v>
      </c>
      <c r="AA168" s="37"/>
      <c r="AB168" s="37"/>
      <c r="AC168" s="37">
        <f t="shared" si="62"/>
        <v>5600</v>
      </c>
      <c r="AD168" s="38">
        <f t="shared" si="55"/>
        <v>-880.22500000000036</v>
      </c>
      <c r="AE168" s="38">
        <f t="shared" si="63"/>
        <v>15715.9</v>
      </c>
      <c r="AF168" s="44">
        <f t="shared" si="52"/>
        <v>-880.22500000000036</v>
      </c>
      <c r="AG168" s="45">
        <f t="shared" si="69"/>
        <v>0</v>
      </c>
      <c r="AH168" s="44">
        <v>10000</v>
      </c>
      <c r="AI168" s="47">
        <f t="shared" si="64"/>
        <v>10000</v>
      </c>
      <c r="AJ168" s="48" t="str">
        <f t="shared" si="70"/>
        <v>100%</v>
      </c>
      <c r="AK168" s="49">
        <f t="shared" si="71"/>
        <v>4.2978923525822065E-4</v>
      </c>
      <c r="AL168" s="50"/>
      <c r="AM168" s="50"/>
      <c r="AN168" s="50"/>
      <c r="AO168" s="50">
        <f t="shared" si="72"/>
        <v>0</v>
      </c>
      <c r="AP168" s="58"/>
      <c r="AQ168" s="58">
        <f t="shared" si="67"/>
        <v>0</v>
      </c>
      <c r="AR168" s="47">
        <f t="shared" si="73"/>
        <v>10000</v>
      </c>
      <c r="AS168" s="59">
        <v>45519</v>
      </c>
      <c r="AT168" s="61">
        <v>3</v>
      </c>
      <c r="AU168" s="59">
        <f t="shared" si="68"/>
        <v>45516</v>
      </c>
      <c r="AV168" s="19" t="s">
        <v>98</v>
      </c>
      <c r="AW168" s="47"/>
      <c r="AX168" s="9" t="s">
        <v>182</v>
      </c>
      <c r="AY168" s="69"/>
    </row>
    <row r="169" spans="1:51" ht="36" customHeight="1" x14ac:dyDescent="0.25">
      <c r="A169" s="9">
        <f t="shared" si="65"/>
        <v>166</v>
      </c>
      <c r="B169" s="9" t="s">
        <v>14</v>
      </c>
      <c r="C169" s="10" t="s">
        <v>494</v>
      </c>
      <c r="D169" s="12" t="s">
        <v>495</v>
      </c>
      <c r="E169" s="14" t="s">
        <v>114</v>
      </c>
      <c r="F169" s="15" t="s">
        <v>14</v>
      </c>
      <c r="G169" s="15" t="s">
        <v>11</v>
      </c>
      <c r="H169" s="28">
        <v>0.8</v>
      </c>
      <c r="I169" s="29">
        <f>VLOOKUP(C169,[1]Sheet1!$B$5:$AZ$716,51,0)</f>
        <v>9241.48</v>
      </c>
      <c r="J169" s="29">
        <f>VLOOKUP(C169,[1]Sheet1!$B$5:$BA$716,52,0)</f>
        <v>9241.48</v>
      </c>
      <c r="K169" s="30">
        <f>VLOOKUP(C169,[2]Sheet1!$B$5:$BB$697,53,0)</f>
        <v>0</v>
      </c>
      <c r="L169" s="30">
        <f>VLOOKUP(C169,[2]Sheet1!$B:$BC,54,0)</f>
        <v>1540.2466666666701</v>
      </c>
      <c r="M169" s="30">
        <f>VLOOKUP(C169,[2]Sheet1!$B:$BD,55,0)</f>
        <v>1540.2466666666701</v>
      </c>
      <c r="N169" s="30">
        <f>VLOOKUP(C169,[2]Sheet1!$B:$BE,56,0)</f>
        <v>1540.2466666666701</v>
      </c>
      <c r="O169" s="30">
        <f>VLOOKUP(C169,[2]Sheet1!$B:$BF,57,0)</f>
        <v>1540.2466666666701</v>
      </c>
      <c r="P169" s="30">
        <f>VLOOKUP(C169,[3]Sheet1!$B:$BH,59,0)</f>
        <v>1540.2466666666701</v>
      </c>
      <c r="Q169" s="30">
        <f>VLOOKUP(C169,[4]Sheet1!$B$5:$BJ$707,61,0)</f>
        <v>1540.2466666666701</v>
      </c>
      <c r="R169" s="30">
        <f>VLOOKUP(C169,[1]Sheet1!$B$5:$BN$716,65,0)</f>
        <v>0</v>
      </c>
      <c r="S169" s="36">
        <f t="shared" si="61"/>
        <v>7393.1840000000157</v>
      </c>
      <c r="T169" s="37">
        <f>VLOOKUP(C169,[5]Sheet2!$A:$V,21,0)</f>
        <v>15197.286</v>
      </c>
      <c r="U169" s="37"/>
      <c r="V169" s="37"/>
      <c r="W169" s="37"/>
      <c r="X169" s="37"/>
      <c r="Y169" s="37">
        <f>VLOOKUP(C169,'[7]7.4付款计划'!$C$4:$AI$185,33,0)</f>
        <v>0</v>
      </c>
      <c r="Z169" s="37">
        <f>VLOOKUP(C169,'[7]7.9付款计划'!$C$9:$AB$196,26,0)</f>
        <v>0</v>
      </c>
      <c r="AA169" s="37"/>
      <c r="AB169" s="37"/>
      <c r="AC169" s="37">
        <f t="shared" si="62"/>
        <v>15197.286</v>
      </c>
      <c r="AD169" s="38">
        <f t="shared" si="55"/>
        <v>-7804.1019999999844</v>
      </c>
      <c r="AE169" s="38">
        <f t="shared" si="63"/>
        <v>9241.48</v>
      </c>
      <c r="AF169" s="44">
        <f t="shared" si="52"/>
        <v>-7804.1019999999844</v>
      </c>
      <c r="AG169" s="45">
        <f t="shared" si="69"/>
        <v>0</v>
      </c>
      <c r="AH169" s="44"/>
      <c r="AI169" s="47">
        <f t="shared" si="64"/>
        <v>0</v>
      </c>
      <c r="AJ169" s="48" t="str">
        <f t="shared" si="70"/>
        <v>100%</v>
      </c>
      <c r="AK169" s="49">
        <f t="shared" si="71"/>
        <v>0</v>
      </c>
      <c r="AL169" s="50"/>
      <c r="AM169" s="50"/>
      <c r="AN169" s="50"/>
      <c r="AO169" s="50">
        <f t="shared" si="72"/>
        <v>0</v>
      </c>
      <c r="AP169" s="58"/>
      <c r="AQ169" s="58">
        <f t="shared" si="67"/>
        <v>0</v>
      </c>
      <c r="AR169" s="47">
        <f t="shared" si="73"/>
        <v>0</v>
      </c>
      <c r="AS169" s="59"/>
      <c r="AT169" s="61">
        <v>3</v>
      </c>
      <c r="AU169" s="59">
        <f t="shared" si="68"/>
        <v>-3</v>
      </c>
      <c r="AV169" s="19" t="s">
        <v>98</v>
      </c>
      <c r="AW169" s="47"/>
      <c r="AX169" s="9" t="s">
        <v>182</v>
      </c>
      <c r="AY169" s="69"/>
    </row>
    <row r="170" spans="1:51" ht="36" customHeight="1" x14ac:dyDescent="0.25">
      <c r="A170" s="9">
        <f t="shared" si="65"/>
        <v>167</v>
      </c>
      <c r="B170" s="9" t="s">
        <v>16</v>
      </c>
      <c r="C170" s="10" t="s">
        <v>496</v>
      </c>
      <c r="D170" s="12" t="s">
        <v>497</v>
      </c>
      <c r="E170" s="14" t="s">
        <v>392</v>
      </c>
      <c r="F170" s="15" t="s">
        <v>16</v>
      </c>
      <c r="G170" s="15" t="s">
        <v>11</v>
      </c>
      <c r="H170" s="28">
        <v>1</v>
      </c>
      <c r="I170" s="29">
        <f>VLOOKUP(C170,[1]Sheet1!$B$5:$AZ$716,51,0)</f>
        <v>111473.39</v>
      </c>
      <c r="J170" s="29">
        <f>VLOOKUP(C170,[1]Sheet1!$B$5:$BA$716,52,0)</f>
        <v>111473.39</v>
      </c>
      <c r="K170" s="30">
        <f>VLOOKUP(C170,[2]Sheet1!$B$5:$BB$697,53,0)</f>
        <v>2960.6783333333301</v>
      </c>
      <c r="L170" s="30">
        <f>VLOOKUP(C170,[2]Sheet1!$B:$BC,54,0)</f>
        <v>6573.8649999999998</v>
      </c>
      <c r="M170" s="30">
        <f>VLOOKUP(C170,[2]Sheet1!$B:$BD,55,0)</f>
        <v>15373.821666666699</v>
      </c>
      <c r="N170" s="30">
        <f>VLOOKUP(C170,[2]Sheet1!$B:$BE,56,0)</f>
        <v>18032.218333333301</v>
      </c>
      <c r="O170" s="30">
        <f>VLOOKUP(C170,[2]Sheet1!$B:$BF,57,0)</f>
        <v>18032.218333333301</v>
      </c>
      <c r="P170" s="30">
        <f>VLOOKUP(C170,[3]Sheet1!$B:$BH,59,0)</f>
        <v>25245.564999999999</v>
      </c>
      <c r="Q170" s="30">
        <f>VLOOKUP(C170,[4]Sheet1!$B$5:$BJ$707,61,0)</f>
        <v>22284.886666666702</v>
      </c>
      <c r="R170" s="30">
        <f>VLOOKUP(C170,[1]Sheet1!$B$5:$BN$716,65,0)</f>
        <v>18578.898333333302</v>
      </c>
      <c r="S170" s="36">
        <f t="shared" si="61"/>
        <v>127082.15166666663</v>
      </c>
      <c r="T170" s="37">
        <f>VLOOKUP(C170,[5]Sheet2!$A:$V,21,0)</f>
        <v>0</v>
      </c>
      <c r="U170" s="37"/>
      <c r="V170" s="37"/>
      <c r="W170" s="37"/>
      <c r="X170" s="37"/>
      <c r="Y170" s="37">
        <f>VLOOKUP(C170,'[7]7.4付款计划'!$C$4:$AI$185,33,0)</f>
        <v>40000</v>
      </c>
      <c r="Z170" s="37">
        <f>VLOOKUP(C170,'[7]7.9付款计划'!$C$9:$AB$196,26,0)</f>
        <v>0</v>
      </c>
      <c r="AA170" s="37"/>
      <c r="AB170" s="37"/>
      <c r="AC170" s="37">
        <f t="shared" si="62"/>
        <v>40000</v>
      </c>
      <c r="AD170" s="38">
        <f t="shared" si="55"/>
        <v>87082.151666666628</v>
      </c>
      <c r="AE170" s="38">
        <f t="shared" si="63"/>
        <v>111473.39</v>
      </c>
      <c r="AF170" s="44">
        <f t="shared" si="52"/>
        <v>87082.151666666628</v>
      </c>
      <c r="AG170" s="45">
        <f t="shared" si="69"/>
        <v>87082.151666666628</v>
      </c>
      <c r="AH170" s="44">
        <v>50000</v>
      </c>
      <c r="AI170" s="47">
        <f t="shared" si="64"/>
        <v>50000</v>
      </c>
      <c r="AJ170" s="48">
        <f t="shared" si="70"/>
        <v>0.57417047056198356</v>
      </c>
      <c r="AK170" s="49">
        <f t="shared" si="71"/>
        <v>2.1489461762911033E-3</v>
      </c>
      <c r="AL170" s="50"/>
      <c r="AM170" s="50"/>
      <c r="AN170" s="50"/>
      <c r="AO170" s="50">
        <f t="shared" si="72"/>
        <v>0</v>
      </c>
      <c r="AP170" s="58">
        <v>0</v>
      </c>
      <c r="AQ170" s="58">
        <f t="shared" si="67"/>
        <v>0</v>
      </c>
      <c r="AR170" s="47">
        <f t="shared" si="73"/>
        <v>50000</v>
      </c>
      <c r="AS170" s="59">
        <v>45519</v>
      </c>
      <c r="AT170" s="61">
        <v>3</v>
      </c>
      <c r="AU170" s="59">
        <f t="shared" si="68"/>
        <v>45516</v>
      </c>
      <c r="AV170" s="68" t="s">
        <v>98</v>
      </c>
      <c r="AW170" s="47"/>
      <c r="AX170" s="15" t="s">
        <v>182</v>
      </c>
      <c r="AY170" s="69"/>
    </row>
    <row r="171" spans="1:51" ht="36" customHeight="1" x14ac:dyDescent="0.25">
      <c r="A171" s="9">
        <f t="shared" si="65"/>
        <v>168</v>
      </c>
      <c r="B171" s="9" t="s">
        <v>16</v>
      </c>
      <c r="C171" s="10" t="s">
        <v>498</v>
      </c>
      <c r="D171" s="12" t="s">
        <v>499</v>
      </c>
      <c r="E171" s="14" t="s">
        <v>86</v>
      </c>
      <c r="F171" s="15" t="s">
        <v>16</v>
      </c>
      <c r="G171" s="15" t="s">
        <v>11</v>
      </c>
      <c r="H171" s="28">
        <v>1</v>
      </c>
      <c r="I171" s="29">
        <f>VLOOKUP(C171,[1]Sheet1!$B$5:$AZ$716,51,0)</f>
        <v>319774</v>
      </c>
      <c r="J171" s="29">
        <f>VLOOKUP(C171,[1]Sheet1!$B$5:$BA$716,52,0)</f>
        <v>319774</v>
      </c>
      <c r="K171" s="30">
        <f>VLOOKUP(C171,[2]Sheet1!$B$5:$BB$697,53,0)</f>
        <v>170.666666666667</v>
      </c>
      <c r="L171" s="30">
        <f>VLOOKUP(C171,[2]Sheet1!$B:$BC,54,0)</f>
        <v>170.666666666667</v>
      </c>
      <c r="M171" s="30">
        <f>VLOOKUP(C171,[2]Sheet1!$B:$BD,55,0)</f>
        <v>12186.666666666701</v>
      </c>
      <c r="N171" s="30">
        <f>VLOOKUP(C171,[2]Sheet1!$B:$BE,56,0)</f>
        <v>20632</v>
      </c>
      <c r="O171" s="30">
        <f>VLOOKUP(C171,[2]Sheet1!$B:$BF,57,0)</f>
        <v>40724</v>
      </c>
      <c r="P171" s="30">
        <f>VLOOKUP(C171,[3]Sheet1!$B:$BH,59,0)</f>
        <v>50722.333333333299</v>
      </c>
      <c r="Q171" s="30">
        <f>VLOOKUP(C171,[4]Sheet1!$B$5:$BJ$707,61,0)</f>
        <v>53431.666666666701</v>
      </c>
      <c r="R171" s="30">
        <f>VLOOKUP(C171,[1]Sheet1!$B$5:$BN$716,65,0)</f>
        <v>53295.666666666701</v>
      </c>
      <c r="S171" s="36">
        <f t="shared" si="61"/>
        <v>231333.66666666674</v>
      </c>
      <c r="T171" s="37">
        <f>VLOOKUP(C171,[5]Sheet2!$A:$V,21,0)</f>
        <v>0</v>
      </c>
      <c r="U171" s="37"/>
      <c r="V171" s="37"/>
      <c r="W171" s="37"/>
      <c r="X171" s="37"/>
      <c r="Y171" s="37">
        <f>VLOOKUP(C171,'[7]7.4付款计划'!$C$4:$AI$185,33,0)</f>
        <v>50000</v>
      </c>
      <c r="Z171" s="37">
        <f>VLOOKUP(C171,'[7]7.9付款计划'!$C$9:$AB$196,26,0)</f>
        <v>0</v>
      </c>
      <c r="AA171" s="37"/>
      <c r="AB171" s="37"/>
      <c r="AC171" s="37">
        <f t="shared" si="62"/>
        <v>50000</v>
      </c>
      <c r="AD171" s="38">
        <f t="shared" si="55"/>
        <v>181333.66666666674</v>
      </c>
      <c r="AE171" s="38">
        <f t="shared" si="63"/>
        <v>319774</v>
      </c>
      <c r="AF171" s="44">
        <f t="shared" ref="AF171:AF196" si="74">_xlfn.IFS(G171="原材料",AE171,G171="涉诉",AE171,G171="临采",AE171,G171="零部件",AD171,G171="销售",AD171,G171="固定资产",AE171,G171="特殊类",AE171)</f>
        <v>181333.66666666674</v>
      </c>
      <c r="AG171" s="45">
        <f t="shared" si="69"/>
        <v>181333.66666666674</v>
      </c>
      <c r="AH171" s="44">
        <v>100000</v>
      </c>
      <c r="AI171" s="47">
        <f t="shared" si="64"/>
        <v>100000</v>
      </c>
      <c r="AJ171" s="48">
        <f t="shared" si="70"/>
        <v>0.55146957450445844</v>
      </c>
      <c r="AK171" s="49">
        <f t="shared" si="71"/>
        <v>4.2978923525822067E-3</v>
      </c>
      <c r="AL171" s="50"/>
      <c r="AM171" s="50"/>
      <c r="AN171" s="50"/>
      <c r="AO171" s="50">
        <f t="shared" si="72"/>
        <v>0</v>
      </c>
      <c r="AP171" s="58">
        <v>0</v>
      </c>
      <c r="AQ171" s="58">
        <f t="shared" si="67"/>
        <v>0</v>
      </c>
      <c r="AR171" s="47">
        <f t="shared" si="73"/>
        <v>100000</v>
      </c>
      <c r="AS171" s="59">
        <v>45519</v>
      </c>
      <c r="AT171" s="61">
        <v>3</v>
      </c>
      <c r="AU171" s="59">
        <f t="shared" si="68"/>
        <v>45516</v>
      </c>
      <c r="AV171" s="68" t="s">
        <v>98</v>
      </c>
      <c r="AW171" s="47"/>
      <c r="AX171" s="15" t="s">
        <v>182</v>
      </c>
      <c r="AY171" s="69"/>
    </row>
    <row r="172" spans="1:51" ht="36" customHeight="1" x14ac:dyDescent="0.25">
      <c r="A172" s="9">
        <f t="shared" si="65"/>
        <v>169</v>
      </c>
      <c r="B172" s="9" t="s">
        <v>16</v>
      </c>
      <c r="C172" s="10" t="s">
        <v>500</v>
      </c>
      <c r="D172" s="12" t="s">
        <v>501</v>
      </c>
      <c r="E172" s="14" t="s">
        <v>86</v>
      </c>
      <c r="F172" s="15" t="s">
        <v>16</v>
      </c>
      <c r="G172" s="15" t="s">
        <v>11</v>
      </c>
      <c r="H172" s="28">
        <v>1</v>
      </c>
      <c r="I172" s="29">
        <f>VLOOKUP(C172,[1]Sheet1!$B$5:$AZ$716,51,0)</f>
        <v>112045.48</v>
      </c>
      <c r="J172" s="29">
        <f>VLOOKUP(C172,[1]Sheet1!$B$5:$BA$716,52,0)</f>
        <v>62218.15</v>
      </c>
      <c r="K172" s="30">
        <f>VLOOKUP(C172,[2]Sheet1!$B$5:$BB$697,53,0)</f>
        <v>2043.135</v>
      </c>
      <c r="L172" s="30">
        <f>VLOOKUP(C172,[2]Sheet1!$B:$BC,54,0)</f>
        <v>2043.135</v>
      </c>
      <c r="M172" s="30">
        <f>VLOOKUP(C172,[2]Sheet1!$B:$BD,55,0)</f>
        <v>2043.135</v>
      </c>
      <c r="N172" s="30">
        <f>VLOOKUP(C172,[2]Sheet1!$B:$BE,56,0)</f>
        <v>2043.135</v>
      </c>
      <c r="O172" s="30">
        <f>VLOOKUP(C172,[2]Sheet1!$B:$BF,57,0)</f>
        <v>12412.8266666667</v>
      </c>
      <c r="P172" s="30">
        <f>VLOOKUP(C172,[3]Sheet1!$B:$BH,59,0)</f>
        <v>12412.8266666667</v>
      </c>
      <c r="Q172" s="30">
        <f>VLOOKUP(C172,[4]Sheet1!$B$5:$BJ$707,61,0)</f>
        <v>18674.246666666699</v>
      </c>
      <c r="R172" s="30">
        <f>VLOOKUP(C172,[1]Sheet1!$B$5:$BN$716,65,0)</f>
        <v>18674.246666666699</v>
      </c>
      <c r="S172" s="36">
        <f t="shared" si="61"/>
        <v>70346.686666666807</v>
      </c>
      <c r="T172" s="37"/>
      <c r="U172" s="37"/>
      <c r="V172" s="37"/>
      <c r="W172" s="37"/>
      <c r="X172" s="37"/>
      <c r="Y172" s="37">
        <f>VLOOKUP(C172,'[7]7.4付款计划'!$C$4:$AI$185,33,0)</f>
        <v>0</v>
      </c>
      <c r="Z172" s="37">
        <f>VLOOKUP(C172,'[7]7.9付款计划'!$C$9:$AB$196,26,0)</f>
        <v>0</v>
      </c>
      <c r="AA172" s="37"/>
      <c r="AB172" s="37"/>
      <c r="AC172" s="37">
        <f t="shared" si="62"/>
        <v>0</v>
      </c>
      <c r="AD172" s="38">
        <f t="shared" si="55"/>
        <v>70346.686666666807</v>
      </c>
      <c r="AE172" s="38">
        <f t="shared" si="63"/>
        <v>62218.15</v>
      </c>
      <c r="AF172" s="44">
        <f t="shared" si="74"/>
        <v>70346.686666666807</v>
      </c>
      <c r="AG172" s="45">
        <f t="shared" si="69"/>
        <v>70346.686666666807</v>
      </c>
      <c r="AH172" s="44"/>
      <c r="AI172" s="47">
        <f t="shared" si="64"/>
        <v>0</v>
      </c>
      <c r="AJ172" s="48">
        <f t="shared" si="70"/>
        <v>0</v>
      </c>
      <c r="AK172" s="49">
        <f t="shared" si="71"/>
        <v>0</v>
      </c>
      <c r="AL172" s="50"/>
      <c r="AM172" s="50"/>
      <c r="AN172" s="50"/>
      <c r="AO172" s="50">
        <f t="shared" si="72"/>
        <v>0</v>
      </c>
      <c r="AP172" s="58"/>
      <c r="AQ172" s="58">
        <f t="shared" si="67"/>
        <v>0</v>
      </c>
      <c r="AR172" s="47">
        <f t="shared" si="73"/>
        <v>0</v>
      </c>
      <c r="AS172" s="59"/>
      <c r="AT172" s="61">
        <v>3</v>
      </c>
      <c r="AU172" s="59">
        <f t="shared" si="68"/>
        <v>-3</v>
      </c>
      <c r="AV172" s="19" t="s">
        <v>98</v>
      </c>
      <c r="AW172" s="47"/>
      <c r="AX172" s="9" t="s">
        <v>167</v>
      </c>
      <c r="AY172" s="69"/>
    </row>
    <row r="173" spans="1:51" ht="36" customHeight="1" x14ac:dyDescent="0.25">
      <c r="A173" s="9">
        <f t="shared" si="65"/>
        <v>170</v>
      </c>
      <c r="B173" s="9" t="s">
        <v>127</v>
      </c>
      <c r="C173" s="10" t="s">
        <v>502</v>
      </c>
      <c r="D173" s="12" t="s">
        <v>503</v>
      </c>
      <c r="E173" s="14" t="s">
        <v>114</v>
      </c>
      <c r="F173" s="15" t="s">
        <v>12</v>
      </c>
      <c r="G173" s="15" t="s">
        <v>11</v>
      </c>
      <c r="H173" s="28">
        <v>0.8</v>
      </c>
      <c r="I173" s="29">
        <f>VLOOKUP(C173,[1]Sheet1!$B$5:$AZ$716,51,0)</f>
        <v>24140.68</v>
      </c>
      <c r="J173" s="29">
        <f>VLOOKUP(C173,[1]Sheet1!$B$5:$BA$716,52,0)</f>
        <v>4641.96</v>
      </c>
      <c r="K173" s="30">
        <f>VLOOKUP(C173,[2]Sheet1!$B$5:$BB$697,53,0)</f>
        <v>0</v>
      </c>
      <c r="L173" s="30">
        <f>VLOOKUP(C173,[2]Sheet1!$B:$BC,54,0)</f>
        <v>0</v>
      </c>
      <c r="M173" s="30">
        <f>VLOOKUP(C173,[2]Sheet1!$B:$BD,55,0)</f>
        <v>773.66</v>
      </c>
      <c r="N173" s="30">
        <f>VLOOKUP(C173,[2]Sheet1!$B:$BE,56,0)</f>
        <v>773.66</v>
      </c>
      <c r="O173" s="30">
        <f>VLOOKUP(C173,[2]Sheet1!$B:$BF,57,0)</f>
        <v>773.66</v>
      </c>
      <c r="P173" s="30">
        <f>VLOOKUP(C173,[3]Sheet1!$B:$BH,59,0)</f>
        <v>1536.41</v>
      </c>
      <c r="Q173" s="30">
        <f>VLOOKUP(C173,[4]Sheet1!$B$5:$BJ$707,61,0)</f>
        <v>4023.4466666666699</v>
      </c>
      <c r="R173" s="30">
        <f>VLOOKUP(C173,[1]Sheet1!$B$5:$BN$716,65,0)</f>
        <v>4023.4466666666699</v>
      </c>
      <c r="S173" s="36">
        <f t="shared" si="61"/>
        <v>9523.4266666666717</v>
      </c>
      <c r="T173" s="37">
        <f>VLOOKUP(C173,[5]Sheet2!$A:$V,21,0)</f>
        <v>20000</v>
      </c>
      <c r="U173" s="37"/>
      <c r="V173" s="37"/>
      <c r="W173" s="37"/>
      <c r="X173" s="37"/>
      <c r="Y173" s="37">
        <f>VLOOKUP(C173,'[7]7.4付款计划'!$C$4:$AI$185,33,0)</f>
        <v>0</v>
      </c>
      <c r="Z173" s="37">
        <f>VLOOKUP(C173,'[7]7.9付款计划'!$C$9:$AB$196,26,0)</f>
        <v>0</v>
      </c>
      <c r="AA173" s="37"/>
      <c r="AB173" s="37"/>
      <c r="AC173" s="37">
        <f t="shared" si="62"/>
        <v>20000</v>
      </c>
      <c r="AD173" s="38">
        <f t="shared" si="55"/>
        <v>-10476.573333333328</v>
      </c>
      <c r="AE173" s="38">
        <f t="shared" si="63"/>
        <v>4641.96</v>
      </c>
      <c r="AF173" s="44">
        <f t="shared" si="74"/>
        <v>-10476.573333333328</v>
      </c>
      <c r="AG173" s="45">
        <f t="shared" si="69"/>
        <v>0</v>
      </c>
      <c r="AH173" s="44"/>
      <c r="AI173" s="47">
        <f t="shared" si="64"/>
        <v>0</v>
      </c>
      <c r="AJ173" s="48" t="str">
        <f t="shared" si="70"/>
        <v>100%</v>
      </c>
      <c r="AK173" s="49">
        <f t="shared" si="71"/>
        <v>0</v>
      </c>
      <c r="AL173" s="50"/>
      <c r="AM173" s="50"/>
      <c r="AN173" s="50"/>
      <c r="AO173" s="50">
        <f t="shared" si="72"/>
        <v>0</v>
      </c>
      <c r="AP173" s="58"/>
      <c r="AQ173" s="58">
        <f t="shared" ref="AQ173:AQ193" si="75">IF(AI173=0,0,AO173/AI173+AP173)</f>
        <v>0</v>
      </c>
      <c r="AR173" s="47">
        <f t="shared" si="73"/>
        <v>0</v>
      </c>
      <c r="AS173" s="59"/>
      <c r="AT173" s="61">
        <v>3</v>
      </c>
      <c r="AU173" s="59">
        <f t="shared" si="68"/>
        <v>-3</v>
      </c>
      <c r="AV173" s="19" t="s">
        <v>98</v>
      </c>
      <c r="AW173" s="47"/>
      <c r="AX173" s="9" t="s">
        <v>191</v>
      </c>
      <c r="AY173" s="69"/>
    </row>
    <row r="174" spans="1:51" ht="36" customHeight="1" x14ac:dyDescent="0.25">
      <c r="A174" s="9">
        <f t="shared" si="65"/>
        <v>171</v>
      </c>
      <c r="B174" s="9" t="s">
        <v>104</v>
      </c>
      <c r="C174" s="10" t="s">
        <v>504</v>
      </c>
      <c r="D174" s="12" t="s">
        <v>505</v>
      </c>
      <c r="E174" s="14" t="s">
        <v>114</v>
      </c>
      <c r="F174" s="15" t="s">
        <v>12</v>
      </c>
      <c r="G174" s="15" t="s">
        <v>11</v>
      </c>
      <c r="H174" s="28">
        <v>0.8</v>
      </c>
      <c r="I174" s="29">
        <f>VLOOKUP(C174,[1]Sheet1!$B$5:$AZ$716,51,0)</f>
        <v>0</v>
      </c>
      <c r="J174" s="29">
        <f>VLOOKUP(C174,[1]Sheet1!$B$5:$BA$716,52,0)</f>
        <v>0</v>
      </c>
      <c r="K174" s="30">
        <f>VLOOKUP(C174,[2]Sheet1!$B$5:$BB$697,53,0)</f>
        <v>0</v>
      </c>
      <c r="L174" s="30">
        <f>VLOOKUP(C174,[2]Sheet1!$B:$BC,54,0)</f>
        <v>0</v>
      </c>
      <c r="M174" s="30">
        <f>VLOOKUP(C174,[2]Sheet1!$B:$BD,55,0)</f>
        <v>0</v>
      </c>
      <c r="N174" s="30">
        <f>VLOOKUP(C174,[2]Sheet1!$B:$BE,56,0)</f>
        <v>0</v>
      </c>
      <c r="O174" s="30">
        <f>VLOOKUP(C174,[2]Sheet1!$B:$BF,57,0)</f>
        <v>0</v>
      </c>
      <c r="P174" s="30">
        <f>VLOOKUP(C174,[3]Sheet1!$B:$BH,59,0)</f>
        <v>0</v>
      </c>
      <c r="Q174" s="30">
        <f>VLOOKUP(C174,[4]Sheet1!$B$5:$BJ$707,61,0)</f>
        <v>0</v>
      </c>
      <c r="R174" s="30">
        <f>VLOOKUP(C174,[1]Sheet1!$B$5:$BN$716,65,0)</f>
        <v>0</v>
      </c>
      <c r="S174" s="36">
        <f t="shared" si="61"/>
        <v>0</v>
      </c>
      <c r="T174" s="37">
        <f>VLOOKUP(C174,[5]Sheet2!$A:$V,21,0)</f>
        <v>20000</v>
      </c>
      <c r="U174" s="37"/>
      <c r="V174" s="37"/>
      <c r="W174" s="37"/>
      <c r="X174" s="37"/>
      <c r="Y174" s="37">
        <f>VLOOKUP(C174,'[7]7.4付款计划'!$C$4:$AI$185,33,0)</f>
        <v>0</v>
      </c>
      <c r="Z174" s="37">
        <f>VLOOKUP(C174,'[7]7.9付款计划'!$C$9:$AB$196,26,0)</f>
        <v>0</v>
      </c>
      <c r="AA174" s="37"/>
      <c r="AB174" s="37"/>
      <c r="AC174" s="37">
        <f t="shared" si="62"/>
        <v>20000</v>
      </c>
      <c r="AD174" s="38">
        <f t="shared" si="55"/>
        <v>-20000</v>
      </c>
      <c r="AE174" s="38">
        <f t="shared" si="63"/>
        <v>0</v>
      </c>
      <c r="AF174" s="44">
        <f t="shared" si="74"/>
        <v>-20000</v>
      </c>
      <c r="AG174" s="45">
        <f t="shared" si="69"/>
        <v>0</v>
      </c>
      <c r="AH174" s="44"/>
      <c r="AI174" s="47">
        <f t="shared" si="64"/>
        <v>0</v>
      </c>
      <c r="AJ174" s="48" t="str">
        <f t="shared" si="70"/>
        <v>100%</v>
      </c>
      <c r="AK174" s="49">
        <f t="shared" si="71"/>
        <v>0</v>
      </c>
      <c r="AL174" s="50"/>
      <c r="AM174" s="50"/>
      <c r="AN174" s="50"/>
      <c r="AO174" s="50">
        <f t="shared" si="72"/>
        <v>0</v>
      </c>
      <c r="AP174" s="58"/>
      <c r="AQ174" s="58">
        <f t="shared" si="75"/>
        <v>0</v>
      </c>
      <c r="AR174" s="47">
        <f t="shared" si="73"/>
        <v>0</v>
      </c>
      <c r="AS174" s="59"/>
      <c r="AT174" s="61">
        <v>3</v>
      </c>
      <c r="AU174" s="59">
        <f t="shared" si="68"/>
        <v>-3</v>
      </c>
      <c r="AV174" s="19" t="s">
        <v>98</v>
      </c>
      <c r="AW174" s="47"/>
      <c r="AX174" s="9" t="s">
        <v>191</v>
      </c>
      <c r="AY174" s="69"/>
    </row>
    <row r="175" spans="1:51" ht="36" customHeight="1" x14ac:dyDescent="0.25">
      <c r="A175" s="9">
        <f t="shared" si="65"/>
        <v>172</v>
      </c>
      <c r="B175" s="9" t="s">
        <v>127</v>
      </c>
      <c r="C175" s="10" t="s">
        <v>506</v>
      </c>
      <c r="D175" s="12" t="s">
        <v>507</v>
      </c>
      <c r="E175" s="14" t="s">
        <v>86</v>
      </c>
      <c r="F175" s="15" t="s">
        <v>12</v>
      </c>
      <c r="G175" s="15" t="s">
        <v>11</v>
      </c>
      <c r="H175" s="28">
        <v>1</v>
      </c>
      <c r="I175" s="29">
        <f>VLOOKUP(C175,[1]Sheet1!$B$5:$AZ$716,51,0)</f>
        <v>122012.91</v>
      </c>
      <c r="J175" s="29">
        <f>VLOOKUP(C175,[1]Sheet1!$B$5:$BA$716,52,0)</f>
        <v>122012.91</v>
      </c>
      <c r="K175" s="30">
        <f>VLOOKUP(C175,[2]Sheet1!$B$5:$BB$697,53,0)</f>
        <v>2185.8966666666702</v>
      </c>
      <c r="L175" s="30">
        <f>VLOOKUP(C175,[2]Sheet1!$B:$BC,54,0)</f>
        <v>2185.8966666666702</v>
      </c>
      <c r="M175" s="30">
        <f>VLOOKUP(C175,[2]Sheet1!$B:$BD,55,0)</f>
        <v>2185.8966666666702</v>
      </c>
      <c r="N175" s="30">
        <f>VLOOKUP(C175,[2]Sheet1!$B:$BE,56,0)</f>
        <v>20335.485000000001</v>
      </c>
      <c r="O175" s="30">
        <f>VLOOKUP(C175,[2]Sheet1!$B:$BF,57,0)</f>
        <v>20335.485000000001</v>
      </c>
      <c r="P175" s="30">
        <f>VLOOKUP(C175,[3]Sheet1!$B:$BH,59,0)</f>
        <v>18149.5883333333</v>
      </c>
      <c r="Q175" s="30">
        <f>VLOOKUP(C175,[4]Sheet1!$B$5:$BJ$707,61,0)</f>
        <v>18149.5883333333</v>
      </c>
      <c r="R175" s="30">
        <f>VLOOKUP(C175,[1]Sheet1!$B$5:$BN$716,65,0)</f>
        <v>18149.5883333333</v>
      </c>
      <c r="S175" s="36">
        <f t="shared" si="61"/>
        <v>101677.42499999992</v>
      </c>
      <c r="T175" s="37">
        <f>VLOOKUP(C175,[5]Sheet2!$A:$V,21,0)</f>
        <v>104448.77</v>
      </c>
      <c r="U175" s="37"/>
      <c r="V175" s="37"/>
      <c r="W175" s="37"/>
      <c r="X175" s="37"/>
      <c r="Y175" s="37">
        <f>VLOOKUP(C175,'[7]7.4付款计划'!$C$4:$AI$185,33,0)</f>
        <v>0</v>
      </c>
      <c r="Z175" s="37">
        <f>VLOOKUP(C175,'[7]7.9付款计划'!$C$9:$AB$196,26,0)</f>
        <v>0</v>
      </c>
      <c r="AA175" s="37"/>
      <c r="AB175" s="37"/>
      <c r="AC175" s="37">
        <f t="shared" si="62"/>
        <v>104448.77</v>
      </c>
      <c r="AD175" s="38">
        <f t="shared" si="55"/>
        <v>-2771.3450000000885</v>
      </c>
      <c r="AE175" s="38">
        <f t="shared" si="63"/>
        <v>122012.91</v>
      </c>
      <c r="AF175" s="44">
        <f t="shared" si="74"/>
        <v>-2771.3450000000885</v>
      </c>
      <c r="AG175" s="45">
        <f t="shared" si="69"/>
        <v>0</v>
      </c>
      <c r="AH175" s="44">
        <v>50000</v>
      </c>
      <c r="AI175" s="47">
        <f t="shared" si="64"/>
        <v>50000</v>
      </c>
      <c r="AJ175" s="48" t="str">
        <f t="shared" si="70"/>
        <v>100%</v>
      </c>
      <c r="AK175" s="49">
        <f t="shared" si="71"/>
        <v>2.1489461762911033E-3</v>
      </c>
      <c r="AL175" s="50"/>
      <c r="AM175" s="50"/>
      <c r="AN175" s="50"/>
      <c r="AO175" s="50">
        <f t="shared" si="72"/>
        <v>0</v>
      </c>
      <c r="AP175" s="58"/>
      <c r="AQ175" s="58">
        <f t="shared" si="75"/>
        <v>0</v>
      </c>
      <c r="AR175" s="47">
        <f t="shared" si="73"/>
        <v>50000</v>
      </c>
      <c r="AS175" s="59"/>
      <c r="AT175" s="61">
        <v>3</v>
      </c>
      <c r="AU175" s="59">
        <f t="shared" si="68"/>
        <v>-3</v>
      </c>
      <c r="AV175" s="19" t="s">
        <v>98</v>
      </c>
      <c r="AW175" s="47"/>
      <c r="AX175" s="9" t="s">
        <v>88</v>
      </c>
      <c r="AY175" s="69"/>
    </row>
    <row r="176" spans="1:51" ht="36" customHeight="1" x14ac:dyDescent="0.25">
      <c r="A176" s="9">
        <f t="shared" si="65"/>
        <v>173</v>
      </c>
      <c r="B176" s="9" t="s">
        <v>16</v>
      </c>
      <c r="C176" s="10" t="s">
        <v>508</v>
      </c>
      <c r="D176" s="12" t="s">
        <v>509</v>
      </c>
      <c r="E176" s="14" t="s">
        <v>86</v>
      </c>
      <c r="F176" s="15" t="s">
        <v>16</v>
      </c>
      <c r="G176" s="15" t="s">
        <v>11</v>
      </c>
      <c r="H176" s="28">
        <v>0.8</v>
      </c>
      <c r="I176" s="29">
        <f>VLOOKUP(C176,[1]Sheet1!$B$5:$AZ$716,51,0)</f>
        <v>33528</v>
      </c>
      <c r="J176" s="29">
        <f>VLOOKUP(C176,[1]Sheet1!$B$5:$BA$716,52,0)</f>
        <v>33528</v>
      </c>
      <c r="K176" s="30">
        <f>VLOOKUP(C176,[2]Sheet1!$B$5:$BB$697,53,0)</f>
        <v>0</v>
      </c>
      <c r="L176" s="30">
        <f>VLOOKUP(C176,[2]Sheet1!$B:$BC,54,0)</f>
        <v>0</v>
      </c>
      <c r="M176" s="30">
        <f>VLOOKUP(C176,[2]Sheet1!$B:$BD,55,0)</f>
        <v>597.16666666666697</v>
      </c>
      <c r="N176" s="30">
        <f>VLOOKUP(C176,[2]Sheet1!$B:$BE,56,0)</f>
        <v>5588</v>
      </c>
      <c r="O176" s="30">
        <f>VLOOKUP(C176,[2]Sheet1!$B:$BF,57,0)</f>
        <v>5588</v>
      </c>
      <c r="P176" s="30">
        <f>VLOOKUP(C176,[3]Sheet1!$B:$BH,59,0)</f>
        <v>5588</v>
      </c>
      <c r="Q176" s="30">
        <f>VLOOKUP(C176,[4]Sheet1!$B$5:$BJ$707,61,0)</f>
        <v>5588</v>
      </c>
      <c r="R176" s="30">
        <f>VLOOKUP(C176,[1]Sheet1!$B$5:$BN$716,65,0)</f>
        <v>5588</v>
      </c>
      <c r="S176" s="36">
        <f t="shared" si="61"/>
        <v>22829.733333333337</v>
      </c>
      <c r="T176" s="37"/>
      <c r="U176" s="37"/>
      <c r="V176" s="37"/>
      <c r="W176" s="37"/>
      <c r="X176" s="37"/>
      <c r="Y176" s="37">
        <f>VLOOKUP(C176,'[7]7.4付款计划'!$C$4:$AI$185,33,0)</f>
        <v>0</v>
      </c>
      <c r="Z176" s="37">
        <f>VLOOKUP(C176,'[7]7.9付款计划'!$C$9:$AB$196,26,0)</f>
        <v>0</v>
      </c>
      <c r="AA176" s="37"/>
      <c r="AB176" s="37"/>
      <c r="AC176" s="37">
        <f t="shared" si="62"/>
        <v>0</v>
      </c>
      <c r="AD176" s="38">
        <f t="shared" si="55"/>
        <v>22829.733333333337</v>
      </c>
      <c r="AE176" s="38">
        <f t="shared" si="63"/>
        <v>33528</v>
      </c>
      <c r="AF176" s="44">
        <f t="shared" si="74"/>
        <v>22829.733333333337</v>
      </c>
      <c r="AG176" s="45">
        <f t="shared" si="69"/>
        <v>22829.733333333337</v>
      </c>
      <c r="AH176" s="44">
        <v>20000</v>
      </c>
      <c r="AI176" s="47">
        <f t="shared" si="64"/>
        <v>20000</v>
      </c>
      <c r="AJ176" s="48">
        <f t="shared" si="70"/>
        <v>0.87605053059460458</v>
      </c>
      <c r="AK176" s="49">
        <f t="shared" si="71"/>
        <v>8.5957847051644129E-4</v>
      </c>
      <c r="AL176" s="50"/>
      <c r="AM176" s="50"/>
      <c r="AN176" s="50"/>
      <c r="AO176" s="50">
        <f t="shared" si="72"/>
        <v>0</v>
      </c>
      <c r="AP176" s="58"/>
      <c r="AQ176" s="58">
        <f t="shared" si="75"/>
        <v>0</v>
      </c>
      <c r="AR176" s="47">
        <f t="shared" si="73"/>
        <v>20000</v>
      </c>
      <c r="AS176" s="59"/>
      <c r="AT176" s="61">
        <v>3</v>
      </c>
      <c r="AU176" s="59">
        <f t="shared" si="68"/>
        <v>-3</v>
      </c>
      <c r="AV176" s="19" t="s">
        <v>98</v>
      </c>
      <c r="AW176" s="47"/>
      <c r="AX176" s="9" t="s">
        <v>167</v>
      </c>
      <c r="AY176" s="69"/>
    </row>
    <row r="177" spans="1:51" ht="36" customHeight="1" x14ac:dyDescent="0.25">
      <c r="A177" s="9">
        <f t="shared" si="65"/>
        <v>174</v>
      </c>
      <c r="B177" s="9" t="s">
        <v>16</v>
      </c>
      <c r="C177" s="10" t="s">
        <v>510</v>
      </c>
      <c r="D177" s="12" t="s">
        <v>511</v>
      </c>
      <c r="E177" s="14" t="s">
        <v>114</v>
      </c>
      <c r="F177" s="15" t="s">
        <v>16</v>
      </c>
      <c r="G177" s="15" t="s">
        <v>24</v>
      </c>
      <c r="H177" s="28">
        <v>1</v>
      </c>
      <c r="I177" s="29">
        <f>VLOOKUP(C177,[1]Sheet1!$B$5:$AZ$716,51,0)</f>
        <v>0</v>
      </c>
      <c r="J177" s="29">
        <f>VLOOKUP(C177,[1]Sheet1!$B$5:$BA$716,52,0)</f>
        <v>0</v>
      </c>
      <c r="K177" s="30">
        <f>VLOOKUP(C177,[2]Sheet1!$B$5:$BB$697,53,0)</f>
        <v>0</v>
      </c>
      <c r="L177" s="30">
        <f>VLOOKUP(C177,[2]Sheet1!$B:$BC,54,0)</f>
        <v>0</v>
      </c>
      <c r="M177" s="30">
        <f>VLOOKUP(C177,[2]Sheet1!$B:$BD,55,0)</f>
        <v>0</v>
      </c>
      <c r="N177" s="30">
        <f>VLOOKUP(C177,[2]Sheet1!$B:$BE,56,0)</f>
        <v>0</v>
      </c>
      <c r="O177" s="30">
        <f>VLOOKUP(C177,[2]Sheet1!$B:$BF,57,0)</f>
        <v>0</v>
      </c>
      <c r="P177" s="30">
        <f>VLOOKUP(C177,[3]Sheet1!$B:$BH,59,0)</f>
        <v>0</v>
      </c>
      <c r="Q177" s="30">
        <f>VLOOKUP(C177,[4]Sheet1!$B$5:$BJ$707,61,0)</f>
        <v>0</v>
      </c>
      <c r="R177" s="30">
        <f>VLOOKUP(C177,[1]Sheet1!$B$5:$BN$716,65,0)</f>
        <v>0</v>
      </c>
      <c r="S177" s="36">
        <f t="shared" si="61"/>
        <v>0</v>
      </c>
      <c r="T177" s="37">
        <f>VLOOKUP(C177,[5]Sheet2!$A:$V,21,0)</f>
        <v>0</v>
      </c>
      <c r="U177" s="37"/>
      <c r="V177" s="37"/>
      <c r="W177" s="37"/>
      <c r="X177" s="37"/>
      <c r="Y177" s="37">
        <f>VLOOKUP(C177,'[7]7.4付款计划'!$C$4:$AI$185,33,0)</f>
        <v>0</v>
      </c>
      <c r="Z177" s="37">
        <f>VLOOKUP(C177,'[7]7.9付款计划'!$C$9:$AB$196,26,0)</f>
        <v>0</v>
      </c>
      <c r="AA177" s="37"/>
      <c r="AB177" s="37"/>
      <c r="AC177" s="37">
        <f t="shared" si="62"/>
        <v>0</v>
      </c>
      <c r="AD177" s="38">
        <f t="shared" si="55"/>
        <v>0</v>
      </c>
      <c r="AE177" s="38">
        <f t="shared" si="63"/>
        <v>0</v>
      </c>
      <c r="AF177" s="44" t="e">
        <f t="shared" si="74"/>
        <v>#N/A</v>
      </c>
      <c r="AG177" s="45" t="e">
        <f t="shared" si="69"/>
        <v>#N/A</v>
      </c>
      <c r="AH177" s="53">
        <v>183.06</v>
      </c>
      <c r="AI177" s="47">
        <f t="shared" si="64"/>
        <v>183.06</v>
      </c>
      <c r="AJ177" s="48" t="e">
        <f t="shared" si="70"/>
        <v>#N/A</v>
      </c>
      <c r="AK177" s="49">
        <f t="shared" si="71"/>
        <v>7.867721740636988E-6</v>
      </c>
      <c r="AL177" s="50"/>
      <c r="AM177" s="50"/>
      <c r="AN177" s="50"/>
      <c r="AO177" s="50">
        <f t="shared" si="72"/>
        <v>0</v>
      </c>
      <c r="AP177" s="58"/>
      <c r="AQ177" s="58">
        <f t="shared" si="75"/>
        <v>0</v>
      </c>
      <c r="AR177" s="47">
        <f t="shared" si="73"/>
        <v>183.06</v>
      </c>
      <c r="AS177" s="59"/>
      <c r="AT177" s="61">
        <v>3</v>
      </c>
      <c r="AU177" s="59">
        <f t="shared" si="68"/>
        <v>-3</v>
      </c>
      <c r="AV177" s="19" t="s">
        <v>98</v>
      </c>
      <c r="AW177" s="47"/>
      <c r="AX177" s="9" t="s">
        <v>182</v>
      </c>
      <c r="AY177" s="69" t="s">
        <v>512</v>
      </c>
    </row>
    <row r="178" spans="1:51" ht="36" customHeight="1" x14ac:dyDescent="0.25">
      <c r="A178" s="9">
        <f t="shared" si="65"/>
        <v>175</v>
      </c>
      <c r="B178" s="9" t="s">
        <v>16</v>
      </c>
      <c r="C178" s="10" t="s">
        <v>513</v>
      </c>
      <c r="D178" s="12" t="s">
        <v>514</v>
      </c>
      <c r="E178" s="14" t="s">
        <v>114</v>
      </c>
      <c r="F178" s="15" t="s">
        <v>14</v>
      </c>
      <c r="G178" s="15" t="s">
        <v>24</v>
      </c>
      <c r="H178" s="28">
        <v>1</v>
      </c>
      <c r="I178" s="29">
        <f>VLOOKUP(C178,[1]Sheet1!$B$5:$AZ$716,51,0)</f>
        <v>0</v>
      </c>
      <c r="J178" s="29">
        <f>VLOOKUP(C178,[1]Sheet1!$B$5:$BA$716,52,0)</f>
        <v>0</v>
      </c>
      <c r="K178" s="30">
        <f>VLOOKUP(C178,[2]Sheet1!$B$5:$BB$697,53,0)</f>
        <v>0</v>
      </c>
      <c r="L178" s="30">
        <f>VLOOKUP(C178,[2]Sheet1!$B:$BC,54,0)</f>
        <v>0</v>
      </c>
      <c r="M178" s="30">
        <f>VLOOKUP(C178,[2]Sheet1!$B:$BD,55,0)</f>
        <v>0</v>
      </c>
      <c r="N178" s="30">
        <f>VLOOKUP(C178,[2]Sheet1!$B:$BE,56,0)</f>
        <v>0</v>
      </c>
      <c r="O178" s="30">
        <f>VLOOKUP(C178,[2]Sheet1!$B:$BF,57,0)</f>
        <v>0</v>
      </c>
      <c r="P178" s="30">
        <f>VLOOKUP(C178,[3]Sheet1!$B:$BH,59,0)</f>
        <v>0</v>
      </c>
      <c r="Q178" s="30">
        <f>VLOOKUP(C178,[4]Sheet1!$B$5:$BJ$707,61,0)</f>
        <v>0</v>
      </c>
      <c r="R178" s="30">
        <f>VLOOKUP(C178,[1]Sheet1!$B$5:$BN$716,65,0)</f>
        <v>0</v>
      </c>
      <c r="S178" s="36">
        <f t="shared" si="61"/>
        <v>0</v>
      </c>
      <c r="T178" s="37">
        <f>VLOOKUP(C178,[5]Sheet2!$A:$V,21,0)</f>
        <v>70400</v>
      </c>
      <c r="U178" s="37"/>
      <c r="V178" s="37"/>
      <c r="W178" s="37"/>
      <c r="X178" s="37"/>
      <c r="Y178" s="37">
        <f>VLOOKUP(C178,'[7]7.4付款计划'!$C$4:$AI$185,33,0)</f>
        <v>0</v>
      </c>
      <c r="Z178" s="37">
        <f>VLOOKUP(C178,'[7]7.9付款计划'!$C$9:$AB$196,26,0)</f>
        <v>0</v>
      </c>
      <c r="AA178" s="37"/>
      <c r="AB178" s="37"/>
      <c r="AC178" s="37">
        <f t="shared" si="62"/>
        <v>70400</v>
      </c>
      <c r="AD178" s="38">
        <f t="shared" si="55"/>
        <v>-70400</v>
      </c>
      <c r="AE178" s="38">
        <f t="shared" si="63"/>
        <v>0</v>
      </c>
      <c r="AF178" s="44" t="e">
        <f t="shared" si="74"/>
        <v>#N/A</v>
      </c>
      <c r="AG178" s="45" t="e">
        <f t="shared" si="69"/>
        <v>#N/A</v>
      </c>
      <c r="AH178" s="53">
        <v>22600</v>
      </c>
      <c r="AI178" s="47">
        <f t="shared" si="64"/>
        <v>22600</v>
      </c>
      <c r="AJ178" s="48" t="e">
        <f t="shared" si="70"/>
        <v>#N/A</v>
      </c>
      <c r="AK178" s="49">
        <f t="shared" si="71"/>
        <v>9.7132367168357872E-4</v>
      </c>
      <c r="AL178" s="50"/>
      <c r="AM178" s="50"/>
      <c r="AN178" s="50"/>
      <c r="AO178" s="50">
        <f t="shared" si="72"/>
        <v>0</v>
      </c>
      <c r="AP178" s="58"/>
      <c r="AQ178" s="58">
        <f t="shared" si="75"/>
        <v>0</v>
      </c>
      <c r="AR178" s="47">
        <f t="shared" si="73"/>
        <v>22600</v>
      </c>
      <c r="AS178" s="59">
        <v>45524</v>
      </c>
      <c r="AT178" s="61">
        <v>7</v>
      </c>
      <c r="AU178" s="59">
        <f t="shared" si="68"/>
        <v>45517</v>
      </c>
      <c r="AV178" s="19" t="s">
        <v>98</v>
      </c>
      <c r="AW178" s="47"/>
      <c r="AX178" s="9" t="s">
        <v>107</v>
      </c>
      <c r="AY178" s="69"/>
    </row>
    <row r="179" spans="1:51" ht="36" customHeight="1" x14ac:dyDescent="0.25">
      <c r="A179" s="9">
        <f t="shared" si="65"/>
        <v>176</v>
      </c>
      <c r="B179" s="9" t="s">
        <v>14</v>
      </c>
      <c r="C179" s="10" t="s">
        <v>515</v>
      </c>
      <c r="D179" s="12" t="s">
        <v>516</v>
      </c>
      <c r="E179" s="19" t="s">
        <v>114</v>
      </c>
      <c r="F179" s="15" t="s">
        <v>16</v>
      </c>
      <c r="G179" s="15" t="s">
        <v>21</v>
      </c>
      <c r="H179" s="28">
        <v>1</v>
      </c>
      <c r="I179" s="29">
        <f>VLOOKUP(C179,[1]Sheet1!$B$5:$AZ$716,51,0)</f>
        <v>300701.21000000002</v>
      </c>
      <c r="J179" s="29">
        <f>VLOOKUP(C179,[1]Sheet1!$B$5:$BA$716,52,0)</f>
        <v>147638.18</v>
      </c>
      <c r="K179" s="30">
        <f>VLOOKUP(C179,[2]Sheet1!$B$5:$BB$697,53,0)</f>
        <v>0</v>
      </c>
      <c r="L179" s="30">
        <f>VLOOKUP(C179,[2]Sheet1!$B:$BC,54,0)</f>
        <v>38398.706666666701</v>
      </c>
      <c r="M179" s="30">
        <f>VLOOKUP(C179,[2]Sheet1!$B:$BD,55,0)</f>
        <v>45148.573333333297</v>
      </c>
      <c r="N179" s="30">
        <f>VLOOKUP(C179,[2]Sheet1!$B:$BE,56,0)</f>
        <v>69754.936666666705</v>
      </c>
      <c r="O179" s="30">
        <f>VLOOKUP(C179,[2]Sheet1!$B:$BF,57,0)</f>
        <v>69754.936666666705</v>
      </c>
      <c r="P179" s="30">
        <f>VLOOKUP(C179,[3]Sheet1!$B:$BH,59,0)</f>
        <v>69754.936666666705</v>
      </c>
      <c r="Q179" s="30">
        <f>VLOOKUP(C179,[4]Sheet1!$B$5:$BJ$707,61,0)</f>
        <v>30554.401666666701</v>
      </c>
      <c r="R179" s="30">
        <f>VLOOKUP(C179,[1]Sheet1!$B$5:$BN$716,65,0)</f>
        <v>50116.868333333303</v>
      </c>
      <c r="S179" s="36">
        <f t="shared" si="61"/>
        <v>373483.3600000001</v>
      </c>
      <c r="T179" s="37">
        <f>VLOOKUP(C179,[5]Sheet2!$A:$V,21,0)</f>
        <v>70000</v>
      </c>
      <c r="U179" s="37"/>
      <c r="V179" s="37"/>
      <c r="W179" s="37">
        <f>VLOOKUP(C179,'[6]5.30 (2)'!$C$4:$V$115,20,0)</f>
        <v>270891.44</v>
      </c>
      <c r="X179" s="37"/>
      <c r="Y179" s="37">
        <f>VLOOKUP(C179,'[7]7.4付款计划'!$C$4:$AI$185,33,0)</f>
        <v>0</v>
      </c>
      <c r="Z179" s="37">
        <f>VLOOKUP(C179,'[7]7.9付款计划'!$C$9:$AB$196,26,0)</f>
        <v>0</v>
      </c>
      <c r="AA179" s="37"/>
      <c r="AB179" s="37"/>
      <c r="AC179" s="37">
        <f t="shared" si="62"/>
        <v>340891.44</v>
      </c>
      <c r="AD179" s="38">
        <f t="shared" si="55"/>
        <v>32591.9200000001</v>
      </c>
      <c r="AE179" s="38">
        <f t="shared" si="63"/>
        <v>147638.18</v>
      </c>
      <c r="AF179" s="44">
        <f t="shared" si="74"/>
        <v>147638.18</v>
      </c>
      <c r="AG179" s="45">
        <f t="shared" si="69"/>
        <v>147638.18</v>
      </c>
      <c r="AH179" s="44">
        <v>147638.18</v>
      </c>
      <c r="AI179" s="47">
        <f t="shared" si="64"/>
        <v>147638.18</v>
      </c>
      <c r="AJ179" s="48">
        <f t="shared" si="70"/>
        <v>1</v>
      </c>
      <c r="AK179" s="49">
        <f t="shared" si="71"/>
        <v>6.3453300477115523E-3</v>
      </c>
      <c r="AL179" s="50"/>
      <c r="AM179" s="50"/>
      <c r="AN179" s="50"/>
      <c r="AO179" s="50">
        <f t="shared" si="72"/>
        <v>0</v>
      </c>
      <c r="AP179" s="58">
        <v>0</v>
      </c>
      <c r="AQ179" s="58">
        <f t="shared" si="75"/>
        <v>0</v>
      </c>
      <c r="AR179" s="47">
        <f t="shared" si="73"/>
        <v>147638.18</v>
      </c>
      <c r="AS179" s="59">
        <v>45509</v>
      </c>
      <c r="AT179" s="61">
        <v>3</v>
      </c>
      <c r="AU179" s="59">
        <f t="shared" si="68"/>
        <v>45506</v>
      </c>
      <c r="AV179" s="19" t="s">
        <v>98</v>
      </c>
      <c r="AW179" s="47"/>
      <c r="AX179" s="9" t="s">
        <v>182</v>
      </c>
      <c r="AY179" s="69" t="s">
        <v>517</v>
      </c>
    </row>
    <row r="180" spans="1:51" ht="36" customHeight="1" x14ac:dyDescent="0.25">
      <c r="A180" s="9">
        <f t="shared" si="65"/>
        <v>177</v>
      </c>
      <c r="B180" s="9" t="s">
        <v>104</v>
      </c>
      <c r="C180" s="10" t="s">
        <v>518</v>
      </c>
      <c r="D180" s="12" t="s">
        <v>519</v>
      </c>
      <c r="E180" s="14" t="s">
        <v>114</v>
      </c>
      <c r="F180" s="15" t="s">
        <v>12</v>
      </c>
      <c r="G180" s="15" t="s">
        <v>111</v>
      </c>
      <c r="H180" s="28">
        <v>1</v>
      </c>
      <c r="I180" s="29">
        <f>VLOOKUP(C180,[1]Sheet1!$B$5:$AZ$716,51,0)</f>
        <v>458</v>
      </c>
      <c r="J180" s="29">
        <f>VLOOKUP(C180,[1]Sheet1!$B$5:$BA$716,52,0)</f>
        <v>458</v>
      </c>
      <c r="K180" s="30">
        <f>VLOOKUP(C180,[2]Sheet1!$B$5:$BB$697,53,0)</f>
        <v>0</v>
      </c>
      <c r="L180" s="30">
        <f>VLOOKUP(C180,[2]Sheet1!$B:$BC,54,0)</f>
        <v>0</v>
      </c>
      <c r="M180" s="30">
        <f>VLOOKUP(C180,[2]Sheet1!$B:$BD,55,0)</f>
        <v>0</v>
      </c>
      <c r="N180" s="30">
        <f>VLOOKUP(C180,[2]Sheet1!$B:$BE,56,0)</f>
        <v>2.6666666666666701</v>
      </c>
      <c r="O180" s="30">
        <f>VLOOKUP(C180,[2]Sheet1!$B:$BF,57,0)</f>
        <v>2.6666666666666701</v>
      </c>
      <c r="P180" s="30">
        <f>VLOOKUP(C180,[3]Sheet1!$B:$BH,59,0)</f>
        <v>993</v>
      </c>
      <c r="Q180" s="30">
        <f>VLOOKUP(C180,[4]Sheet1!$B$5:$BJ$707,61,0)</f>
        <v>76.3333333333333</v>
      </c>
      <c r="R180" s="30">
        <f>VLOOKUP(C180,[1]Sheet1!$B$5:$BN$716,65,0)</f>
        <v>76.3333333333333</v>
      </c>
      <c r="S180" s="36">
        <f t="shared" si="61"/>
        <v>1151</v>
      </c>
      <c r="T180" s="37">
        <f>VLOOKUP(C180,[5]Sheet2!$A:$V,21,0)</f>
        <v>5500</v>
      </c>
      <c r="U180" s="37"/>
      <c r="V180" s="37"/>
      <c r="W180" s="37">
        <v>5500</v>
      </c>
      <c r="X180" s="37"/>
      <c r="Y180" s="37">
        <f>VLOOKUP(C180,'[7]7.4付款计划'!$C$4:$AI$185,33,0)</f>
        <v>0</v>
      </c>
      <c r="Z180" s="37">
        <f>VLOOKUP(C180,'[7]7.9付款计划'!$C$9:$AB$196,26,0)</f>
        <v>0</v>
      </c>
      <c r="AA180" s="37"/>
      <c r="AB180" s="37"/>
      <c r="AC180" s="37">
        <f t="shared" si="62"/>
        <v>11000</v>
      </c>
      <c r="AD180" s="38">
        <f t="shared" si="55"/>
        <v>-9849</v>
      </c>
      <c r="AE180" s="38">
        <f t="shared" si="63"/>
        <v>458</v>
      </c>
      <c r="AF180" s="44">
        <f t="shared" si="74"/>
        <v>458</v>
      </c>
      <c r="AG180" s="45">
        <f t="shared" si="69"/>
        <v>458</v>
      </c>
      <c r="AH180" s="44"/>
      <c r="AI180" s="47">
        <f t="shared" si="64"/>
        <v>0</v>
      </c>
      <c r="AJ180" s="48">
        <f t="shared" si="70"/>
        <v>0</v>
      </c>
      <c r="AK180" s="49">
        <f t="shared" si="71"/>
        <v>0</v>
      </c>
      <c r="AL180" s="50"/>
      <c r="AM180" s="51"/>
      <c r="AN180" s="51"/>
      <c r="AO180" s="50">
        <f t="shared" si="72"/>
        <v>0</v>
      </c>
      <c r="AP180" s="58"/>
      <c r="AQ180" s="58">
        <f t="shared" si="75"/>
        <v>0</v>
      </c>
      <c r="AR180" s="47">
        <f t="shared" si="73"/>
        <v>0</v>
      </c>
      <c r="AS180" s="59"/>
      <c r="AT180" s="61"/>
      <c r="AU180" s="59"/>
      <c r="AV180" s="19" t="s">
        <v>98</v>
      </c>
      <c r="AW180" s="47"/>
      <c r="AX180" s="9" t="s">
        <v>107</v>
      </c>
      <c r="AY180" s="69"/>
    </row>
    <row r="181" spans="1:51" ht="36" customHeight="1" x14ac:dyDescent="0.25">
      <c r="A181" s="9">
        <f t="shared" si="65"/>
        <v>178</v>
      </c>
      <c r="B181" s="9" t="s">
        <v>104</v>
      </c>
      <c r="C181" s="10" t="s">
        <v>520</v>
      </c>
      <c r="D181" s="12" t="s">
        <v>521</v>
      </c>
      <c r="E181" s="14" t="s">
        <v>250</v>
      </c>
      <c r="F181" s="15" t="s">
        <v>12</v>
      </c>
      <c r="G181" s="15" t="s">
        <v>111</v>
      </c>
      <c r="H181" s="28">
        <v>1</v>
      </c>
      <c r="I181" s="29">
        <f>VLOOKUP(C181,[1]Sheet1!$B$5:$AZ$716,51,0)</f>
        <v>190530.9</v>
      </c>
      <c r="J181" s="29">
        <f>VLOOKUP(C181,[1]Sheet1!$B$5:$BA$716,52,0)</f>
        <v>165027.4</v>
      </c>
      <c r="K181" s="30">
        <f>VLOOKUP(C181,[2]Sheet1!$B$5:$BB$697,53,0)</f>
        <v>6182.65</v>
      </c>
      <c r="L181" s="30">
        <f>VLOOKUP(C181,[2]Sheet1!$B:$BC,54,0)</f>
        <v>6182.65</v>
      </c>
      <c r="M181" s="30">
        <f>VLOOKUP(C181,[2]Sheet1!$B:$BD,55,0)</f>
        <v>6132.65</v>
      </c>
      <c r="N181" s="30">
        <f>VLOOKUP(C181,[2]Sheet1!$B:$BE,56,0)</f>
        <v>6132.65</v>
      </c>
      <c r="O181" s="30">
        <f>VLOOKUP(C181,[2]Sheet1!$B:$BF,57,0)</f>
        <v>14920.8166666667</v>
      </c>
      <c r="P181" s="30">
        <f>VLOOKUP(C181,[3]Sheet1!$B:$BH,59,0)</f>
        <v>11003.15</v>
      </c>
      <c r="Q181" s="30">
        <f>VLOOKUP(C181,[4]Sheet1!$B$5:$BJ$707,61,0)</f>
        <v>9857.8333333333303</v>
      </c>
      <c r="R181" s="30">
        <f>VLOOKUP(C181,[1]Sheet1!$B$5:$BN$716,65,0)</f>
        <v>14108.416666666701</v>
      </c>
      <c r="S181" s="36">
        <f t="shared" si="61"/>
        <v>74520.816666666738</v>
      </c>
      <c r="T181" s="37">
        <f>VLOOKUP(C181,[5]Sheet2!$A:$V,21,0)</f>
        <v>30000</v>
      </c>
      <c r="U181" s="37">
        <v>30000</v>
      </c>
      <c r="V181" s="37"/>
      <c r="W181" s="37"/>
      <c r="X181" s="37"/>
      <c r="Y181" s="37">
        <f>VLOOKUP(C181,'[7]7.4付款计划'!$C$4:$AI$185,33,0)</f>
        <v>0</v>
      </c>
      <c r="Z181" s="37">
        <f>VLOOKUP(C181,'[7]7.9付款计划'!$C$9:$AB$196,26,0)</f>
        <v>0</v>
      </c>
      <c r="AA181" s="37"/>
      <c r="AB181" s="37"/>
      <c r="AC181" s="37">
        <f t="shared" si="62"/>
        <v>60000</v>
      </c>
      <c r="AD181" s="38">
        <f t="shared" si="55"/>
        <v>14520.816666666738</v>
      </c>
      <c r="AE181" s="38">
        <f t="shared" si="63"/>
        <v>165027.4</v>
      </c>
      <c r="AF181" s="44">
        <f t="shared" si="74"/>
        <v>165027.4</v>
      </c>
      <c r="AG181" s="45">
        <f t="shared" si="69"/>
        <v>165027.4</v>
      </c>
      <c r="AH181" s="44">
        <v>50000</v>
      </c>
      <c r="AI181" s="47">
        <f t="shared" si="64"/>
        <v>50000</v>
      </c>
      <c r="AJ181" s="48">
        <f t="shared" si="70"/>
        <v>0.30297998998954112</v>
      </c>
      <c r="AK181" s="49">
        <f t="shared" si="71"/>
        <v>2.1489461762911033E-3</v>
      </c>
      <c r="AL181" s="50"/>
      <c r="AM181" s="51"/>
      <c r="AN181" s="51"/>
      <c r="AO181" s="50">
        <f t="shared" si="72"/>
        <v>0</v>
      </c>
      <c r="AP181" s="58"/>
      <c r="AQ181" s="58">
        <f t="shared" si="75"/>
        <v>0</v>
      </c>
      <c r="AR181" s="47">
        <f t="shared" si="73"/>
        <v>50000</v>
      </c>
      <c r="AS181" s="59"/>
      <c r="AT181" s="61"/>
      <c r="AU181" s="59"/>
      <c r="AV181" s="19" t="s">
        <v>98</v>
      </c>
      <c r="AW181" s="47"/>
      <c r="AX181" s="9" t="s">
        <v>107</v>
      </c>
      <c r="AY181" s="69"/>
    </row>
    <row r="182" spans="1:51" ht="36" customHeight="1" x14ac:dyDescent="0.25">
      <c r="A182" s="9">
        <f t="shared" si="65"/>
        <v>179</v>
      </c>
      <c r="B182" s="9" t="s">
        <v>104</v>
      </c>
      <c r="C182" s="10" t="s">
        <v>522</v>
      </c>
      <c r="D182" s="12" t="s">
        <v>523</v>
      </c>
      <c r="E182" s="14" t="s">
        <v>114</v>
      </c>
      <c r="F182" s="15" t="s">
        <v>12</v>
      </c>
      <c r="G182" s="15" t="s">
        <v>111</v>
      </c>
      <c r="H182" s="28">
        <v>1</v>
      </c>
      <c r="I182" s="29">
        <f>VLOOKUP(C182,[1]Sheet1!$B$5:$AZ$716,51,0)</f>
        <v>44064.5</v>
      </c>
      <c r="J182" s="29">
        <f>VLOOKUP(C182,[1]Sheet1!$B$5:$BA$716,52,0)</f>
        <v>44064.5</v>
      </c>
      <c r="K182" s="30">
        <f>VLOOKUP(C182,[2]Sheet1!$B$5:$BB$697,53,0)</f>
        <v>3027.6666666666702</v>
      </c>
      <c r="L182" s="30">
        <f>VLOOKUP(C182,[2]Sheet1!$B:$BC,54,0)</f>
        <v>3027.6666666666702</v>
      </c>
      <c r="M182" s="30">
        <f>VLOOKUP(C182,[2]Sheet1!$B:$BD,55,0)</f>
        <v>3027.6666666666702</v>
      </c>
      <c r="N182" s="30">
        <f>VLOOKUP(C182,[2]Sheet1!$B:$BE,56,0)</f>
        <v>3027.6666666666702</v>
      </c>
      <c r="O182" s="30">
        <f>VLOOKUP(C182,[2]Sheet1!$B:$BF,57,0)</f>
        <v>3027.6666666666702</v>
      </c>
      <c r="P182" s="30">
        <f>VLOOKUP(C182,[3]Sheet1!$B:$BH,59,0)</f>
        <v>3027.6666666666702</v>
      </c>
      <c r="Q182" s="30">
        <f>VLOOKUP(C182,[4]Sheet1!$B$5:$BJ$707,61,0)</f>
        <v>0</v>
      </c>
      <c r="R182" s="30">
        <f>VLOOKUP(C182,[1]Sheet1!$B$5:$BN$716,65,0)</f>
        <v>0</v>
      </c>
      <c r="S182" s="36">
        <f t="shared" si="61"/>
        <v>18166.000000000022</v>
      </c>
      <c r="T182" s="37">
        <f>VLOOKUP(C182,[5]Sheet2!$A:$V,21,0)</f>
        <v>0</v>
      </c>
      <c r="U182" s="37"/>
      <c r="V182" s="37"/>
      <c r="W182" s="37"/>
      <c r="X182" s="37"/>
      <c r="Y182" s="37">
        <f>VLOOKUP(C182,'[7]7.4付款计划'!$C$4:$AI$185,33,0)</f>
        <v>0</v>
      </c>
      <c r="Z182" s="37">
        <f>VLOOKUP(C182,'[7]7.9付款计划'!$C$9:$AB$196,26,0)</f>
        <v>0</v>
      </c>
      <c r="AA182" s="37"/>
      <c r="AB182" s="37"/>
      <c r="AC182" s="37">
        <f t="shared" si="62"/>
        <v>0</v>
      </c>
      <c r="AD182" s="38">
        <f t="shared" si="55"/>
        <v>18166.000000000022</v>
      </c>
      <c r="AE182" s="38">
        <f t="shared" si="63"/>
        <v>44064.5</v>
      </c>
      <c r="AF182" s="44">
        <f t="shared" si="74"/>
        <v>44064.5</v>
      </c>
      <c r="AG182" s="45">
        <f t="shared" si="69"/>
        <v>44064.5</v>
      </c>
      <c r="AH182" s="44">
        <v>20000</v>
      </c>
      <c r="AI182" s="47">
        <f t="shared" si="64"/>
        <v>20000</v>
      </c>
      <c r="AJ182" s="48">
        <f t="shared" si="70"/>
        <v>0.45388010756958547</v>
      </c>
      <c r="AK182" s="49">
        <f t="shared" si="71"/>
        <v>8.5957847051644129E-4</v>
      </c>
      <c r="AL182" s="50"/>
      <c r="AM182" s="51"/>
      <c r="AN182" s="51"/>
      <c r="AO182" s="50">
        <f t="shared" si="72"/>
        <v>0</v>
      </c>
      <c r="AP182" s="58"/>
      <c r="AQ182" s="58">
        <f t="shared" si="75"/>
        <v>0</v>
      </c>
      <c r="AR182" s="47">
        <f t="shared" si="73"/>
        <v>20000</v>
      </c>
      <c r="AS182" s="59"/>
      <c r="AT182" s="61"/>
      <c r="AU182" s="59"/>
      <c r="AV182" s="19" t="s">
        <v>98</v>
      </c>
      <c r="AW182" s="47"/>
      <c r="AX182" s="9" t="s">
        <v>107</v>
      </c>
      <c r="AY182" s="69"/>
    </row>
    <row r="183" spans="1:51" ht="36" customHeight="1" x14ac:dyDescent="0.25">
      <c r="A183" s="9">
        <f t="shared" si="65"/>
        <v>180</v>
      </c>
      <c r="B183" s="9" t="s">
        <v>16</v>
      </c>
      <c r="C183" s="10" t="s">
        <v>524</v>
      </c>
      <c r="D183" s="12" t="s">
        <v>525</v>
      </c>
      <c r="E183" s="14" t="s">
        <v>114</v>
      </c>
      <c r="F183" s="15" t="s">
        <v>16</v>
      </c>
      <c r="G183" s="15" t="s">
        <v>111</v>
      </c>
      <c r="H183" s="28">
        <v>1</v>
      </c>
      <c r="I183" s="29">
        <f>VLOOKUP(C183,[1]Sheet1!$B$5:$AZ$716,51,0)</f>
        <v>0</v>
      </c>
      <c r="J183" s="29">
        <f>VLOOKUP(C183,[1]Sheet1!$B$5:$BA$716,52,0)</f>
        <v>0</v>
      </c>
      <c r="K183" s="30">
        <f>VLOOKUP(C183,[2]Sheet1!$B$5:$BB$697,53,0)</f>
        <v>1500</v>
      </c>
      <c r="L183" s="30">
        <f>VLOOKUP(C183,[2]Sheet1!$B:$BC,54,0)</f>
        <v>1500</v>
      </c>
      <c r="M183" s="30">
        <f>VLOOKUP(C183,[2]Sheet1!$B:$BD,55,0)</f>
        <v>1500</v>
      </c>
      <c r="N183" s="30">
        <f>VLOOKUP(C183,[2]Sheet1!$B:$BE,56,0)</f>
        <v>1500</v>
      </c>
      <c r="O183" s="30">
        <f>VLOOKUP(C183,[2]Sheet1!$B:$BF,57,0)</f>
        <v>1500</v>
      </c>
      <c r="P183" s="30">
        <f>VLOOKUP(C183,[3]Sheet1!$B:$BH,59,0)</f>
        <v>1500</v>
      </c>
      <c r="Q183" s="30">
        <f>VLOOKUP(C183,[4]Sheet1!$B$5:$BJ$707,61,0)</f>
        <v>0</v>
      </c>
      <c r="R183" s="30">
        <f>VLOOKUP(C183,[1]Sheet1!$B$5:$BN$716,65,0)</f>
        <v>0</v>
      </c>
      <c r="S183" s="36">
        <f t="shared" si="61"/>
        <v>9000</v>
      </c>
      <c r="T183" s="37">
        <f>VLOOKUP(C183,[5]Sheet2!$A:$V,21,0)</f>
        <v>0</v>
      </c>
      <c r="U183" s="37"/>
      <c r="V183" s="37"/>
      <c r="W183" s="37"/>
      <c r="X183" s="37"/>
      <c r="Y183" s="37">
        <f>VLOOKUP(C183,'[7]7.4付款计划'!$C$4:$AI$185,33,0)</f>
        <v>9000</v>
      </c>
      <c r="Z183" s="37">
        <f>VLOOKUP(C183,'[7]7.9付款计划'!$C$9:$AB$196,26,0)</f>
        <v>0</v>
      </c>
      <c r="AA183" s="37"/>
      <c r="AB183" s="37"/>
      <c r="AC183" s="37">
        <f t="shared" si="62"/>
        <v>9000</v>
      </c>
      <c r="AD183" s="38">
        <f t="shared" si="55"/>
        <v>0</v>
      </c>
      <c r="AE183" s="38">
        <f t="shared" si="63"/>
        <v>0</v>
      </c>
      <c r="AF183" s="44">
        <f t="shared" si="74"/>
        <v>0</v>
      </c>
      <c r="AG183" s="45">
        <f t="shared" si="69"/>
        <v>0</v>
      </c>
      <c r="AH183" s="44"/>
      <c r="AI183" s="47">
        <f t="shared" si="64"/>
        <v>0</v>
      </c>
      <c r="AJ183" s="48" t="str">
        <f t="shared" si="70"/>
        <v>100%</v>
      </c>
      <c r="AK183" s="49">
        <f t="shared" si="71"/>
        <v>0</v>
      </c>
      <c r="AL183" s="50"/>
      <c r="AM183" s="51"/>
      <c r="AN183" s="51"/>
      <c r="AO183" s="50">
        <f t="shared" si="72"/>
        <v>0</v>
      </c>
      <c r="AP183" s="58"/>
      <c r="AQ183" s="58">
        <f t="shared" si="75"/>
        <v>0</v>
      </c>
      <c r="AR183" s="47">
        <f t="shared" si="73"/>
        <v>0</v>
      </c>
      <c r="AS183" s="59"/>
      <c r="AT183" s="61"/>
      <c r="AU183" s="59"/>
      <c r="AV183" s="68" t="s">
        <v>98</v>
      </c>
      <c r="AW183" s="47"/>
      <c r="AX183" s="15" t="s">
        <v>107</v>
      </c>
      <c r="AY183" s="69"/>
    </row>
    <row r="184" spans="1:51" ht="36" customHeight="1" x14ac:dyDescent="0.25">
      <c r="A184" s="9">
        <f t="shared" si="65"/>
        <v>181</v>
      </c>
      <c r="B184" s="9" t="s">
        <v>104</v>
      </c>
      <c r="C184" s="10" t="s">
        <v>526</v>
      </c>
      <c r="D184" s="12" t="s">
        <v>527</v>
      </c>
      <c r="E184" s="14" t="s">
        <v>114</v>
      </c>
      <c r="F184" s="15" t="s">
        <v>12</v>
      </c>
      <c r="G184" s="15" t="s">
        <v>111</v>
      </c>
      <c r="H184" s="28">
        <v>0.8</v>
      </c>
      <c r="I184" s="29">
        <f>VLOOKUP(C184,[1]Sheet1!$B$5:$AZ$716,51,0)</f>
        <v>16908.5</v>
      </c>
      <c r="J184" s="29">
        <f>VLOOKUP(C184,[1]Sheet1!$B$5:$BA$716,52,0)</f>
        <v>16908.5</v>
      </c>
      <c r="K184" s="30">
        <f>VLOOKUP(C184,[2]Sheet1!$B$5:$BB$697,53,0)</f>
        <v>0</v>
      </c>
      <c r="L184" s="30">
        <f>VLOOKUP(C184,[2]Sheet1!$B:$BC,54,0)</f>
        <v>0</v>
      </c>
      <c r="M184" s="30">
        <f>VLOOKUP(C184,[2]Sheet1!$B:$BD,55,0)</f>
        <v>0</v>
      </c>
      <c r="N184" s="30">
        <f>VLOOKUP(C184,[2]Sheet1!$B:$BE,56,0)</f>
        <v>0</v>
      </c>
      <c r="O184" s="30">
        <f>VLOOKUP(C184,[2]Sheet1!$B:$BF,57,0)</f>
        <v>0</v>
      </c>
      <c r="P184" s="30">
        <f>VLOOKUP(C184,[3]Sheet1!$B:$BH,59,0)</f>
        <v>2818.0833333333298</v>
      </c>
      <c r="Q184" s="30">
        <f>VLOOKUP(C184,[4]Sheet1!$B$5:$BJ$707,61,0)</f>
        <v>2818.0833333333298</v>
      </c>
      <c r="R184" s="30">
        <f>VLOOKUP(C184,[1]Sheet1!$B$5:$BN$716,65,0)</f>
        <v>2818.0833333333298</v>
      </c>
      <c r="S184" s="36">
        <f t="shared" si="61"/>
        <v>6763.3999999999915</v>
      </c>
      <c r="T184" s="37">
        <f>VLOOKUP(C184,[5]Sheet2!$A:$V,21,0)</f>
        <v>0</v>
      </c>
      <c r="U184" s="37"/>
      <c r="V184" s="37"/>
      <c r="W184" s="37"/>
      <c r="X184" s="37"/>
      <c r="Y184" s="37"/>
      <c r="Z184" s="37">
        <f>VLOOKUP(C184,'[7]7.9付款计划'!$C$9:$AB$196,26,0)</f>
        <v>0</v>
      </c>
      <c r="AA184" s="37"/>
      <c r="AB184" s="37"/>
      <c r="AC184" s="37">
        <f t="shared" si="62"/>
        <v>0</v>
      </c>
      <c r="AD184" s="38">
        <f t="shared" si="55"/>
        <v>6763.3999999999915</v>
      </c>
      <c r="AE184" s="38">
        <f t="shared" si="63"/>
        <v>16908.5</v>
      </c>
      <c r="AF184" s="44">
        <f t="shared" si="74"/>
        <v>16908.5</v>
      </c>
      <c r="AG184" s="45">
        <f t="shared" si="69"/>
        <v>16908.5</v>
      </c>
      <c r="AH184" s="44">
        <v>10000</v>
      </c>
      <c r="AI184" s="47">
        <f t="shared" si="64"/>
        <v>10000</v>
      </c>
      <c r="AJ184" s="48">
        <f t="shared" si="70"/>
        <v>0.59141851731377715</v>
      </c>
      <c r="AK184" s="49">
        <f t="shared" si="71"/>
        <v>4.2978923525822065E-4</v>
      </c>
      <c r="AL184" s="50"/>
      <c r="AM184" s="51"/>
      <c r="AN184" s="51"/>
      <c r="AO184" s="50">
        <f t="shared" si="72"/>
        <v>0</v>
      </c>
      <c r="AP184" s="58"/>
      <c r="AQ184" s="58">
        <f t="shared" si="75"/>
        <v>0</v>
      </c>
      <c r="AR184" s="47">
        <f t="shared" si="73"/>
        <v>10000</v>
      </c>
      <c r="AS184" s="59"/>
      <c r="AT184" s="61"/>
      <c r="AU184" s="59"/>
      <c r="AV184" s="19" t="s">
        <v>98</v>
      </c>
      <c r="AW184" s="47"/>
      <c r="AX184" s="9" t="s">
        <v>107</v>
      </c>
      <c r="AY184" s="69"/>
    </row>
    <row r="185" spans="1:51" ht="36" customHeight="1" x14ac:dyDescent="0.25">
      <c r="A185" s="9">
        <f t="shared" si="65"/>
        <v>182</v>
      </c>
      <c r="B185" s="9" t="s">
        <v>16</v>
      </c>
      <c r="C185" s="10" t="s">
        <v>528</v>
      </c>
      <c r="D185" s="12" t="s">
        <v>529</v>
      </c>
      <c r="E185" s="14" t="s">
        <v>114</v>
      </c>
      <c r="F185" s="15" t="s">
        <v>16</v>
      </c>
      <c r="G185" s="15" t="s">
        <v>108</v>
      </c>
      <c r="H185" s="28">
        <v>1</v>
      </c>
      <c r="I185" s="29">
        <f>VLOOKUP(C185,[1]Sheet1!$B$5:$AZ$716,51,0)</f>
        <v>60025</v>
      </c>
      <c r="J185" s="29">
        <f>VLOOKUP(C185,[1]Sheet1!$B$5:$BA$716,52,0)</f>
        <v>60025</v>
      </c>
      <c r="K185" s="30">
        <f>VLOOKUP(C185,[2]Sheet1!$B$5:$BB$697,53,0)</f>
        <v>0</v>
      </c>
      <c r="L185" s="30">
        <f>VLOOKUP(C185,[2]Sheet1!$B:$BC,54,0)</f>
        <v>0</v>
      </c>
      <c r="M185" s="30">
        <f>VLOOKUP(C185,[2]Sheet1!$B:$BD,55,0)</f>
        <v>0</v>
      </c>
      <c r="N185" s="30">
        <f>VLOOKUP(C185,[2]Sheet1!$B:$BE,56,0)</f>
        <v>0</v>
      </c>
      <c r="O185" s="30">
        <f>VLOOKUP(C185,[2]Sheet1!$B:$BF,57,0)</f>
        <v>0</v>
      </c>
      <c r="P185" s="30">
        <f>VLOOKUP(C185,[3]Sheet1!$B:$BH,59,0)</f>
        <v>0</v>
      </c>
      <c r="Q185" s="30">
        <f>VLOOKUP(C185,[4]Sheet1!$B$5:$BJ$707,61,0)</f>
        <v>0</v>
      </c>
      <c r="R185" s="30">
        <f>VLOOKUP(C185,[1]Sheet1!$B$5:$BN$716,65,0)</f>
        <v>10004.166666666701</v>
      </c>
      <c r="S185" s="36">
        <f t="shared" si="61"/>
        <v>10004.166666666701</v>
      </c>
      <c r="T185" s="37">
        <f>VLOOKUP(C185,[5]Sheet2!$A:$V,21,0)</f>
        <v>20000</v>
      </c>
      <c r="U185" s="37"/>
      <c r="V185" s="37">
        <v>21200</v>
      </c>
      <c r="W185" s="37"/>
      <c r="X185" s="37"/>
      <c r="Y185" s="37"/>
      <c r="Z185" s="37">
        <f>VLOOKUP(C185,'[7]7.9付款计划'!$C$9:$AB$196,26,0)</f>
        <v>0</v>
      </c>
      <c r="AA185" s="37"/>
      <c r="AB185" s="37"/>
      <c r="AC185" s="37">
        <f t="shared" si="62"/>
        <v>41200</v>
      </c>
      <c r="AD185" s="38">
        <f t="shared" si="55"/>
        <v>-31195.833333333299</v>
      </c>
      <c r="AE185" s="38">
        <f t="shared" si="63"/>
        <v>60025</v>
      </c>
      <c r="AF185" s="44">
        <f t="shared" si="74"/>
        <v>60025</v>
      </c>
      <c r="AG185" s="45">
        <f t="shared" si="69"/>
        <v>60025</v>
      </c>
      <c r="AH185" s="44">
        <v>20000</v>
      </c>
      <c r="AI185" s="47">
        <f t="shared" si="64"/>
        <v>20000</v>
      </c>
      <c r="AJ185" s="48">
        <f t="shared" si="70"/>
        <v>0.33319450229071218</v>
      </c>
      <c r="AK185" s="49">
        <f t="shared" si="71"/>
        <v>8.5957847051644129E-4</v>
      </c>
      <c r="AL185" s="50"/>
      <c r="AM185" s="51"/>
      <c r="AN185" s="51"/>
      <c r="AO185" s="50">
        <f t="shared" si="72"/>
        <v>0</v>
      </c>
      <c r="AP185" s="58"/>
      <c r="AQ185" s="58">
        <f t="shared" si="75"/>
        <v>0</v>
      </c>
      <c r="AR185" s="47">
        <f t="shared" si="73"/>
        <v>20000</v>
      </c>
      <c r="AS185" s="59"/>
      <c r="AT185" s="61">
        <v>3</v>
      </c>
      <c r="AU185" s="59">
        <f t="shared" ref="AU185:AU193" si="76">AS185-AT185</f>
        <v>-3</v>
      </c>
      <c r="AV185" s="19" t="s">
        <v>98</v>
      </c>
      <c r="AW185" s="47"/>
      <c r="AX185" s="9" t="s">
        <v>162</v>
      </c>
      <c r="AY185" s="69"/>
    </row>
    <row r="186" spans="1:51" ht="36" customHeight="1" x14ac:dyDescent="0.25">
      <c r="A186" s="9">
        <f t="shared" si="65"/>
        <v>183</v>
      </c>
      <c r="B186" s="9" t="s">
        <v>127</v>
      </c>
      <c r="C186" s="10" t="s">
        <v>530</v>
      </c>
      <c r="D186" s="12" t="s">
        <v>531</v>
      </c>
      <c r="E186" s="14" t="s">
        <v>114</v>
      </c>
      <c r="F186" s="15" t="s">
        <v>12</v>
      </c>
      <c r="G186" s="15" t="s">
        <v>108</v>
      </c>
      <c r="H186" s="28">
        <v>1</v>
      </c>
      <c r="I186" s="29">
        <f>VLOOKUP(C186,[1]Sheet1!$B$5:$AZ$716,51,0)</f>
        <v>97692</v>
      </c>
      <c r="J186" s="29">
        <f>VLOOKUP(C186,[1]Sheet1!$B$5:$BA$716,52,0)</f>
        <v>97692</v>
      </c>
      <c r="K186" s="30">
        <f>VLOOKUP(C186,[2]Sheet1!$B$5:$BB$697,53,0)</f>
        <v>0</v>
      </c>
      <c r="L186" s="30">
        <f>VLOOKUP(C186,[2]Sheet1!$B:$BC,54,0)</f>
        <v>0</v>
      </c>
      <c r="M186" s="30">
        <f>VLOOKUP(C186,[2]Sheet1!$B:$BD,55,0)</f>
        <v>0</v>
      </c>
      <c r="N186" s="30">
        <f>VLOOKUP(C186,[2]Sheet1!$B:$BE,56,0)</f>
        <v>0</v>
      </c>
      <c r="O186" s="30">
        <f>VLOOKUP(C186,[2]Sheet1!$B:$BF,57,0)</f>
        <v>0</v>
      </c>
      <c r="P186" s="30">
        <f>VLOOKUP(C186,[3]Sheet1!$B:$BH,59,0)</f>
        <v>0</v>
      </c>
      <c r="Q186" s="30">
        <f>VLOOKUP(C186,[4]Sheet1!$B$5:$BJ$707,61,0)</f>
        <v>0</v>
      </c>
      <c r="R186" s="30">
        <f>VLOOKUP(C186,[1]Sheet1!$B$5:$BN$716,65,0)</f>
        <v>2583.3333333333298</v>
      </c>
      <c r="S186" s="36">
        <f t="shared" si="61"/>
        <v>2583.3333333333298</v>
      </c>
      <c r="T186" s="37">
        <f>VLOOKUP(C186,[5]Sheet2!$A:$V,21,0)</f>
        <v>0</v>
      </c>
      <c r="U186" s="37"/>
      <c r="V186" s="37"/>
      <c r="W186" s="37"/>
      <c r="X186" s="37"/>
      <c r="Y186" s="37"/>
      <c r="Z186" s="37">
        <f>VLOOKUP(C186,'[7]7.9付款计划'!$C$9:$AB$196,26,0)</f>
        <v>0</v>
      </c>
      <c r="AA186" s="37"/>
      <c r="AB186" s="37"/>
      <c r="AC186" s="37">
        <f t="shared" si="62"/>
        <v>0</v>
      </c>
      <c r="AD186" s="38">
        <f t="shared" si="55"/>
        <v>2583.3333333333298</v>
      </c>
      <c r="AE186" s="38">
        <f t="shared" si="63"/>
        <v>97692</v>
      </c>
      <c r="AF186" s="44">
        <f t="shared" si="74"/>
        <v>97692</v>
      </c>
      <c r="AG186" s="45">
        <f t="shared" si="69"/>
        <v>97692</v>
      </c>
      <c r="AH186" s="44"/>
      <c r="AI186" s="47">
        <f t="shared" si="64"/>
        <v>0</v>
      </c>
      <c r="AJ186" s="48">
        <f t="shared" si="70"/>
        <v>0</v>
      </c>
      <c r="AK186" s="49">
        <f t="shared" si="71"/>
        <v>0</v>
      </c>
      <c r="AL186" s="50"/>
      <c r="AM186" s="51"/>
      <c r="AN186" s="51"/>
      <c r="AO186" s="50">
        <f t="shared" si="72"/>
        <v>0</v>
      </c>
      <c r="AP186" s="58"/>
      <c r="AQ186" s="58">
        <f t="shared" si="75"/>
        <v>0</v>
      </c>
      <c r="AR186" s="47">
        <f t="shared" si="73"/>
        <v>0</v>
      </c>
      <c r="AS186" s="59"/>
      <c r="AT186" s="61">
        <v>3</v>
      </c>
      <c r="AU186" s="59">
        <f t="shared" si="76"/>
        <v>-3</v>
      </c>
      <c r="AV186" s="19" t="s">
        <v>98</v>
      </c>
      <c r="AW186" s="47"/>
      <c r="AX186" s="9" t="s">
        <v>162</v>
      </c>
      <c r="AY186" s="69" t="s">
        <v>532</v>
      </c>
    </row>
    <row r="187" spans="1:51" ht="36" customHeight="1" x14ac:dyDescent="0.25">
      <c r="A187" s="9">
        <f t="shared" si="65"/>
        <v>184</v>
      </c>
      <c r="B187" s="9" t="s">
        <v>127</v>
      </c>
      <c r="C187" s="10" t="s">
        <v>533</v>
      </c>
      <c r="D187" s="12" t="s">
        <v>534</v>
      </c>
      <c r="E187" s="14" t="s">
        <v>114</v>
      </c>
      <c r="F187" s="15" t="s">
        <v>12</v>
      </c>
      <c r="G187" s="15" t="s">
        <v>108</v>
      </c>
      <c r="H187" s="28">
        <v>1</v>
      </c>
      <c r="I187" s="29">
        <f>VLOOKUP(C187,[1]Sheet1!$B$5:$AZ$716,51,0)</f>
        <v>13740</v>
      </c>
      <c r="J187" s="29">
        <f>VLOOKUP(C187,[1]Sheet1!$B$5:$BA$716,52,0)</f>
        <v>13740</v>
      </c>
      <c r="K187" s="30">
        <f>VLOOKUP(C187,[2]Sheet1!$B$5:$BB$697,53,0)</f>
        <v>2290</v>
      </c>
      <c r="L187" s="30">
        <f>VLOOKUP(C187,[2]Sheet1!$B:$BC,54,0)</f>
        <v>2290</v>
      </c>
      <c r="M187" s="30">
        <f>VLOOKUP(C187,[2]Sheet1!$B:$BD,55,0)</f>
        <v>2290</v>
      </c>
      <c r="N187" s="30">
        <f>VLOOKUP(C187,[2]Sheet1!$B:$BE,56,0)</f>
        <v>0</v>
      </c>
      <c r="O187" s="30">
        <f>VLOOKUP(C187,[2]Sheet1!$B:$BF,57,0)</f>
        <v>0</v>
      </c>
      <c r="P187" s="30">
        <f>VLOOKUP(C187,[3]Sheet1!$B:$BH,59,0)</f>
        <v>0</v>
      </c>
      <c r="Q187" s="30">
        <f>VLOOKUP(C187,[4]Sheet1!$B$5:$BJ$707,61,0)</f>
        <v>0</v>
      </c>
      <c r="R187" s="30">
        <f>VLOOKUP(C187,[1]Sheet1!$B$5:$BN$716,65,0)</f>
        <v>0</v>
      </c>
      <c r="S187" s="36">
        <f t="shared" si="61"/>
        <v>6870</v>
      </c>
      <c r="T187" s="37"/>
      <c r="U187" s="37"/>
      <c r="V187" s="37"/>
      <c r="W187" s="37"/>
      <c r="X187" s="37"/>
      <c r="Y187" s="37"/>
      <c r="Z187" s="37">
        <f>VLOOKUP(C187,'[7]7.9付款计划'!$C$9:$AB$196,26,0)</f>
        <v>0</v>
      </c>
      <c r="AA187" s="37"/>
      <c r="AB187" s="37"/>
      <c r="AC187" s="37">
        <f t="shared" si="62"/>
        <v>0</v>
      </c>
      <c r="AD187" s="38">
        <f t="shared" si="55"/>
        <v>6870</v>
      </c>
      <c r="AE187" s="38">
        <f t="shared" si="63"/>
        <v>13740</v>
      </c>
      <c r="AF187" s="44">
        <f t="shared" si="74"/>
        <v>13740</v>
      </c>
      <c r="AG187" s="45">
        <f t="shared" si="69"/>
        <v>13740</v>
      </c>
      <c r="AH187" s="44"/>
      <c r="AI187" s="47">
        <f t="shared" si="64"/>
        <v>0</v>
      </c>
      <c r="AJ187" s="48">
        <f t="shared" si="70"/>
        <v>0</v>
      </c>
      <c r="AK187" s="49">
        <f t="shared" si="71"/>
        <v>0</v>
      </c>
      <c r="AL187" s="50"/>
      <c r="AM187" s="51"/>
      <c r="AN187" s="51"/>
      <c r="AO187" s="50">
        <f t="shared" si="72"/>
        <v>0</v>
      </c>
      <c r="AP187" s="58"/>
      <c r="AQ187" s="58">
        <f t="shared" si="75"/>
        <v>0</v>
      </c>
      <c r="AR187" s="47">
        <f t="shared" si="73"/>
        <v>0</v>
      </c>
      <c r="AS187" s="59"/>
      <c r="AT187" s="61">
        <v>3</v>
      </c>
      <c r="AU187" s="59">
        <f t="shared" si="76"/>
        <v>-3</v>
      </c>
      <c r="AV187" s="19" t="s">
        <v>98</v>
      </c>
      <c r="AW187" s="47"/>
      <c r="AX187" s="9" t="s">
        <v>162</v>
      </c>
      <c r="AY187" s="69"/>
    </row>
    <row r="188" spans="1:51" ht="36" customHeight="1" x14ac:dyDescent="0.25">
      <c r="A188" s="9">
        <f t="shared" si="65"/>
        <v>185</v>
      </c>
      <c r="B188" s="9" t="s">
        <v>104</v>
      </c>
      <c r="C188" s="10" t="s">
        <v>535</v>
      </c>
      <c r="D188" s="12" t="s">
        <v>536</v>
      </c>
      <c r="E188" s="14" t="s">
        <v>114</v>
      </c>
      <c r="F188" s="15" t="s">
        <v>12</v>
      </c>
      <c r="G188" s="15" t="s">
        <v>108</v>
      </c>
      <c r="H188" s="28">
        <v>1</v>
      </c>
      <c r="I188" s="29">
        <f>VLOOKUP(C188,[1]Sheet1!$B$5:$AZ$716,51,0)</f>
        <v>16400</v>
      </c>
      <c r="J188" s="29">
        <f>VLOOKUP(C188,[1]Sheet1!$B$5:$BA$716,52,0)</f>
        <v>16400</v>
      </c>
      <c r="K188" s="30">
        <f>VLOOKUP(C188,[2]Sheet1!$B$5:$BB$697,53,0)</f>
        <v>0</v>
      </c>
      <c r="L188" s="30">
        <f>VLOOKUP(C188,[2]Sheet1!$B:$BC,54,0)</f>
        <v>0</v>
      </c>
      <c r="M188" s="30">
        <f>VLOOKUP(C188,[2]Sheet1!$B:$BD,55,0)</f>
        <v>0</v>
      </c>
      <c r="N188" s="30">
        <f>VLOOKUP(C188,[2]Sheet1!$B:$BE,56,0)</f>
        <v>0</v>
      </c>
      <c r="O188" s="30">
        <f>VLOOKUP(C188,[2]Sheet1!$B:$BF,57,0)</f>
        <v>0</v>
      </c>
      <c r="P188" s="30">
        <f>VLOOKUP(C188,[3]Sheet1!$B:$BH,59,0)</f>
        <v>0</v>
      </c>
      <c r="Q188" s="30">
        <f>VLOOKUP(C188,[4]Sheet1!$B$5:$BJ$707,61,0)</f>
        <v>0</v>
      </c>
      <c r="R188" s="30">
        <f>VLOOKUP(C188,[1]Sheet1!$B$5:$BN$716,65,0)</f>
        <v>0</v>
      </c>
      <c r="S188" s="36">
        <f t="shared" si="61"/>
        <v>0</v>
      </c>
      <c r="T188" s="37"/>
      <c r="U188" s="37"/>
      <c r="V188" s="37"/>
      <c r="W188" s="37"/>
      <c r="X188" s="37"/>
      <c r="Y188" s="37"/>
      <c r="Z188" s="37">
        <f>VLOOKUP(C188,'[7]7.9付款计划'!$C$9:$AB$196,26,0)</f>
        <v>0</v>
      </c>
      <c r="AA188" s="37"/>
      <c r="AB188" s="37"/>
      <c r="AC188" s="37">
        <f t="shared" si="62"/>
        <v>0</v>
      </c>
      <c r="AD188" s="38">
        <f t="shared" si="55"/>
        <v>0</v>
      </c>
      <c r="AE188" s="38">
        <f t="shared" si="63"/>
        <v>16400</v>
      </c>
      <c r="AF188" s="44">
        <f t="shared" si="74"/>
        <v>16400</v>
      </c>
      <c r="AG188" s="45">
        <f t="shared" si="69"/>
        <v>16400</v>
      </c>
      <c r="AH188" s="44">
        <v>16400</v>
      </c>
      <c r="AI188" s="47">
        <f t="shared" si="64"/>
        <v>16400</v>
      </c>
      <c r="AJ188" s="48">
        <f t="shared" si="70"/>
        <v>1</v>
      </c>
      <c r="AK188" s="49">
        <f t="shared" si="71"/>
        <v>7.0485434582348192E-4</v>
      </c>
      <c r="AL188" s="50"/>
      <c r="AM188" s="51"/>
      <c r="AN188" s="51"/>
      <c r="AO188" s="50">
        <f t="shared" si="72"/>
        <v>0</v>
      </c>
      <c r="AP188" s="58"/>
      <c r="AQ188" s="58">
        <f t="shared" si="75"/>
        <v>0</v>
      </c>
      <c r="AR188" s="47">
        <f t="shared" si="73"/>
        <v>16400</v>
      </c>
      <c r="AS188" s="59"/>
      <c r="AT188" s="61">
        <v>3</v>
      </c>
      <c r="AU188" s="59">
        <f t="shared" si="76"/>
        <v>-3</v>
      </c>
      <c r="AV188" s="19" t="s">
        <v>98</v>
      </c>
      <c r="AW188" s="47"/>
      <c r="AX188" s="9" t="s">
        <v>162</v>
      </c>
      <c r="AY188" s="69"/>
    </row>
    <row r="189" spans="1:51" ht="36" customHeight="1" x14ac:dyDescent="0.25">
      <c r="A189" s="9">
        <f t="shared" si="65"/>
        <v>186</v>
      </c>
      <c r="B189" s="9" t="s">
        <v>104</v>
      </c>
      <c r="C189" s="10" t="s">
        <v>537</v>
      </c>
      <c r="D189" s="12" t="s">
        <v>538</v>
      </c>
      <c r="E189" s="14" t="s">
        <v>114</v>
      </c>
      <c r="F189" s="15" t="s">
        <v>12</v>
      </c>
      <c r="G189" s="15" t="s">
        <v>108</v>
      </c>
      <c r="H189" s="28">
        <v>1</v>
      </c>
      <c r="I189" s="29">
        <f>VLOOKUP(C189,[1]Sheet1!$B$5:$AZ$716,51,0)</f>
        <v>82560</v>
      </c>
      <c r="J189" s="29">
        <f>VLOOKUP(C189,[1]Sheet1!$B$5:$BA$716,52,0)</f>
        <v>82560</v>
      </c>
      <c r="K189" s="30">
        <f>VLOOKUP(C189,[2]Sheet1!$B$5:$BB$697,53,0)</f>
        <v>0</v>
      </c>
      <c r="L189" s="30">
        <f>VLOOKUP(C189,[2]Sheet1!$B:$BC,54,0)</f>
        <v>13760</v>
      </c>
      <c r="M189" s="30">
        <f>VLOOKUP(C189,[2]Sheet1!$B:$BD,55,0)</f>
        <v>13760</v>
      </c>
      <c r="N189" s="30">
        <f>VLOOKUP(C189,[2]Sheet1!$B:$BE,56,0)</f>
        <v>13760</v>
      </c>
      <c r="O189" s="30">
        <f>VLOOKUP(C189,[2]Sheet1!$B:$BF,57,0)</f>
        <v>13760</v>
      </c>
      <c r="P189" s="30">
        <f>VLOOKUP(C189,[3]Sheet1!$B:$BH,59,0)</f>
        <v>13760</v>
      </c>
      <c r="Q189" s="30">
        <f>VLOOKUP(C189,[4]Sheet1!$B$5:$BJ$707,61,0)</f>
        <v>13760</v>
      </c>
      <c r="R189" s="30">
        <f>VLOOKUP(C189,[1]Sheet1!$B$5:$BN$716,65,0)</f>
        <v>0</v>
      </c>
      <c r="S189" s="36">
        <f t="shared" si="61"/>
        <v>82560</v>
      </c>
      <c r="T189" s="37">
        <f>VLOOKUP(C189,[5]Sheet2!$A:$V,21,0)</f>
        <v>0</v>
      </c>
      <c r="U189" s="37"/>
      <c r="V189" s="37"/>
      <c r="W189" s="37"/>
      <c r="X189" s="37"/>
      <c r="Y189" s="37"/>
      <c r="Z189" s="37">
        <f>VLOOKUP(C189,'[7]7.9付款计划'!$C$9:$AB$196,26,0)</f>
        <v>0</v>
      </c>
      <c r="AA189" s="37"/>
      <c r="AB189" s="37"/>
      <c r="AC189" s="37">
        <f t="shared" si="62"/>
        <v>0</v>
      </c>
      <c r="AD189" s="38">
        <f t="shared" si="55"/>
        <v>82560</v>
      </c>
      <c r="AE189" s="38">
        <f t="shared" si="63"/>
        <v>82560</v>
      </c>
      <c r="AF189" s="44">
        <f t="shared" si="74"/>
        <v>82560</v>
      </c>
      <c r="AG189" s="45">
        <f t="shared" si="69"/>
        <v>82560</v>
      </c>
      <c r="AH189" s="44">
        <v>20000</v>
      </c>
      <c r="AI189" s="47">
        <f t="shared" si="64"/>
        <v>20000</v>
      </c>
      <c r="AJ189" s="48">
        <f t="shared" si="70"/>
        <v>0.24224806201550386</v>
      </c>
      <c r="AK189" s="49">
        <f t="shared" si="71"/>
        <v>8.5957847051644129E-4</v>
      </c>
      <c r="AL189" s="50"/>
      <c r="AM189" s="51"/>
      <c r="AN189" s="51"/>
      <c r="AO189" s="50">
        <f t="shared" si="72"/>
        <v>0</v>
      </c>
      <c r="AP189" s="58"/>
      <c r="AQ189" s="58">
        <f t="shared" si="75"/>
        <v>0</v>
      </c>
      <c r="AR189" s="47">
        <f t="shared" si="73"/>
        <v>20000</v>
      </c>
      <c r="AS189" s="59"/>
      <c r="AT189" s="61">
        <v>3</v>
      </c>
      <c r="AU189" s="59">
        <f t="shared" si="76"/>
        <v>-3</v>
      </c>
      <c r="AV189" s="19" t="s">
        <v>98</v>
      </c>
      <c r="AW189" s="47"/>
      <c r="AX189" s="9" t="s">
        <v>162</v>
      </c>
      <c r="AY189" s="69"/>
    </row>
    <row r="190" spans="1:51" ht="36" customHeight="1" x14ac:dyDescent="0.25">
      <c r="A190" s="9">
        <f t="shared" si="65"/>
        <v>187</v>
      </c>
      <c r="B190" s="9" t="s">
        <v>127</v>
      </c>
      <c r="C190" s="10" t="s">
        <v>539</v>
      </c>
      <c r="D190" s="12" t="s">
        <v>540</v>
      </c>
      <c r="E190" s="14" t="s">
        <v>114</v>
      </c>
      <c r="F190" s="15" t="s">
        <v>12</v>
      </c>
      <c r="G190" s="15" t="s">
        <v>108</v>
      </c>
      <c r="H190" s="28">
        <v>1</v>
      </c>
      <c r="I190" s="29">
        <f>VLOOKUP(C190,[1]Sheet1!$B$5:$AZ$716,51,0)</f>
        <v>129900</v>
      </c>
      <c r="J190" s="29">
        <f>VLOOKUP(C190,[1]Sheet1!$B$5:$BA$716,52,0)</f>
        <v>129900</v>
      </c>
      <c r="K190" s="30">
        <f>VLOOKUP(C190,[2]Sheet1!$B$5:$BB$697,53,0)</f>
        <v>0</v>
      </c>
      <c r="L190" s="30">
        <f>VLOOKUP(C190,[2]Sheet1!$B:$BC,54,0)</f>
        <v>0</v>
      </c>
      <c r="M190" s="30">
        <f>VLOOKUP(C190,[2]Sheet1!$B:$BD,55,0)</f>
        <v>23450</v>
      </c>
      <c r="N190" s="30">
        <f>VLOOKUP(C190,[2]Sheet1!$B:$BE,56,0)</f>
        <v>23450</v>
      </c>
      <c r="O190" s="30">
        <f>VLOOKUP(C190,[2]Sheet1!$B:$BF,57,0)</f>
        <v>23450</v>
      </c>
      <c r="P190" s="30">
        <f>VLOOKUP(C190,[3]Sheet1!$B:$BH,59,0)</f>
        <v>23450</v>
      </c>
      <c r="Q190" s="30">
        <f>VLOOKUP(C190,[4]Sheet1!$B$5:$BJ$707,61,0)</f>
        <v>23450</v>
      </c>
      <c r="R190" s="30">
        <f>VLOOKUP(C190,[1]Sheet1!$B$5:$BN$716,65,0)</f>
        <v>21650</v>
      </c>
      <c r="S190" s="36">
        <f t="shared" si="61"/>
        <v>138900</v>
      </c>
      <c r="T190" s="37"/>
      <c r="U190" s="37"/>
      <c r="V190" s="37"/>
      <c r="W190" s="37"/>
      <c r="X190" s="37"/>
      <c r="Y190" s="37"/>
      <c r="Z190" s="37">
        <f>VLOOKUP(C190,'[7]7.9付款计划'!$C$9:$AB$196,26,0)</f>
        <v>0</v>
      </c>
      <c r="AA190" s="37"/>
      <c r="AB190" s="37"/>
      <c r="AC190" s="37">
        <f t="shared" si="62"/>
        <v>0</v>
      </c>
      <c r="AD190" s="38">
        <f t="shared" si="55"/>
        <v>138900</v>
      </c>
      <c r="AE190" s="38">
        <f t="shared" si="63"/>
        <v>129900</v>
      </c>
      <c r="AF190" s="44">
        <f t="shared" si="74"/>
        <v>129900</v>
      </c>
      <c r="AG190" s="45">
        <f t="shared" si="69"/>
        <v>129900</v>
      </c>
      <c r="AH190" s="44">
        <v>30000</v>
      </c>
      <c r="AI190" s="47">
        <f t="shared" si="64"/>
        <v>30000</v>
      </c>
      <c r="AJ190" s="48">
        <f t="shared" si="70"/>
        <v>0.23094688221709006</v>
      </c>
      <c r="AK190" s="49">
        <f t="shared" si="71"/>
        <v>1.2893677057746621E-3</v>
      </c>
      <c r="AL190" s="50"/>
      <c r="AM190" s="51"/>
      <c r="AN190" s="51"/>
      <c r="AO190" s="50">
        <f t="shared" si="72"/>
        <v>0</v>
      </c>
      <c r="AP190" s="58"/>
      <c r="AQ190" s="58">
        <f t="shared" si="75"/>
        <v>0</v>
      </c>
      <c r="AR190" s="47">
        <f t="shared" si="73"/>
        <v>30000</v>
      </c>
      <c r="AS190" s="59"/>
      <c r="AT190" s="61">
        <v>3</v>
      </c>
      <c r="AU190" s="59">
        <f t="shared" si="76"/>
        <v>-3</v>
      </c>
      <c r="AV190" s="19" t="s">
        <v>98</v>
      </c>
      <c r="AW190" s="47"/>
      <c r="AX190" s="9" t="s">
        <v>162</v>
      </c>
      <c r="AY190" s="69"/>
    </row>
    <row r="191" spans="1:51" ht="36" customHeight="1" x14ac:dyDescent="0.25">
      <c r="A191" s="9">
        <f t="shared" si="65"/>
        <v>188</v>
      </c>
      <c r="B191" s="9" t="s">
        <v>16</v>
      </c>
      <c r="C191" s="10" t="s">
        <v>541</v>
      </c>
      <c r="D191" s="12" t="s">
        <v>542</v>
      </c>
      <c r="E191" s="14" t="s">
        <v>114</v>
      </c>
      <c r="F191" s="15" t="s">
        <v>543</v>
      </c>
      <c r="G191" s="15" t="s">
        <v>108</v>
      </c>
      <c r="H191" s="28">
        <v>1</v>
      </c>
      <c r="I191" s="29">
        <f>VLOOKUP(C191,[1]Sheet1!$B$5:$AZ$716,51,0)</f>
        <v>0</v>
      </c>
      <c r="J191" s="29">
        <f>VLOOKUP(C191,[1]Sheet1!$B$5:$BA$716,52,0)</f>
        <v>0</v>
      </c>
      <c r="K191" s="30">
        <f>VLOOKUP(C191,[2]Sheet1!$B$5:$BB$697,53,0)</f>
        <v>0</v>
      </c>
      <c r="L191" s="30">
        <f>VLOOKUP(C191,[2]Sheet1!$B:$BC,54,0)</f>
        <v>0</v>
      </c>
      <c r="M191" s="30">
        <f>VLOOKUP(C191,[2]Sheet1!$B:$BD,55,0)</f>
        <v>0</v>
      </c>
      <c r="N191" s="30">
        <f>VLOOKUP(C191,[2]Sheet1!$B:$BE,56,0)</f>
        <v>0</v>
      </c>
      <c r="O191" s="30">
        <f>VLOOKUP(C191,[2]Sheet1!$B:$BF,57,0)</f>
        <v>0</v>
      </c>
      <c r="P191" s="30">
        <f>VLOOKUP(C191,[3]Sheet1!$B:$BH,59,0)</f>
        <v>0</v>
      </c>
      <c r="Q191" s="30">
        <f>VLOOKUP(C191,[4]Sheet1!$B$5:$BJ$707,61,0)</f>
        <v>0</v>
      </c>
      <c r="R191" s="30">
        <f>VLOOKUP(C191,[1]Sheet1!$B$5:$BN$716,65,0)</f>
        <v>0</v>
      </c>
      <c r="S191" s="36">
        <f t="shared" si="61"/>
        <v>0</v>
      </c>
      <c r="T191" s="37">
        <f>VLOOKUP(C191,[5]Sheet2!$A:$V,21,0)</f>
        <v>0</v>
      </c>
      <c r="U191" s="37"/>
      <c r="V191" s="37"/>
      <c r="W191" s="37"/>
      <c r="X191" s="37"/>
      <c r="Y191" s="37"/>
      <c r="Z191" s="37">
        <f>VLOOKUP(C191,'[7]7.9付款计划'!$C$9:$AB$196,26,0)</f>
        <v>0</v>
      </c>
      <c r="AA191" s="37"/>
      <c r="AB191" s="37"/>
      <c r="AC191" s="37">
        <f t="shared" si="62"/>
        <v>0</v>
      </c>
      <c r="AD191" s="38">
        <f t="shared" si="55"/>
        <v>0</v>
      </c>
      <c r="AE191" s="38">
        <f t="shared" si="63"/>
        <v>0</v>
      </c>
      <c r="AF191" s="44">
        <f t="shared" si="74"/>
        <v>0</v>
      </c>
      <c r="AG191" s="45">
        <f t="shared" si="69"/>
        <v>0</v>
      </c>
      <c r="AH191" s="44"/>
      <c r="AI191" s="47">
        <f t="shared" si="64"/>
        <v>0</v>
      </c>
      <c r="AJ191" s="48" t="str">
        <f t="shared" si="70"/>
        <v>100%</v>
      </c>
      <c r="AK191" s="49">
        <f t="shared" si="71"/>
        <v>0</v>
      </c>
      <c r="AL191" s="50"/>
      <c r="AM191" s="51"/>
      <c r="AN191" s="51"/>
      <c r="AO191" s="50">
        <f t="shared" si="72"/>
        <v>0</v>
      </c>
      <c r="AP191" s="58"/>
      <c r="AQ191" s="58">
        <f t="shared" si="75"/>
        <v>0</v>
      </c>
      <c r="AR191" s="47">
        <f t="shared" si="73"/>
        <v>0</v>
      </c>
      <c r="AS191" s="59"/>
      <c r="AT191" s="61">
        <v>3</v>
      </c>
      <c r="AU191" s="59">
        <f t="shared" si="76"/>
        <v>-3</v>
      </c>
      <c r="AV191" s="19" t="s">
        <v>98</v>
      </c>
      <c r="AW191" s="47"/>
      <c r="AX191" s="9" t="s">
        <v>162</v>
      </c>
      <c r="AY191" s="69"/>
    </row>
    <row r="192" spans="1:51" ht="36" customHeight="1" x14ac:dyDescent="0.25">
      <c r="A192" s="9">
        <f t="shared" si="65"/>
        <v>189</v>
      </c>
      <c r="B192" s="9" t="s">
        <v>127</v>
      </c>
      <c r="C192" s="10" t="s">
        <v>544</v>
      </c>
      <c r="D192" s="12" t="s">
        <v>545</v>
      </c>
      <c r="E192" s="14" t="s">
        <v>86</v>
      </c>
      <c r="F192" s="15" t="s">
        <v>12</v>
      </c>
      <c r="G192" s="15" t="s">
        <v>24</v>
      </c>
      <c r="H192" s="28">
        <v>1</v>
      </c>
      <c r="I192" s="29">
        <f>VLOOKUP(C192,[1]Sheet1!$B$5:$AZ$716,51,0)</f>
        <v>0</v>
      </c>
      <c r="J192" s="29">
        <f>VLOOKUP(C192,[1]Sheet1!$B$5:$BA$716,52,0)</f>
        <v>0</v>
      </c>
      <c r="K192" s="30">
        <f>VLOOKUP(C192,[2]Sheet1!$B$5:$BB$697,53,0)</f>
        <v>0</v>
      </c>
      <c r="L192" s="30">
        <f>VLOOKUP(C192,[2]Sheet1!$B:$BC,54,0)</f>
        <v>0</v>
      </c>
      <c r="M192" s="30">
        <f>VLOOKUP(C192,[2]Sheet1!$B:$BD,55,0)</f>
        <v>0</v>
      </c>
      <c r="N192" s="30">
        <f>VLOOKUP(C192,[2]Sheet1!$B:$BE,56,0)</f>
        <v>0</v>
      </c>
      <c r="O192" s="30">
        <f>VLOOKUP(C192,[2]Sheet1!$B:$BF,57,0)</f>
        <v>0</v>
      </c>
      <c r="P192" s="30">
        <f>VLOOKUP(C192,[3]Sheet1!$B:$BH,59,0)</f>
        <v>0</v>
      </c>
      <c r="Q192" s="30">
        <f>VLOOKUP(C192,[4]Sheet1!$B$5:$BJ$707,61,0)</f>
        <v>310.83333333333297</v>
      </c>
      <c r="R192" s="30">
        <f>VLOOKUP(C192,[1]Sheet1!$B$5:$BN$716,65,0)</f>
        <v>0</v>
      </c>
      <c r="S192" s="36">
        <f t="shared" si="61"/>
        <v>310.83333333333297</v>
      </c>
      <c r="T192" s="37">
        <f>VLOOKUP(C192,[5]Sheet2!$A:$V,21,0)</f>
        <v>34290.85</v>
      </c>
      <c r="U192" s="37"/>
      <c r="V192" s="37"/>
      <c r="W192" s="37"/>
      <c r="X192" s="37"/>
      <c r="Y192" s="37">
        <f>VLOOKUP(C192,'[7]7.4付款计划'!$C$4:$AI$185,33,0)</f>
        <v>0</v>
      </c>
      <c r="Z192" s="37">
        <f>VLOOKUP(C192,'[7]7.9付款计划'!$C$9:$AB$196,26,0)</f>
        <v>0</v>
      </c>
      <c r="AA192" s="37"/>
      <c r="AB192" s="37">
        <v>11865</v>
      </c>
      <c r="AC192" s="37">
        <f t="shared" si="62"/>
        <v>46155.85</v>
      </c>
      <c r="AD192" s="38">
        <f t="shared" si="55"/>
        <v>-45845.016666666663</v>
      </c>
      <c r="AE192" s="38">
        <f t="shared" si="63"/>
        <v>-11865</v>
      </c>
      <c r="AF192" s="44" t="e">
        <f t="shared" si="74"/>
        <v>#N/A</v>
      </c>
      <c r="AG192" s="45" t="e">
        <f t="shared" si="69"/>
        <v>#N/A</v>
      </c>
      <c r="AH192" s="53">
        <v>50000</v>
      </c>
      <c r="AI192" s="47">
        <f t="shared" si="64"/>
        <v>50000</v>
      </c>
      <c r="AJ192" s="48" t="e">
        <f t="shared" si="70"/>
        <v>#N/A</v>
      </c>
      <c r="AK192" s="49">
        <f t="shared" si="71"/>
        <v>2.1489461762911033E-3</v>
      </c>
      <c r="AL192" s="50"/>
      <c r="AM192" s="50"/>
      <c r="AN192" s="50"/>
      <c r="AO192" s="50">
        <f t="shared" si="72"/>
        <v>0</v>
      </c>
      <c r="AP192" s="58"/>
      <c r="AQ192" s="58">
        <f t="shared" si="75"/>
        <v>0</v>
      </c>
      <c r="AR192" s="47">
        <f t="shared" si="73"/>
        <v>50000</v>
      </c>
      <c r="AS192" s="59"/>
      <c r="AT192" s="61">
        <v>3</v>
      </c>
      <c r="AU192" s="59">
        <f t="shared" si="76"/>
        <v>-3</v>
      </c>
      <c r="AV192" s="19" t="s">
        <v>98</v>
      </c>
      <c r="AW192" s="47"/>
      <c r="AX192" s="9" t="s">
        <v>167</v>
      </c>
      <c r="AY192" s="69"/>
    </row>
    <row r="193" spans="1:53" ht="36" customHeight="1" x14ac:dyDescent="0.25">
      <c r="A193" s="9">
        <f t="shared" si="65"/>
        <v>190</v>
      </c>
      <c r="B193" s="9" t="s">
        <v>127</v>
      </c>
      <c r="C193" s="10" t="s">
        <v>546</v>
      </c>
      <c r="D193" s="12" t="s">
        <v>547</v>
      </c>
      <c r="E193" s="14" t="s">
        <v>114</v>
      </c>
      <c r="F193" s="15" t="s">
        <v>12</v>
      </c>
      <c r="G193" s="15" t="s">
        <v>11</v>
      </c>
      <c r="H193" s="28">
        <v>1</v>
      </c>
      <c r="I193" s="29">
        <f>VLOOKUP(C193,[1]Sheet1!$B$5:$AZ$716,51,0)</f>
        <v>9591.68</v>
      </c>
      <c r="J193" s="29">
        <f>VLOOKUP(C193,[1]Sheet1!$B$5:$BA$716,52,0)</f>
        <v>9591.68</v>
      </c>
      <c r="K193" s="30">
        <f>VLOOKUP(C193,[2]Sheet1!$B$5:$BB$697,53,0)</f>
        <v>658.72666666666703</v>
      </c>
      <c r="L193" s="30">
        <f>VLOOKUP(C193,[2]Sheet1!$B:$BC,54,0)</f>
        <v>658.72666666666703</v>
      </c>
      <c r="M193" s="30">
        <f>VLOOKUP(C193,[2]Sheet1!$B:$BD,55,0)</f>
        <v>658.72666666666703</v>
      </c>
      <c r="N193" s="30">
        <f>VLOOKUP(C193,[2]Sheet1!$B:$BE,56,0)</f>
        <v>658.72666666666703</v>
      </c>
      <c r="O193" s="30">
        <f>VLOOKUP(C193,[2]Sheet1!$B:$BF,57,0)</f>
        <v>1083.96166666667</v>
      </c>
      <c r="P193" s="30">
        <f>VLOOKUP(C193,[3]Sheet1!$B:$BH,59,0)</f>
        <v>1083.96166666667</v>
      </c>
      <c r="Q193" s="30">
        <f>VLOOKUP(C193,[4]Sheet1!$B$5:$BJ$707,61,0)</f>
        <v>1083.96166666667</v>
      </c>
      <c r="R193" s="30">
        <f>VLOOKUP(C193,[1]Sheet1!$B$5:$BN$716,65,0)</f>
        <v>1083.96166666667</v>
      </c>
      <c r="S193" s="36">
        <f t="shared" si="61"/>
        <v>6970.7533333333477</v>
      </c>
      <c r="T193" s="37">
        <f>VLOOKUP(C193,[5]Sheet2!$A:$V,21,0)</f>
        <v>10000</v>
      </c>
      <c r="U193" s="37"/>
      <c r="V193" s="37"/>
      <c r="W193" s="37"/>
      <c r="X193" s="37"/>
      <c r="Y193" s="37"/>
      <c r="Z193" s="37">
        <f>VLOOKUP(C193,'[7]7.9付款计划'!$C$9:$AB$196,26,0)</f>
        <v>0</v>
      </c>
      <c r="AA193" s="37"/>
      <c r="AB193" s="37"/>
      <c r="AC193" s="37">
        <f t="shared" si="62"/>
        <v>10000</v>
      </c>
      <c r="AD193" s="38">
        <f t="shared" si="55"/>
        <v>-3029.2466666666523</v>
      </c>
      <c r="AE193" s="38">
        <f t="shared" si="63"/>
        <v>9591.68</v>
      </c>
      <c r="AF193" s="44">
        <f t="shared" si="74"/>
        <v>-3029.2466666666523</v>
      </c>
      <c r="AG193" s="45">
        <f t="shared" si="69"/>
        <v>0</v>
      </c>
      <c r="AH193" s="44">
        <v>9591.68</v>
      </c>
      <c r="AI193" s="47">
        <f t="shared" si="64"/>
        <v>9591.68</v>
      </c>
      <c r="AJ193" s="48" t="str">
        <f t="shared" si="70"/>
        <v>100%</v>
      </c>
      <c r="AK193" s="49">
        <f t="shared" si="71"/>
        <v>4.1224008120415698E-4</v>
      </c>
      <c r="AL193" s="50"/>
      <c r="AM193" s="51"/>
      <c r="AN193" s="51"/>
      <c r="AO193" s="50">
        <f t="shared" si="72"/>
        <v>0</v>
      </c>
      <c r="AP193" s="58"/>
      <c r="AQ193" s="58">
        <f t="shared" si="75"/>
        <v>0</v>
      </c>
      <c r="AR193" s="47">
        <f t="shared" si="73"/>
        <v>9591.68</v>
      </c>
      <c r="AS193" s="59">
        <v>45524</v>
      </c>
      <c r="AT193" s="61">
        <v>3</v>
      </c>
      <c r="AU193" s="59">
        <f t="shared" si="76"/>
        <v>45521</v>
      </c>
      <c r="AV193" s="19" t="s">
        <v>98</v>
      </c>
      <c r="AW193" s="47"/>
      <c r="AX193" s="9" t="s">
        <v>182</v>
      </c>
      <c r="AY193" s="69"/>
    </row>
    <row r="194" spans="1:53" ht="36" customHeight="1" x14ac:dyDescent="0.25">
      <c r="A194" s="9">
        <f t="shared" si="65"/>
        <v>191</v>
      </c>
      <c r="B194" s="9" t="s">
        <v>104</v>
      </c>
      <c r="C194" s="10" t="s">
        <v>548</v>
      </c>
      <c r="D194" s="12" t="s">
        <v>549</v>
      </c>
      <c r="E194" s="14" t="s">
        <v>114</v>
      </c>
      <c r="F194" s="15" t="s">
        <v>12</v>
      </c>
      <c r="G194" s="15" t="s">
        <v>11</v>
      </c>
      <c r="H194" s="28">
        <v>1</v>
      </c>
      <c r="I194" s="29">
        <f>VLOOKUP(C194,[1]Sheet1!$B$5:$AZ$716,51,0)</f>
        <v>27880</v>
      </c>
      <c r="J194" s="29">
        <f>VLOOKUP(C194,[1]Sheet1!$B$5:$BA$716,52,0)</f>
        <v>27880</v>
      </c>
      <c r="K194" s="30">
        <f>VLOOKUP(C194,[2]Sheet1!$B$5:$BB$697,53,0)</f>
        <v>1213.3333333333301</v>
      </c>
      <c r="L194" s="30">
        <f>VLOOKUP(C194,[2]Sheet1!$B:$BC,54,0)</f>
        <v>4113.3333333333303</v>
      </c>
      <c r="M194" s="30">
        <f>VLOOKUP(C194,[2]Sheet1!$B:$BD,55,0)</f>
        <v>4113.3333333333303</v>
      </c>
      <c r="N194" s="30">
        <f>VLOOKUP(C194,[2]Sheet1!$B:$BE,56,0)</f>
        <v>6766.6666666666697</v>
      </c>
      <c r="O194" s="30">
        <f>VLOOKUP(C194,[2]Sheet1!$B:$BF,57,0)</f>
        <v>6766.6666666666697</v>
      </c>
      <c r="P194" s="30">
        <f>VLOOKUP(C194,[3]Sheet1!$B:$BH,59,0)</f>
        <v>6766.6666666666697</v>
      </c>
      <c r="Q194" s="30">
        <f>VLOOKUP(C194,[4]Sheet1!$B$5:$BJ$707,61,0)</f>
        <v>6766.6666666666697</v>
      </c>
      <c r="R194" s="30">
        <f>VLOOKUP(C194,[1]Sheet1!$B$5:$BN$716,65,0)</f>
        <v>3866.6666666666702</v>
      </c>
      <c r="S194" s="36">
        <f t="shared" si="61"/>
        <v>40373.333333333343</v>
      </c>
      <c r="T194" s="37">
        <f>VLOOKUP(C194,[5]Sheet2!$A:$V,21,0)</f>
        <v>40000</v>
      </c>
      <c r="U194" s="37"/>
      <c r="V194" s="37"/>
      <c r="W194" s="37"/>
      <c r="X194" s="37"/>
      <c r="Y194" s="37"/>
      <c r="Z194" s="37">
        <f>VLOOKUP(C194,'[7]7.9付款计划'!$C$9:$AB$196,26,0)</f>
        <v>20000</v>
      </c>
      <c r="AA194" s="37"/>
      <c r="AB194" s="37"/>
      <c r="AC194" s="37">
        <f t="shared" si="62"/>
        <v>60000</v>
      </c>
      <c r="AD194" s="38">
        <f t="shared" si="55"/>
        <v>-19626.666666666657</v>
      </c>
      <c r="AE194" s="38">
        <f t="shared" si="63"/>
        <v>27880</v>
      </c>
      <c r="AF194" s="44">
        <f t="shared" si="74"/>
        <v>-19626.666666666657</v>
      </c>
      <c r="AG194" s="45">
        <f t="shared" si="69"/>
        <v>0</v>
      </c>
      <c r="AH194" s="44">
        <v>20000</v>
      </c>
      <c r="AI194" s="47">
        <f t="shared" si="64"/>
        <v>20000</v>
      </c>
      <c r="AJ194" s="48" t="str">
        <f t="shared" si="70"/>
        <v>100%</v>
      </c>
      <c r="AK194" s="49">
        <f t="shared" si="71"/>
        <v>8.5957847051644129E-4</v>
      </c>
      <c r="AL194" s="50"/>
      <c r="AM194" s="51"/>
      <c r="AN194" s="51"/>
      <c r="AO194" s="50"/>
      <c r="AP194" s="58"/>
      <c r="AQ194" s="58">
        <v>0</v>
      </c>
      <c r="AR194" s="47">
        <f t="shared" si="73"/>
        <v>20000</v>
      </c>
      <c r="AS194" s="59"/>
      <c r="AT194" s="61"/>
      <c r="AU194" s="59"/>
      <c r="AV194" s="19" t="s">
        <v>98</v>
      </c>
      <c r="AW194" s="47"/>
      <c r="AX194" s="9" t="s">
        <v>107</v>
      </c>
      <c r="AY194" s="69"/>
    </row>
    <row r="195" spans="1:53" s="2" customFormat="1" ht="36" customHeight="1" x14ac:dyDescent="0.25">
      <c r="A195" s="9">
        <f t="shared" si="65"/>
        <v>192</v>
      </c>
      <c r="B195" s="86" t="s">
        <v>14</v>
      </c>
      <c r="C195" s="86"/>
      <c r="D195" s="12" t="s">
        <v>550</v>
      </c>
      <c r="E195" s="88" t="s">
        <v>86</v>
      </c>
      <c r="F195" s="15" t="s">
        <v>543</v>
      </c>
      <c r="G195" s="88" t="s">
        <v>24</v>
      </c>
      <c r="H195" s="88">
        <v>100</v>
      </c>
      <c r="I195" s="29"/>
      <c r="J195" s="29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86"/>
      <c r="W195" s="86"/>
      <c r="X195" s="86"/>
      <c r="Y195" s="86"/>
      <c r="Z195" s="86"/>
      <c r="AA195" s="37"/>
      <c r="AB195" s="86"/>
      <c r="AC195" s="37">
        <f t="shared" si="62"/>
        <v>0</v>
      </c>
      <c r="AD195" s="97"/>
      <c r="AE195" s="97"/>
      <c r="AF195" s="44"/>
      <c r="AG195" s="19"/>
      <c r="AH195" s="53">
        <v>200000</v>
      </c>
      <c r="AI195" s="47">
        <f t="shared" si="64"/>
        <v>200000</v>
      </c>
      <c r="AJ195" s="103">
        <v>1</v>
      </c>
      <c r="AK195" s="49">
        <f>AI195/$AI$1</f>
        <v>8.5957847051644134E-3</v>
      </c>
      <c r="AL195" s="88"/>
      <c r="AM195" s="88"/>
      <c r="AN195" s="88"/>
      <c r="AO195" s="88"/>
      <c r="AP195" s="114"/>
      <c r="AQ195" s="58">
        <f>IF(AI195=0,0,AO195/AI195+AP195)</f>
        <v>0</v>
      </c>
      <c r="AR195" s="47">
        <v>22374</v>
      </c>
      <c r="AS195" s="88"/>
      <c r="AT195" s="88"/>
      <c r="AU195" s="88"/>
      <c r="AV195" s="19" t="s">
        <v>98</v>
      </c>
      <c r="AW195" s="88"/>
      <c r="AX195" s="20" t="s">
        <v>182</v>
      </c>
      <c r="AY195" s="86"/>
    </row>
    <row r="196" spans="1:53" ht="37.950000000000003" customHeight="1" x14ac:dyDescent="0.25">
      <c r="A196" s="9">
        <f t="shared" si="65"/>
        <v>193</v>
      </c>
      <c r="B196" s="9" t="s">
        <v>16</v>
      </c>
      <c r="C196" s="89"/>
      <c r="D196" s="90" t="s">
        <v>551</v>
      </c>
      <c r="E196" s="14" t="s">
        <v>392</v>
      </c>
      <c r="F196" s="15" t="s">
        <v>111</v>
      </c>
      <c r="G196" s="15" t="s">
        <v>111</v>
      </c>
      <c r="H196" s="28">
        <v>1</v>
      </c>
      <c r="I196" s="29"/>
      <c r="J196" s="29"/>
      <c r="K196" s="30"/>
      <c r="L196" s="30"/>
      <c r="M196" s="30"/>
      <c r="N196" s="30"/>
      <c r="O196" s="30"/>
      <c r="P196" s="30"/>
      <c r="Q196" s="30"/>
      <c r="R196" s="30"/>
      <c r="S196" s="96"/>
      <c r="T196" s="30"/>
      <c r="U196" s="30"/>
      <c r="V196" s="47"/>
      <c r="W196" s="47"/>
      <c r="X196" s="47"/>
      <c r="Y196" s="37"/>
      <c r="Z196" s="37"/>
      <c r="AA196" s="37"/>
      <c r="AB196" s="37"/>
      <c r="AC196" s="37">
        <f t="shared" si="62"/>
        <v>0</v>
      </c>
      <c r="AD196" s="38"/>
      <c r="AE196" s="38">
        <v>900000</v>
      </c>
      <c r="AF196" s="44">
        <f t="shared" si="74"/>
        <v>900000</v>
      </c>
      <c r="AG196" s="47"/>
      <c r="AH196" s="47">
        <v>900000</v>
      </c>
      <c r="AI196" s="47">
        <f t="shared" si="64"/>
        <v>900000</v>
      </c>
      <c r="AJ196" s="48" t="str">
        <f>IF(AG196&lt;=0,"100%",AH196/AG196)</f>
        <v>100%</v>
      </c>
      <c r="AK196" s="49">
        <f t="shared" si="71"/>
        <v>3.8681031173239858E-2</v>
      </c>
      <c r="AL196" s="105"/>
      <c r="AM196" s="105"/>
      <c r="AN196" s="105"/>
      <c r="AO196" s="50">
        <f>SUM(AL196:AN196)</f>
        <v>0</v>
      </c>
      <c r="AP196" s="58">
        <v>0</v>
      </c>
      <c r="AQ196" s="58">
        <f>IF(AI196=0,0,AO196/AI196+AP196)</f>
        <v>0</v>
      </c>
      <c r="AR196" s="47">
        <v>159000</v>
      </c>
      <c r="AS196" s="59">
        <v>45509</v>
      </c>
      <c r="AT196" s="61">
        <v>3</v>
      </c>
      <c r="AU196" s="59">
        <f>AS196-AT196</f>
        <v>45506</v>
      </c>
      <c r="AV196" s="19" t="s">
        <v>98</v>
      </c>
      <c r="AW196" s="89"/>
      <c r="AX196" s="15" t="s">
        <v>552</v>
      </c>
      <c r="AY196" s="12" t="s">
        <v>27</v>
      </c>
    </row>
    <row r="197" spans="1:53" s="2" customFormat="1" ht="36" customHeight="1" x14ac:dyDescent="0.25">
      <c r="D197" s="91" t="s">
        <v>553</v>
      </c>
      <c r="E197" s="92"/>
      <c r="F197" s="91"/>
      <c r="G197" s="92"/>
      <c r="H197" s="92"/>
      <c r="I197" s="94"/>
      <c r="J197" s="94"/>
      <c r="K197" s="95"/>
      <c r="L197" s="95"/>
      <c r="M197" s="95"/>
      <c r="N197" s="95"/>
      <c r="O197" s="95"/>
      <c r="P197" s="95"/>
      <c r="Q197" s="95"/>
      <c r="R197" s="95"/>
      <c r="S197" s="95"/>
      <c r="T197" s="95"/>
      <c r="U197" s="95"/>
      <c r="AA197" s="98"/>
      <c r="AC197" s="99"/>
      <c r="AD197" s="100"/>
      <c r="AE197" s="100"/>
      <c r="AG197" s="99"/>
      <c r="AH197" s="70" t="s">
        <v>554</v>
      </c>
      <c r="AI197" s="106"/>
      <c r="AL197" s="92"/>
      <c r="AM197" s="92"/>
      <c r="AN197" s="92"/>
      <c r="AO197" s="92"/>
      <c r="AP197" s="92"/>
      <c r="AQ197" s="92"/>
      <c r="AR197" s="92"/>
      <c r="AS197" s="92"/>
      <c r="AT197" s="92"/>
      <c r="AU197" s="92"/>
      <c r="AV197" s="92"/>
      <c r="AW197" s="92" t="s">
        <v>555</v>
      </c>
    </row>
    <row r="198" spans="1:53" ht="13.95" customHeight="1" x14ac:dyDescent="0.25">
      <c r="Q198" s="95"/>
      <c r="R198" s="95"/>
      <c r="AA198" s="101"/>
      <c r="AF198"/>
      <c r="AG198"/>
    </row>
    <row r="199" spans="1:53" s="3" customFormat="1" ht="27.75" customHeight="1" x14ac:dyDescent="0.25">
      <c r="B199" s="93"/>
      <c r="E199"/>
      <c r="F199" s="93" t="s">
        <v>554</v>
      </c>
      <c r="K199"/>
      <c r="L199"/>
      <c r="M199"/>
      <c r="N199"/>
      <c r="O199"/>
      <c r="P199"/>
      <c r="Q199" s="95"/>
      <c r="R199" s="95"/>
      <c r="S199"/>
      <c r="T199"/>
      <c r="U199"/>
      <c r="V199"/>
      <c r="W199"/>
      <c r="X199"/>
      <c r="Y199"/>
      <c r="Z199"/>
      <c r="AA199" s="101"/>
      <c r="AB199"/>
      <c r="AC199"/>
      <c r="AD199" s="5"/>
      <c r="AE199" s="5"/>
      <c r="AF199"/>
      <c r="AG199"/>
      <c r="AK199"/>
      <c r="AL199"/>
      <c r="AM199"/>
      <c r="AN199"/>
      <c r="AO199"/>
      <c r="AP199"/>
      <c r="AR199" s="93"/>
      <c r="AS199"/>
      <c r="AT199"/>
      <c r="AU199"/>
      <c r="AV199" s="74"/>
      <c r="AX199" s="74"/>
      <c r="BA199" s="70"/>
    </row>
    <row r="200" spans="1:53" ht="31.8" customHeight="1" x14ac:dyDescent="0.25">
      <c r="Q200" s="95"/>
      <c r="R200" s="95"/>
      <c r="AA200" s="101"/>
      <c r="AE200" s="102"/>
      <c r="AG200" s="107" t="s">
        <v>556</v>
      </c>
      <c r="AH200" s="108"/>
      <c r="AR200" s="115"/>
    </row>
    <row r="201" spans="1:53" ht="15.6" x14ac:dyDescent="0.25">
      <c r="Q201" s="95"/>
      <c r="R201" s="95"/>
      <c r="AA201" s="101"/>
      <c r="AG201" s="107" t="s">
        <v>557</v>
      </c>
      <c r="AH201" s="109">
        <f>AH200-AR1</f>
        <v>-21684180.617236663</v>
      </c>
      <c r="AJ201" s="110"/>
    </row>
    <row r="202" spans="1:53" x14ac:dyDescent="0.25">
      <c r="AG202" s="111"/>
      <c r="AH202" s="111"/>
      <c r="AR202" s="115"/>
    </row>
    <row r="203" spans="1:53" x14ac:dyDescent="0.25">
      <c r="AG203" s="112"/>
      <c r="AH203" s="112"/>
    </row>
    <row r="204" spans="1:53" ht="27.6" customHeight="1" x14ac:dyDescent="0.25">
      <c r="D204" s="3" t="s">
        <v>553</v>
      </c>
      <c r="AG204" s="112"/>
      <c r="AH204" s="80" t="s">
        <v>554</v>
      </c>
    </row>
    <row r="205" spans="1:53" x14ac:dyDescent="0.25">
      <c r="AG205" s="112"/>
      <c r="AH205" s="113"/>
    </row>
    <row r="206" spans="1:53" x14ac:dyDescent="0.25">
      <c r="AG206" s="112"/>
      <c r="AH206" s="112"/>
    </row>
    <row r="207" spans="1:53" x14ac:dyDescent="0.25">
      <c r="AG207" s="112"/>
      <c r="AH207" s="112"/>
    </row>
    <row r="209" spans="44:44" x14ac:dyDescent="0.25">
      <c r="AR209">
        <v>4200000</v>
      </c>
    </row>
    <row r="210" spans="44:44" x14ac:dyDescent="0.25">
      <c r="AR210" s="115">
        <f>AR1-AR209</f>
        <v>17484180.617236663</v>
      </c>
    </row>
  </sheetData>
  <autoFilter ref="A3:BA201" xr:uid="{00000000-0009-0000-0000-000001000000}">
    <sortState xmlns:xlrd2="http://schemas.microsoft.com/office/spreadsheetml/2017/richdata2" ref="A5:BA201">
      <sortCondition descending="1" ref="AG3:AG200"/>
    </sortState>
  </autoFilter>
  <mergeCells count="34">
    <mergeCell ref="AV2:AV3"/>
    <mergeCell ref="AX2:AX3"/>
    <mergeCell ref="AY2:AY3"/>
    <mergeCell ref="AQ2:AQ3"/>
    <mergeCell ref="AR2:AR3"/>
    <mergeCell ref="AS2:AS3"/>
    <mergeCell ref="AT2:AT3"/>
    <mergeCell ref="AU2:AU3"/>
    <mergeCell ref="AH2:AH3"/>
    <mergeCell ref="AI2:AI3"/>
    <mergeCell ref="AJ2:AJ3"/>
    <mergeCell ref="AK2:AK3"/>
    <mergeCell ref="AP2:AP3"/>
    <mergeCell ref="AF2:AG2"/>
    <mergeCell ref="AL2:AO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S2:S3"/>
    <mergeCell ref="AC2:AC3"/>
    <mergeCell ref="AD2:AD3"/>
    <mergeCell ref="AE2:AE3"/>
    <mergeCell ref="A1:G1"/>
    <mergeCell ref="K2:R2"/>
    <mergeCell ref="T2:U2"/>
    <mergeCell ref="V2:Z2"/>
    <mergeCell ref="AA2:AB2"/>
  </mergeCells>
  <phoneticPr fontId="12" type="noConversion"/>
  <conditionalFormatting sqref="C14">
    <cfRule type="duplicateValues" dxfId="150" priority="3"/>
    <cfRule type="duplicateValues" dxfId="149" priority="4"/>
  </conditionalFormatting>
  <conditionalFormatting sqref="C195:C196 C1:C3">
    <cfRule type="duplicateValues" dxfId="148" priority="14"/>
  </conditionalFormatting>
  <conditionalFormatting sqref="D1:D3 F1:F2">
    <cfRule type="duplicateValues" dxfId="147" priority="17"/>
    <cfRule type="duplicateValues" dxfId="146" priority="15"/>
    <cfRule type="duplicateValues" dxfId="145" priority="16"/>
  </conditionalFormatting>
  <conditionalFormatting sqref="D1:D6 D8:D16 D18:D42 D44:D99 D102:D1048576 F200:F1048576 F1:F2 F197:F198">
    <cfRule type="duplicateValues" dxfId="144" priority="58"/>
  </conditionalFormatting>
  <conditionalFormatting sqref="D1:D99 D102:D1048576 F200:F1048576 F1:F2 F197:F198">
    <cfRule type="duplicateValues" dxfId="143" priority="68"/>
  </conditionalFormatting>
  <conditionalFormatting sqref="D2:D3 F2">
    <cfRule type="duplicateValues" dxfId="142" priority="19"/>
    <cfRule type="duplicateValues" dxfId="141" priority="20"/>
    <cfRule type="duplicateValues" dxfId="140" priority="21"/>
    <cfRule type="duplicateValues" dxfId="139" priority="22"/>
    <cfRule type="duplicateValues" dxfId="138" priority="23"/>
    <cfRule type="duplicateValues" dxfId="137" priority="24"/>
  </conditionalFormatting>
  <conditionalFormatting sqref="D7">
    <cfRule type="duplicateValues" dxfId="136" priority="35"/>
    <cfRule type="duplicateValues" dxfId="135" priority="37"/>
    <cfRule type="duplicateValues" dxfId="134" priority="38"/>
    <cfRule type="duplicateValues" dxfId="133" priority="39"/>
    <cfRule type="duplicateValues" dxfId="132" priority="36"/>
    <cfRule type="duplicateValues" dxfId="131" priority="32"/>
    <cfRule type="duplicateValues" dxfId="130" priority="33"/>
    <cfRule type="duplicateValues" dxfId="129" priority="34"/>
  </conditionalFormatting>
  <conditionalFormatting sqref="D8 D4:D6">
    <cfRule type="duplicateValues" dxfId="128" priority="25"/>
    <cfRule type="duplicateValues" dxfId="127" priority="26"/>
    <cfRule type="duplicateValues" dxfId="126" priority="27"/>
    <cfRule type="duplicateValues" dxfId="125" priority="30"/>
    <cfRule type="duplicateValues" dxfId="124" priority="31"/>
    <cfRule type="duplicateValues" dxfId="123" priority="29"/>
    <cfRule type="duplicateValues" dxfId="122" priority="28"/>
  </conditionalFormatting>
  <conditionalFormatting sqref="D23:D24 D36 D15:D16 D1:D3 D27:D34 D18:D21 D196:D1048576 F200:F1048576 F1:F2 F197:F198">
    <cfRule type="duplicateValues" dxfId="121" priority="49"/>
    <cfRule type="duplicateValues" dxfId="120" priority="50"/>
    <cfRule type="duplicateValues" dxfId="119" priority="51"/>
  </conditionalFormatting>
  <conditionalFormatting sqref="D26:D34 D36 D15:D16 D1:D3 D18:D21 D23:D24 D196:D1048576 F200:F1048576 F1:F2 F197:F198">
    <cfRule type="duplicateValues" dxfId="118" priority="52"/>
  </conditionalFormatting>
  <conditionalFormatting sqref="D28:D29 D15:D16 D1:D3 D31:D33 D18:D21 D23:D24 F1:F2">
    <cfRule type="duplicateValues" dxfId="117" priority="40"/>
  </conditionalFormatting>
  <conditionalFormatting sqref="D32:D33 D28 D15:D16 D1:D3 D18:D21 D23 F1:F2">
    <cfRule type="duplicateValues" dxfId="116" priority="41"/>
    <cfRule type="duplicateValues" dxfId="115" priority="42"/>
    <cfRule type="duplicateValues" dxfId="114" priority="44"/>
    <cfRule type="duplicateValues" dxfId="113" priority="45"/>
    <cfRule type="duplicateValues" dxfId="112" priority="43"/>
  </conditionalFormatting>
  <conditionalFormatting sqref="D100:D101">
    <cfRule type="duplicateValues" dxfId="111" priority="53"/>
    <cfRule type="duplicateValues" dxfId="110" priority="54"/>
  </conditionalFormatting>
  <conditionalFormatting sqref="D196 D36 D15:D16 D1:D3 D27:D34 D18:D21 D23:D24 F1:F2">
    <cfRule type="duplicateValues" dxfId="109" priority="47"/>
    <cfRule type="duplicateValues" dxfId="108" priority="48"/>
  </conditionalFormatting>
  <conditionalFormatting sqref="F7:G7">
    <cfRule type="duplicateValues" dxfId="107" priority="5"/>
    <cfRule type="duplicateValues" dxfId="106" priority="6"/>
    <cfRule type="duplicateValues" dxfId="105" priority="7"/>
    <cfRule type="duplicateValues" dxfId="104" priority="8"/>
    <cfRule type="duplicateValues" dxfId="103" priority="10"/>
    <cfRule type="duplicateValues" dxfId="102" priority="11"/>
    <cfRule type="duplicateValues" dxfId="101" priority="12"/>
    <cfRule type="duplicateValues" dxfId="100" priority="13"/>
    <cfRule type="duplicateValues" dxfId="99" priority="9"/>
  </conditionalFormatting>
  <dataValidations count="3">
    <dataValidation type="list" allowBlank="1" showInputMessage="1" showErrorMessage="1" sqref="G39 G74 G97 G105 G110 G117 G136 G152 G154 F196 G4:G6 G8:G30 G43:G56 G58:G67 G80:G82 G85:G88 G90:G95 G102:G103 G107:G108 G112:G114 G122:G123 G125:G130 G132:G134 G138:G144 G147:G150 G156:G176 G180:G191 G193:G196" xr:uid="{00000000-0002-0000-0100-000000000000}">
      <formula1>$BA$4:$BA$10</formula1>
    </dataValidation>
    <dataValidation type="list" allowBlank="1" showInputMessage="1" showErrorMessage="1" sqref="G57 G73 G83 G89 G96 G104 G106 G109 G111 G118 G121 G124 G131 G135 G137 G153 G179 G31:G38 G40:G42 G68:G71 G75:G79 G98:G100 G115:G116 G145:G146" xr:uid="{00000000-0002-0000-0100-000001000000}">
      <formula1>$BA$4:$BA$11</formula1>
    </dataValidation>
    <dataValidation type="list" allowBlank="1" showInputMessage="1" showErrorMessage="1" sqref="G101" xr:uid="{00000000-0002-0000-0100-000002000000}">
      <formula1>#REF!</formula1>
    </dataValidation>
  </dataValidations>
  <printOptions horizontalCentered="1"/>
  <pageMargins left="0.118110236220472" right="0.118110236220472" top="0.35433070866141703" bottom="0.15748031496063" header="0.31496062992126" footer="0.31496062992126"/>
  <pageSetup paperSize="9" scale="28" orientation="landscape" r:id="rId1"/>
  <rowBreaks count="2" manualBreakCount="2">
    <brk id="179" max="47" man="1"/>
    <brk id="197" max="47" man="1"/>
  </rowBreaks>
  <colBreaks count="1" manualBreakCount="1">
    <brk id="51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3"/>
  <sheetViews>
    <sheetView zoomScale="80" zoomScaleNormal="80" workbookViewId="0">
      <pane xSplit="7" ySplit="2" topLeftCell="H3" activePane="bottomRight" state="frozen"/>
      <selection pane="topRight"/>
      <selection pane="bottomLeft"/>
      <selection pane="bottomRight" activeCell="B17" sqref="B17:B21"/>
    </sheetView>
  </sheetViews>
  <sheetFormatPr defaultColWidth="9" defaultRowHeight="13.8" x14ac:dyDescent="0.25"/>
  <cols>
    <col min="1" max="1" width="9" style="2"/>
    <col min="2" max="2" width="14.44140625" style="2" customWidth="1"/>
    <col min="3" max="3" width="18.44140625" style="112" customWidth="1"/>
    <col min="4" max="4" width="9" style="2"/>
    <col min="5" max="5" width="25.44140625" style="2" customWidth="1"/>
    <col min="6" max="6" width="20.5546875" style="2" customWidth="1"/>
    <col min="7" max="7" width="14.44140625" style="2" customWidth="1"/>
    <col min="8" max="8" width="66.33203125" customWidth="1"/>
  </cols>
  <sheetData>
    <row r="1" spans="1:8" ht="31.8" customHeight="1" x14ac:dyDescent="0.25">
      <c r="A1" s="136" t="s">
        <v>0</v>
      </c>
      <c r="B1" s="136" t="s">
        <v>558</v>
      </c>
      <c r="C1" s="136" t="s">
        <v>2</v>
      </c>
      <c r="D1" s="136" t="s">
        <v>3</v>
      </c>
      <c r="E1" s="117" t="s">
        <v>4</v>
      </c>
      <c r="F1" s="136" t="s">
        <v>5</v>
      </c>
      <c r="G1" s="136"/>
      <c r="H1" s="136" t="s">
        <v>6</v>
      </c>
    </row>
    <row r="2" spans="1:8" ht="20.399999999999999" customHeight="1" x14ac:dyDescent="0.25">
      <c r="A2" s="136"/>
      <c r="B2" s="136"/>
      <c r="C2" s="136"/>
      <c r="D2" s="136"/>
      <c r="E2" s="116" t="s">
        <v>7</v>
      </c>
      <c r="F2" s="116" t="s">
        <v>7</v>
      </c>
      <c r="G2" s="116" t="s">
        <v>8</v>
      </c>
      <c r="H2" s="136"/>
    </row>
    <row r="3" spans="1:8" ht="19.8" customHeight="1" x14ac:dyDescent="0.25">
      <c r="A3" s="86">
        <v>1</v>
      </c>
      <c r="B3" s="166" t="s">
        <v>559</v>
      </c>
      <c r="C3" s="119" t="s">
        <v>10</v>
      </c>
      <c r="D3" s="86">
        <v>2</v>
      </c>
      <c r="E3" s="120">
        <v>1109710.97</v>
      </c>
      <c r="F3" s="120">
        <v>344147.81</v>
      </c>
      <c r="G3" s="121">
        <f>F3/E3</f>
        <v>0.31012382440447533</v>
      </c>
      <c r="H3" s="122"/>
    </row>
    <row r="4" spans="1:8" ht="19.8" customHeight="1" x14ac:dyDescent="0.25">
      <c r="A4" s="86">
        <v>2</v>
      </c>
      <c r="B4" s="167"/>
      <c r="C4" s="119" t="s">
        <v>11</v>
      </c>
      <c r="D4" s="86">
        <v>42</v>
      </c>
      <c r="E4" s="120">
        <v>86882491.069999993</v>
      </c>
      <c r="F4" s="120">
        <v>5089314.3613333302</v>
      </c>
      <c r="G4" s="121">
        <f t="shared" ref="G4:G21" si="0">F4/E4</f>
        <v>5.8576984829232646E-2</v>
      </c>
      <c r="H4" s="122"/>
    </row>
    <row r="5" spans="1:8" ht="19.8" customHeight="1" x14ac:dyDescent="0.25">
      <c r="A5" s="86">
        <v>3</v>
      </c>
      <c r="B5" s="167"/>
      <c r="C5" s="119" t="s">
        <v>19</v>
      </c>
      <c r="D5" s="86">
        <v>1</v>
      </c>
      <c r="E5" s="120">
        <v>3223767.43</v>
      </c>
      <c r="F5" s="120">
        <v>500000</v>
      </c>
      <c r="G5" s="121">
        <f t="shared" si="0"/>
        <v>0.1550980369573372</v>
      </c>
      <c r="H5" s="119" t="s">
        <v>560</v>
      </c>
    </row>
    <row r="6" spans="1:8" ht="19.8" customHeight="1" x14ac:dyDescent="0.25">
      <c r="A6" s="86">
        <v>4</v>
      </c>
      <c r="B6" s="167"/>
      <c r="C6" s="108" t="s">
        <v>21</v>
      </c>
      <c r="D6" s="86">
        <v>18</v>
      </c>
      <c r="E6" s="120">
        <v>30270141.754000001</v>
      </c>
      <c r="F6" s="120">
        <v>7832558.5863333298</v>
      </c>
      <c r="G6" s="121">
        <f t="shared" si="0"/>
        <v>0.25875526616251504</v>
      </c>
      <c r="H6" s="122"/>
    </row>
    <row r="7" spans="1:8" ht="19.8" customHeight="1" x14ac:dyDescent="0.25">
      <c r="A7" s="86">
        <v>5</v>
      </c>
      <c r="B7" s="167"/>
      <c r="C7" s="119" t="s">
        <v>23</v>
      </c>
      <c r="D7" s="86">
        <v>6</v>
      </c>
      <c r="E7" s="120">
        <v>7998120.04</v>
      </c>
      <c r="F7" s="120">
        <v>859129.53599999996</v>
      </c>
      <c r="G7" s="121">
        <f t="shared" si="0"/>
        <v>0.1074164343249842</v>
      </c>
      <c r="H7" s="122"/>
    </row>
    <row r="8" spans="1:8" ht="19.8" customHeight="1" x14ac:dyDescent="0.25">
      <c r="A8" s="86">
        <v>6</v>
      </c>
      <c r="B8" s="167"/>
      <c r="C8" s="119" t="s">
        <v>24</v>
      </c>
      <c r="D8" s="86">
        <v>5</v>
      </c>
      <c r="E8" s="120">
        <v>104337.26</v>
      </c>
      <c r="F8" s="120">
        <v>104337.26</v>
      </c>
      <c r="G8" s="121">
        <f t="shared" si="0"/>
        <v>1</v>
      </c>
      <c r="H8" s="122"/>
    </row>
    <row r="9" spans="1:8" ht="19.8" customHeight="1" x14ac:dyDescent="0.25">
      <c r="A9" s="86">
        <v>7</v>
      </c>
      <c r="B9" s="168"/>
      <c r="C9" s="119" t="s">
        <v>561</v>
      </c>
      <c r="D9" s="86">
        <v>8</v>
      </c>
      <c r="E9" s="120">
        <v>2491832.2999999998</v>
      </c>
      <c r="F9" s="120">
        <v>1867448.66</v>
      </c>
      <c r="G9" s="121">
        <f t="shared" si="0"/>
        <v>0.74942790491960476</v>
      </c>
      <c r="H9" s="122"/>
    </row>
    <row r="10" spans="1:8" ht="19.8" customHeight="1" x14ac:dyDescent="0.25">
      <c r="A10" s="169" t="s">
        <v>28</v>
      </c>
      <c r="B10" s="170"/>
      <c r="C10" s="170"/>
      <c r="D10" s="123">
        <f>SUM(D3:D9)</f>
        <v>82</v>
      </c>
      <c r="E10" s="124">
        <f>SUM(E3:E9)</f>
        <v>132080400.82400002</v>
      </c>
      <c r="F10" s="124">
        <f>SUM(F3:F9)</f>
        <v>16596936.213666659</v>
      </c>
      <c r="G10" s="125">
        <f t="shared" si="0"/>
        <v>0.12565782743029705</v>
      </c>
      <c r="H10" s="126"/>
    </row>
    <row r="11" spans="1:8" ht="19.8" customHeight="1" x14ac:dyDescent="0.25">
      <c r="A11" s="86">
        <v>1</v>
      </c>
      <c r="B11" s="166" t="s">
        <v>562</v>
      </c>
      <c r="C11" s="119" t="s">
        <v>111</v>
      </c>
      <c r="D11" s="86">
        <v>1</v>
      </c>
      <c r="E11" s="120">
        <v>900000</v>
      </c>
      <c r="F11" s="120">
        <v>200000</v>
      </c>
      <c r="G11" s="121">
        <f t="shared" si="0"/>
        <v>0.22222222222222221</v>
      </c>
      <c r="H11" s="127" t="s">
        <v>563</v>
      </c>
    </row>
    <row r="12" spans="1:8" ht="19.8" customHeight="1" x14ac:dyDescent="0.25">
      <c r="A12" s="86">
        <v>2</v>
      </c>
      <c r="B12" s="167"/>
      <c r="C12" s="119" t="s">
        <v>11</v>
      </c>
      <c r="D12" s="86">
        <v>20</v>
      </c>
      <c r="E12" s="120">
        <v>6352711.3700000001</v>
      </c>
      <c r="F12" s="120">
        <v>441713.27</v>
      </c>
      <c r="G12" s="121">
        <f t="shared" si="0"/>
        <v>6.9531455826238805E-2</v>
      </c>
      <c r="H12" s="122"/>
    </row>
    <row r="13" spans="1:8" ht="19.8" customHeight="1" x14ac:dyDescent="0.25">
      <c r="A13" s="86">
        <v>3</v>
      </c>
      <c r="B13" s="167"/>
      <c r="C13" s="108" t="s">
        <v>21</v>
      </c>
      <c r="D13" s="86">
        <v>11</v>
      </c>
      <c r="E13" s="120">
        <v>13383243.810000001</v>
      </c>
      <c r="F13" s="120">
        <v>1410454.96</v>
      </c>
      <c r="G13" s="121">
        <f t="shared" si="0"/>
        <v>0.10538961854271113</v>
      </c>
      <c r="H13" s="122"/>
    </row>
    <row r="14" spans="1:8" ht="19.8" customHeight="1" x14ac:dyDescent="0.25">
      <c r="A14" s="86">
        <v>4</v>
      </c>
      <c r="B14" s="167"/>
      <c r="C14" s="119" t="s">
        <v>24</v>
      </c>
      <c r="D14" s="86">
        <v>1</v>
      </c>
      <c r="E14" s="120">
        <v>20000</v>
      </c>
      <c r="F14" s="120">
        <v>20000</v>
      </c>
      <c r="G14" s="121">
        <f t="shared" si="0"/>
        <v>1</v>
      </c>
      <c r="H14" s="119" t="s">
        <v>564</v>
      </c>
    </row>
    <row r="15" spans="1:8" ht="19.8" customHeight="1" x14ac:dyDescent="0.25">
      <c r="A15" s="86">
        <v>5</v>
      </c>
      <c r="B15" s="168"/>
      <c r="C15" s="119" t="s">
        <v>561</v>
      </c>
      <c r="D15" s="86">
        <v>5</v>
      </c>
      <c r="E15" s="120">
        <v>5735097.5599999996</v>
      </c>
      <c r="F15" s="120">
        <v>1003673.18</v>
      </c>
      <c r="G15" s="121">
        <f t="shared" si="0"/>
        <v>0.1750054239705035</v>
      </c>
      <c r="H15" s="122"/>
    </row>
    <row r="16" spans="1:8" ht="19.8" customHeight="1" x14ac:dyDescent="0.25">
      <c r="A16" s="169" t="s">
        <v>28</v>
      </c>
      <c r="B16" s="170"/>
      <c r="C16" s="170"/>
      <c r="D16" s="123">
        <f>SUM(D11:D15)</f>
        <v>38</v>
      </c>
      <c r="E16" s="124">
        <f t="shared" ref="E16:F16" si="1">SUM(E11:E15)</f>
        <v>26391052.739999998</v>
      </c>
      <c r="F16" s="124">
        <f t="shared" si="1"/>
        <v>3075841.41</v>
      </c>
      <c r="G16" s="125">
        <f t="shared" si="0"/>
        <v>0.1165486439780424</v>
      </c>
      <c r="H16" s="126"/>
    </row>
    <row r="17" spans="1:8" ht="19.8" customHeight="1" x14ac:dyDescent="0.25">
      <c r="A17" s="86">
        <v>1</v>
      </c>
      <c r="B17" s="166" t="s">
        <v>565</v>
      </c>
      <c r="C17" s="119" t="s">
        <v>108</v>
      </c>
      <c r="D17" s="86">
        <v>1</v>
      </c>
      <c r="E17" s="120">
        <v>129900</v>
      </c>
      <c r="F17" s="120">
        <v>30000</v>
      </c>
      <c r="G17" s="121">
        <f t="shared" si="0"/>
        <v>0.23094688221709006</v>
      </c>
      <c r="H17" s="119" t="s">
        <v>566</v>
      </c>
    </row>
    <row r="18" spans="1:8" ht="19.8" customHeight="1" x14ac:dyDescent="0.25">
      <c r="A18" s="86">
        <v>2</v>
      </c>
      <c r="B18" s="167"/>
      <c r="C18" s="119" t="s">
        <v>10</v>
      </c>
      <c r="D18" s="86">
        <v>1</v>
      </c>
      <c r="E18" s="120">
        <v>52306.79</v>
      </c>
      <c r="F18" s="120">
        <v>52306.79</v>
      </c>
      <c r="G18" s="121">
        <f t="shared" si="0"/>
        <v>1</v>
      </c>
      <c r="H18" s="119" t="s">
        <v>567</v>
      </c>
    </row>
    <row r="19" spans="1:8" ht="19.8" customHeight="1" x14ac:dyDescent="0.25">
      <c r="A19" s="86">
        <v>3</v>
      </c>
      <c r="B19" s="167"/>
      <c r="C19" s="119" t="s">
        <v>11</v>
      </c>
      <c r="D19" s="86">
        <v>5</v>
      </c>
      <c r="E19" s="120">
        <v>2586843.2599999998</v>
      </c>
      <c r="F19" s="120">
        <v>185000</v>
      </c>
      <c r="G19" s="121">
        <f t="shared" si="0"/>
        <v>7.1515736133158689E-2</v>
      </c>
      <c r="H19" s="122"/>
    </row>
    <row r="20" spans="1:8" ht="19.8" customHeight="1" x14ac:dyDescent="0.25">
      <c r="A20" s="86">
        <v>4</v>
      </c>
      <c r="B20" s="167"/>
      <c r="C20" s="119" t="s">
        <v>21</v>
      </c>
      <c r="D20" s="86">
        <v>9</v>
      </c>
      <c r="E20" s="120">
        <v>1752395.96</v>
      </c>
      <c r="F20" s="120">
        <v>425919.99</v>
      </c>
      <c r="G20" s="121">
        <f t="shared" si="0"/>
        <v>0.24305008669387712</v>
      </c>
      <c r="H20" s="122"/>
    </row>
    <row r="21" spans="1:8" ht="19.8" customHeight="1" x14ac:dyDescent="0.25">
      <c r="A21" s="86">
        <v>5</v>
      </c>
      <c r="B21" s="168"/>
      <c r="C21" s="119" t="s">
        <v>561</v>
      </c>
      <c r="D21" s="86">
        <v>1</v>
      </c>
      <c r="E21" s="120">
        <v>1463993.24</v>
      </c>
      <c r="F21" s="120">
        <v>500000</v>
      </c>
      <c r="G21" s="121">
        <f t="shared" si="0"/>
        <v>0.34153163166245221</v>
      </c>
      <c r="H21" s="119" t="s">
        <v>568</v>
      </c>
    </row>
    <row r="22" spans="1:8" ht="19.8" customHeight="1" x14ac:dyDescent="0.25">
      <c r="A22" s="169" t="s">
        <v>28</v>
      </c>
      <c r="B22" s="170"/>
      <c r="C22" s="170"/>
      <c r="D22" s="123">
        <f>SUM(D17:D21)</f>
        <v>17</v>
      </c>
      <c r="E22" s="124">
        <f>SUM(E17:E21)</f>
        <v>5985439.25</v>
      </c>
      <c r="F22" s="124">
        <f>SUM(F17:F21)</f>
        <v>1193226.78</v>
      </c>
      <c r="G22" s="125">
        <f t="shared" ref="G22:G23" si="2">F22/E22</f>
        <v>0.19935492286551904</v>
      </c>
      <c r="H22" s="126"/>
    </row>
    <row r="23" spans="1:8" ht="19.8" customHeight="1" x14ac:dyDescent="0.25">
      <c r="A23" s="163" t="s">
        <v>28</v>
      </c>
      <c r="B23" s="164"/>
      <c r="C23" s="165"/>
      <c r="D23" s="128">
        <f>D10+D16+D22</f>
        <v>137</v>
      </c>
      <c r="E23" s="129">
        <f>E10+E16+E22</f>
        <v>164456892.81400001</v>
      </c>
      <c r="F23" s="129">
        <f>F10+F16+F22</f>
        <v>20866004.40366666</v>
      </c>
      <c r="G23" s="130">
        <f t="shared" si="2"/>
        <v>0.12687825999039162</v>
      </c>
      <c r="H23" s="131" t="s">
        <v>569</v>
      </c>
    </row>
  </sheetData>
  <autoFilter ref="A2:H23" xr:uid="{00000000-0009-0000-0000-000002000000}"/>
  <mergeCells count="13">
    <mergeCell ref="H1:H2"/>
    <mergeCell ref="F1:G1"/>
    <mergeCell ref="A10:C10"/>
    <mergeCell ref="A16:C16"/>
    <mergeCell ref="A22:C22"/>
    <mergeCell ref="D1:D2"/>
    <mergeCell ref="A23:C23"/>
    <mergeCell ref="A1:A2"/>
    <mergeCell ref="B1:B2"/>
    <mergeCell ref="B3:B9"/>
    <mergeCell ref="B11:B15"/>
    <mergeCell ref="B17:B21"/>
    <mergeCell ref="C1:C2"/>
  </mergeCells>
  <phoneticPr fontId="1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BA210"/>
  <sheetViews>
    <sheetView tabSelected="1" view="pageBreakPreview" zoomScale="70" zoomScaleNormal="70" zoomScaleSheetLayoutView="70" workbookViewId="0">
      <pane xSplit="10" ySplit="3" topLeftCell="AD4" activePane="bottomRight" state="frozen"/>
      <selection pane="topRight"/>
      <selection pane="bottomLeft"/>
      <selection pane="bottomRight" activeCell="AW71" sqref="AW71"/>
    </sheetView>
  </sheetViews>
  <sheetFormatPr defaultColWidth="9" defaultRowHeight="13.8" x14ac:dyDescent="0.25"/>
  <cols>
    <col min="1" max="1" width="4.77734375" customWidth="1"/>
    <col min="2" max="2" width="10.77734375" customWidth="1"/>
    <col min="3" max="3" width="40.33203125" customWidth="1"/>
    <col min="4" max="4" width="8.77734375" customWidth="1"/>
    <col min="5" max="5" width="11.88671875" customWidth="1"/>
    <col min="6" max="6" width="10.44140625" style="4" customWidth="1"/>
    <col min="7" max="7" width="10.88671875" customWidth="1"/>
    <col min="8" max="8" width="6.77734375" customWidth="1"/>
    <col min="9" max="9" width="17.5546875" customWidth="1"/>
    <col min="10" max="10" width="17.88671875" customWidth="1"/>
    <col min="11" max="15" width="16.44140625" hidden="1" customWidth="1"/>
    <col min="16" max="18" width="17.44140625" hidden="1" customWidth="1"/>
    <col min="19" max="20" width="18.21875" hidden="1" customWidth="1"/>
    <col min="21" max="21" width="15.44140625" hidden="1" customWidth="1"/>
    <col min="22" max="22" width="15.33203125" hidden="1" customWidth="1"/>
    <col min="23" max="28" width="19.21875" hidden="1" customWidth="1"/>
    <col min="29" max="29" width="18.6640625" hidden="1" customWidth="1"/>
    <col min="30" max="30" width="16.77734375" style="5" customWidth="1"/>
    <col min="31" max="31" width="18.44140625" style="5" customWidth="1"/>
    <col min="32" max="32" width="15.5546875" style="6" hidden="1" customWidth="1"/>
    <col min="33" max="33" width="16.21875" style="6" hidden="1" customWidth="1"/>
    <col min="34" max="34" width="16.5546875" customWidth="1"/>
    <col min="35" max="35" width="17.44140625" customWidth="1"/>
    <col min="36" max="36" width="10.33203125" hidden="1" customWidth="1"/>
    <col min="37" max="37" width="10.6640625" hidden="1" customWidth="1"/>
    <col min="38" max="39" width="7.44140625" hidden="1" customWidth="1"/>
    <col min="40" max="40" width="12.109375" hidden="1" customWidth="1"/>
    <col min="41" max="41" width="7.44140625" hidden="1" customWidth="1"/>
    <col min="42" max="42" width="9.77734375" hidden="1" customWidth="1"/>
    <col min="43" max="43" width="10" customWidth="1"/>
    <col min="44" max="44" width="16.6640625" customWidth="1"/>
    <col min="45" max="45" width="16.44140625" hidden="1" customWidth="1"/>
    <col min="46" max="46" width="9.77734375" hidden="1" customWidth="1"/>
    <col min="47" max="47" width="31.33203125" hidden="1" customWidth="1"/>
    <col min="48" max="48" width="17.109375" style="7" customWidth="1"/>
    <col min="49" max="49" width="22.21875" customWidth="1"/>
    <col min="50" max="50" width="13.44140625" style="7" customWidth="1"/>
    <col min="51" max="51" width="36.77734375" customWidth="1"/>
    <col min="52" max="52" width="12.109375" customWidth="1"/>
    <col min="53" max="53" width="9" style="2" customWidth="1"/>
  </cols>
  <sheetData>
    <row r="1" spans="1:53" ht="30.6" customHeight="1" x14ac:dyDescent="0.25">
      <c r="A1" s="139" t="s">
        <v>570</v>
      </c>
      <c r="B1" s="139"/>
      <c r="C1" s="139"/>
      <c r="D1" s="139"/>
      <c r="E1" s="139"/>
      <c r="F1" s="140"/>
      <c r="G1" s="139"/>
      <c r="H1" s="23"/>
      <c r="I1" s="24">
        <f t="shared" ref="I1:W1" si="0">SUBTOTAL(9,I4:I196)</f>
        <v>27762511.450000007</v>
      </c>
      <c r="J1" s="24">
        <f t="shared" si="0"/>
        <v>23555325.639999997</v>
      </c>
      <c r="K1" s="25">
        <f t="shared" si="0"/>
        <v>1421517.6833333336</v>
      </c>
      <c r="L1" s="25">
        <f t="shared" si="0"/>
        <v>2024406.931666668</v>
      </c>
      <c r="M1" s="25">
        <f t="shared" si="0"/>
        <v>2869695.1233333335</v>
      </c>
      <c r="N1" s="25">
        <f t="shared" si="0"/>
        <v>3367755.9116666662</v>
      </c>
      <c r="O1" s="26">
        <f t="shared" si="0"/>
        <v>4015112.4800000023</v>
      </c>
      <c r="P1" s="26">
        <f t="shared" si="0"/>
        <v>3982149.2149999966</v>
      </c>
      <c r="Q1" s="26">
        <f t="shared" si="0"/>
        <v>3755354.9983333373</v>
      </c>
      <c r="R1" s="24"/>
      <c r="S1" s="24">
        <f t="shared" si="0"/>
        <v>20487353.384666674</v>
      </c>
      <c r="T1" s="24">
        <f t="shared" si="0"/>
        <v>4574000</v>
      </c>
      <c r="U1" s="24">
        <f t="shared" si="0"/>
        <v>464000</v>
      </c>
      <c r="V1" s="24">
        <f t="shared" si="0"/>
        <v>600000</v>
      </c>
      <c r="W1" s="24">
        <f t="shared" si="0"/>
        <v>3100891.44</v>
      </c>
      <c r="X1" s="24"/>
      <c r="Y1" s="24"/>
      <c r="Z1" s="24"/>
      <c r="AA1" s="24">
        <f t="shared" ref="AA1" si="1">SUBTOTAL(9,AA4:AA196)</f>
        <v>1400000</v>
      </c>
      <c r="AB1" s="24"/>
      <c r="AC1" s="24">
        <f t="shared" ref="AC1:AI1" si="2">SUBTOTAL(9,AC4:AC196)</f>
        <v>12077533.639999999</v>
      </c>
      <c r="AD1" s="24">
        <f t="shared" si="2"/>
        <v>8409819.7446666714</v>
      </c>
      <c r="AE1" s="24">
        <f t="shared" si="2"/>
        <v>22055325.639999997</v>
      </c>
      <c r="AF1" s="24">
        <f t="shared" si="2"/>
        <v>17093868.610999998</v>
      </c>
      <c r="AG1" s="24">
        <f t="shared" si="2"/>
        <v>17172816.012333333</v>
      </c>
      <c r="AH1" s="24">
        <f t="shared" si="2"/>
        <v>3938377.18</v>
      </c>
      <c r="AI1" s="24">
        <f t="shared" si="2"/>
        <v>3938377.18</v>
      </c>
      <c r="AJ1" s="24"/>
      <c r="AK1" s="41">
        <f>SUBTOTAL(9,AK4:AK196)</f>
        <v>1</v>
      </c>
      <c r="AL1" s="24"/>
      <c r="AM1" s="24"/>
      <c r="AN1" s="24"/>
      <c r="AO1" s="24"/>
      <c r="AP1" s="24"/>
      <c r="AQ1" s="24"/>
      <c r="AR1" s="24">
        <f>SUBTOTAL(9,AR4:AR196)</f>
        <v>3905259.68</v>
      </c>
      <c r="AS1" s="56"/>
      <c r="AT1" s="57"/>
      <c r="AU1" s="56"/>
      <c r="AV1" s="64"/>
      <c r="AW1" s="65"/>
      <c r="AX1" s="66"/>
      <c r="AY1" s="66"/>
    </row>
    <row r="2" spans="1:53" ht="16.2" customHeight="1" x14ac:dyDescent="0.25">
      <c r="A2" s="144" t="s">
        <v>0</v>
      </c>
      <c r="B2" s="144" t="s">
        <v>31</v>
      </c>
      <c r="C2" s="144" t="s">
        <v>32</v>
      </c>
      <c r="D2" s="151" t="s">
        <v>558</v>
      </c>
      <c r="E2" s="151" t="s">
        <v>33</v>
      </c>
      <c r="F2" s="151" t="s">
        <v>34</v>
      </c>
      <c r="G2" s="144" t="s">
        <v>35</v>
      </c>
      <c r="H2" s="153" t="s">
        <v>36</v>
      </c>
      <c r="I2" s="151" t="s">
        <v>37</v>
      </c>
      <c r="J2" s="151" t="s">
        <v>38</v>
      </c>
      <c r="K2" s="141" t="s">
        <v>39</v>
      </c>
      <c r="L2" s="142"/>
      <c r="M2" s="142"/>
      <c r="N2" s="142"/>
      <c r="O2" s="142"/>
      <c r="P2" s="142"/>
      <c r="Q2" s="142"/>
      <c r="R2" s="143"/>
      <c r="S2" s="153" t="s">
        <v>40</v>
      </c>
      <c r="T2" s="144" t="s">
        <v>41</v>
      </c>
      <c r="U2" s="144"/>
      <c r="V2" s="145" t="s">
        <v>42</v>
      </c>
      <c r="W2" s="146"/>
      <c r="X2" s="146"/>
      <c r="Y2" s="146"/>
      <c r="Z2" s="147"/>
      <c r="AA2" s="145" t="s">
        <v>43</v>
      </c>
      <c r="AB2" s="147"/>
      <c r="AC2" s="155" t="s">
        <v>44</v>
      </c>
      <c r="AD2" s="156" t="s">
        <v>45</v>
      </c>
      <c r="AE2" s="156" t="s">
        <v>46</v>
      </c>
      <c r="AF2" s="148" t="s">
        <v>43</v>
      </c>
      <c r="AG2" s="149"/>
      <c r="AH2" s="158" t="s">
        <v>47</v>
      </c>
      <c r="AI2" s="153" t="s">
        <v>48</v>
      </c>
      <c r="AJ2" s="153" t="s">
        <v>49</v>
      </c>
      <c r="AK2" s="153" t="s">
        <v>50</v>
      </c>
      <c r="AL2" s="148" t="s">
        <v>51</v>
      </c>
      <c r="AM2" s="150"/>
      <c r="AN2" s="150"/>
      <c r="AO2" s="149"/>
      <c r="AP2" s="160" t="s">
        <v>52</v>
      </c>
      <c r="AQ2" s="153" t="s">
        <v>53</v>
      </c>
      <c r="AR2" s="153" t="s">
        <v>54</v>
      </c>
      <c r="AS2" s="161" t="s">
        <v>55</v>
      </c>
      <c r="AT2" s="153" t="s">
        <v>56</v>
      </c>
      <c r="AU2" s="161" t="s">
        <v>57</v>
      </c>
      <c r="AV2" s="153" t="s">
        <v>58</v>
      </c>
      <c r="AW2" s="8" t="s">
        <v>59</v>
      </c>
      <c r="AX2" s="160" t="s">
        <v>60</v>
      </c>
      <c r="AY2" s="160" t="s">
        <v>61</v>
      </c>
    </row>
    <row r="3" spans="1:53" ht="32.4" x14ac:dyDescent="0.25">
      <c r="A3" s="144"/>
      <c r="B3" s="144"/>
      <c r="C3" s="144"/>
      <c r="D3" s="152"/>
      <c r="E3" s="152"/>
      <c r="F3" s="152"/>
      <c r="G3" s="144"/>
      <c r="H3" s="154"/>
      <c r="I3" s="152"/>
      <c r="J3" s="152"/>
      <c r="K3" s="27" t="s">
        <v>62</v>
      </c>
      <c r="L3" s="27" t="s">
        <v>63</v>
      </c>
      <c r="M3" s="27" t="s">
        <v>64</v>
      </c>
      <c r="N3" s="27" t="s">
        <v>65</v>
      </c>
      <c r="O3" s="27" t="s">
        <v>66</v>
      </c>
      <c r="P3" s="27" t="s">
        <v>67</v>
      </c>
      <c r="Q3" s="27" t="s">
        <v>68</v>
      </c>
      <c r="R3" s="27" t="s">
        <v>69</v>
      </c>
      <c r="S3" s="154"/>
      <c r="T3" s="33" t="s">
        <v>41</v>
      </c>
      <c r="U3" s="33" t="s">
        <v>70</v>
      </c>
      <c r="V3" s="34" t="s">
        <v>71</v>
      </c>
      <c r="W3" s="35" t="s">
        <v>72</v>
      </c>
      <c r="X3" s="35" t="s">
        <v>73</v>
      </c>
      <c r="Y3" s="35" t="s">
        <v>74</v>
      </c>
      <c r="Z3" s="35" t="s">
        <v>75</v>
      </c>
      <c r="AA3" s="35" t="s">
        <v>76</v>
      </c>
      <c r="AB3" s="35" t="s">
        <v>77</v>
      </c>
      <c r="AC3" s="155"/>
      <c r="AD3" s="157"/>
      <c r="AE3" s="157"/>
      <c r="AF3" s="42" t="s">
        <v>78</v>
      </c>
      <c r="AG3" s="43" t="s">
        <v>79</v>
      </c>
      <c r="AH3" s="159"/>
      <c r="AI3" s="154"/>
      <c r="AJ3" s="154"/>
      <c r="AK3" s="154"/>
      <c r="AL3" s="27" t="s">
        <v>80</v>
      </c>
      <c r="AM3" s="27" t="s">
        <v>81</v>
      </c>
      <c r="AN3" s="27" t="s">
        <v>82</v>
      </c>
      <c r="AO3" s="27" t="s">
        <v>28</v>
      </c>
      <c r="AP3" s="160"/>
      <c r="AQ3" s="154"/>
      <c r="AR3" s="154"/>
      <c r="AS3" s="162"/>
      <c r="AT3" s="154"/>
      <c r="AU3" s="162"/>
      <c r="AV3" s="154"/>
      <c r="AW3" s="67" t="s">
        <v>83</v>
      </c>
      <c r="AX3" s="160"/>
      <c r="AY3" s="160"/>
    </row>
    <row r="4" spans="1:53" ht="36" customHeight="1" x14ac:dyDescent="0.25">
      <c r="A4" s="9">
        <f>ROW()-3</f>
        <v>1</v>
      </c>
      <c r="B4" s="10" t="s">
        <v>84</v>
      </c>
      <c r="C4" s="11" t="s">
        <v>85</v>
      </c>
      <c r="D4" s="12" t="s">
        <v>559</v>
      </c>
      <c r="E4" s="13" t="s">
        <v>86</v>
      </c>
      <c r="F4" s="14" t="s">
        <v>16</v>
      </c>
      <c r="G4" s="15" t="s">
        <v>9</v>
      </c>
      <c r="H4" s="28">
        <v>1</v>
      </c>
      <c r="I4" s="29">
        <f>VLOOKUP(B4,[1]Sheet1!$B$5:$AZ$716,51,0)</f>
        <v>783798.42</v>
      </c>
      <c r="J4" s="29">
        <f>VLOOKUP(B4,[1]Sheet1!$B$5:$BA$716,52,0)</f>
        <v>749535.66</v>
      </c>
      <c r="K4" s="30">
        <f>VLOOKUP(B4,[2]Sheet1!$B$5:$BB$697,53,0)</f>
        <v>13424.1683333333</v>
      </c>
      <c r="L4" s="30">
        <f>VLOOKUP(B4,[2]Sheet1!$B:$BC,54,0)</f>
        <v>65462.985000000001</v>
      </c>
      <c r="M4" s="30">
        <f>VLOOKUP(B4,[2]Sheet1!$B:$BD,55,0)</f>
        <v>65462.985000000001</v>
      </c>
      <c r="N4" s="30">
        <f>VLOOKUP(B4,[2]Sheet1!$B:$BE,56,0)</f>
        <v>100850.661666667</v>
      </c>
      <c r="O4" s="30">
        <f>VLOOKUP(B4,[2]Sheet1!$B:$BF,57,0)</f>
        <v>122645.426666667</v>
      </c>
      <c r="P4" s="30">
        <f>VLOOKUP(B4,[3]Sheet1!$B:$BH,59,0)</f>
        <v>123472.88666666699</v>
      </c>
      <c r="Q4" s="30">
        <f>VLOOKUP(B4,[4]Sheet1!$B$5:$BJ$707,61,0)</f>
        <v>136498.441666667</v>
      </c>
      <c r="R4" s="30">
        <f>VLOOKUP(B4,[1]Sheet1!$B$5:$BN$716,65,0)</f>
        <v>90170.085000000006</v>
      </c>
      <c r="S4" s="36">
        <f>SUM(K4:R4)*H4</f>
        <v>717987.64000000129</v>
      </c>
      <c r="T4" s="37">
        <f>VLOOKUP(B4,[5]Sheet2!$A:$V,21,0)</f>
        <v>300000</v>
      </c>
      <c r="U4" s="37"/>
      <c r="V4" s="37"/>
      <c r="W4" s="37">
        <f>VLOOKUP(B4,'[6]5.30 (2)'!$C$4:$V$115,20,0)</f>
        <v>180000</v>
      </c>
      <c r="X4" s="37"/>
      <c r="Y4" s="37">
        <f>VLOOKUP(B4,'[7]7.4付款计划'!$C$4:$AI$185,33,0)</f>
        <v>150000</v>
      </c>
      <c r="Z4" s="37"/>
      <c r="AA4" s="37"/>
      <c r="AB4" s="37"/>
      <c r="AC4" s="37">
        <f>SUM(T4:AB4)</f>
        <v>630000</v>
      </c>
      <c r="AD4" s="38">
        <f t="shared" ref="AD4:AD67" si="3">S4-AC4</f>
        <v>87987.640000001295</v>
      </c>
      <c r="AE4" s="38">
        <f>J4-AA4-AB4</f>
        <v>749535.66</v>
      </c>
      <c r="AF4" s="44">
        <f t="shared" ref="AF4:AF67" si="4">_xlfn.IFS(G4="原材料",AE4,G4="涉诉",AE4,G4="临采",AE4,G4="零部件",AD4,G4="销售",AD4,G4="固定资产",AE4,G4="特殊类",AE4,G4="李尔项目",AE4)</f>
        <v>749535.66</v>
      </c>
      <c r="AG4" s="45">
        <f t="shared" ref="AG4:AG67" si="5">IF(AF4&gt;=0,AF4,0)</f>
        <v>749535.66</v>
      </c>
      <c r="AH4" s="46">
        <v>200000</v>
      </c>
      <c r="AI4" s="47">
        <f>AH4</f>
        <v>200000</v>
      </c>
      <c r="AJ4" s="48">
        <f t="shared" ref="AJ4:AJ67" si="6">IF(AG4&lt;=0,"100%",AH4/AG4)</f>
        <v>0.26683186761254291</v>
      </c>
      <c r="AK4" s="49">
        <f t="shared" ref="AK4:AK67" si="7">AI4/$AI$1</f>
        <v>5.078233771403276E-2</v>
      </c>
      <c r="AL4" s="50"/>
      <c r="AM4" s="51"/>
      <c r="AN4" s="51"/>
      <c r="AO4" s="50">
        <f t="shared" ref="AO4:AO67" si="8">SUM(AL4:AN4)</f>
        <v>0</v>
      </c>
      <c r="AP4" s="58">
        <v>0</v>
      </c>
      <c r="AQ4" s="58">
        <f t="shared" ref="AQ4:AQ11" si="9">IF(AI4=0,0,AO4/AI4+AP4)</f>
        <v>0</v>
      </c>
      <c r="AR4" s="47">
        <f t="shared" ref="AR4:AR67" si="10">AI4*(1-AQ4)</f>
        <v>200000</v>
      </c>
      <c r="AS4" s="59">
        <v>45534</v>
      </c>
      <c r="AT4" s="9">
        <v>7</v>
      </c>
      <c r="AU4" s="59">
        <f>AS4-AT4</f>
        <v>45527</v>
      </c>
      <c r="AV4" s="68" t="s">
        <v>87</v>
      </c>
      <c r="AW4" s="47" t="str">
        <f>VLOOKUP(B4,[8]Sheet1!$A$1:$O$65536,15,0)</f>
        <v>应付948489.72</v>
      </c>
      <c r="AX4" s="15" t="s">
        <v>88</v>
      </c>
      <c r="AY4" s="69"/>
      <c r="BA4" s="70" t="s">
        <v>9</v>
      </c>
    </row>
    <row r="5" spans="1:53" ht="36" hidden="1" customHeight="1" x14ac:dyDescent="0.25">
      <c r="A5" s="9">
        <f>ROW()-3</f>
        <v>2</v>
      </c>
      <c r="B5" s="10" t="s">
        <v>89</v>
      </c>
      <c r="C5" s="12" t="s">
        <v>90</v>
      </c>
      <c r="D5" s="12" t="s">
        <v>562</v>
      </c>
      <c r="E5" s="14" t="s">
        <v>86</v>
      </c>
      <c r="F5" s="14" t="s">
        <v>16</v>
      </c>
      <c r="G5" s="15" t="s">
        <v>9</v>
      </c>
      <c r="H5" s="28">
        <v>1</v>
      </c>
      <c r="I5" s="29">
        <f>VLOOKUP(B5,[1]Sheet1!$B$5:$AZ$716,51,0)</f>
        <v>4908769.82</v>
      </c>
      <c r="J5" s="29">
        <f>VLOOKUP(B5,[1]Sheet1!$B$5:$BA$716,52,0)</f>
        <v>4582009.82</v>
      </c>
      <c r="K5" s="30">
        <f>VLOOKUP(B5,[2]Sheet1!$B$5:$BB$697,53,0)</f>
        <v>132034.97</v>
      </c>
      <c r="L5" s="30">
        <f>VLOOKUP(B5,[2]Sheet1!$B:$BC,54,0)</f>
        <v>301994.96999999997</v>
      </c>
      <c r="M5" s="30">
        <f>VLOOKUP(B5,[2]Sheet1!$B:$BD,55,0)</f>
        <v>415034.97</v>
      </c>
      <c r="N5" s="30">
        <f>VLOOKUP(B5,[2]Sheet1!$B:$BE,56,0)</f>
        <v>575474.97</v>
      </c>
      <c r="O5" s="30">
        <f>VLOOKUP(B5,[2]Sheet1!$B:$BF,57,0)</f>
        <v>720434.97</v>
      </c>
      <c r="P5" s="30">
        <f>VLOOKUP(B5,[3]Sheet1!$B:$BH,59,0)</f>
        <v>813100</v>
      </c>
      <c r="Q5" s="30">
        <f>VLOOKUP(B5,[4]Sheet1!$B$5:$BJ$707,61,0)</f>
        <v>752760</v>
      </c>
      <c r="R5" s="30">
        <f>VLOOKUP(B5,[1]Sheet1!$B$5:$BN$716,65,0)</f>
        <v>582800</v>
      </c>
      <c r="S5" s="36">
        <f t="shared" ref="S5:S68" si="11">SUM(K5:R5)*H5</f>
        <v>4293634.8499999996</v>
      </c>
      <c r="T5" s="37">
        <f>VLOOKUP(B5,[5]Sheet2!$A:$V,21,0)</f>
        <v>1520000</v>
      </c>
      <c r="U5" s="37">
        <v>320000</v>
      </c>
      <c r="V5" s="37"/>
      <c r="W5" s="37">
        <f>VLOOKUP(B5,'[6]5.30 (2)'!$C$4:$V$115,20,0)</f>
        <v>400000</v>
      </c>
      <c r="X5" s="37"/>
      <c r="Y5" s="37">
        <f>VLOOKUP(B5,'[7]7.4付款计划'!$C$4:$AI$185,33,0)</f>
        <v>0</v>
      </c>
      <c r="Z5" s="37"/>
      <c r="AA5" s="37"/>
      <c r="AB5" s="37">
        <v>400000</v>
      </c>
      <c r="AC5" s="37">
        <f t="shared" ref="AC5:AC68" si="12">SUM(T5:AB5)</f>
        <v>2640000</v>
      </c>
      <c r="AD5" s="38">
        <f t="shared" si="3"/>
        <v>1653634.8499999996</v>
      </c>
      <c r="AE5" s="38">
        <f t="shared" ref="AE5:AE68" si="13">J5-AA5-AB5</f>
        <v>4182009.8200000003</v>
      </c>
      <c r="AF5" s="44">
        <f t="shared" si="4"/>
        <v>4182009.8200000003</v>
      </c>
      <c r="AG5" s="45">
        <f t="shared" si="5"/>
        <v>4182009.8200000003</v>
      </c>
      <c r="AH5" s="52">
        <v>800000</v>
      </c>
      <c r="AI5" s="47">
        <f t="shared" ref="AI5:AI68" si="14">AH5</f>
        <v>800000</v>
      </c>
      <c r="AJ5" s="48">
        <f t="shared" si="6"/>
        <v>0.19129558141496664</v>
      </c>
      <c r="AK5" s="49">
        <f t="shared" si="7"/>
        <v>0.20312935085613104</v>
      </c>
      <c r="AL5" s="50"/>
      <c r="AM5" s="51"/>
      <c r="AN5" s="51"/>
      <c r="AO5" s="50">
        <f t="shared" si="8"/>
        <v>0</v>
      </c>
      <c r="AP5" s="58">
        <v>0</v>
      </c>
      <c r="AQ5" s="58">
        <f t="shared" si="9"/>
        <v>0</v>
      </c>
      <c r="AR5" s="47">
        <f t="shared" si="10"/>
        <v>800000</v>
      </c>
      <c r="AS5" s="59">
        <v>45546</v>
      </c>
      <c r="AT5" s="9">
        <v>7</v>
      </c>
      <c r="AU5" s="59">
        <f>AS5-AT5</f>
        <v>45539</v>
      </c>
      <c r="AV5" s="19" t="s">
        <v>91</v>
      </c>
      <c r="AW5" s="71"/>
      <c r="AX5" s="9" t="s">
        <v>88</v>
      </c>
      <c r="AY5" s="69" t="s">
        <v>92</v>
      </c>
      <c r="BA5" s="70" t="s">
        <v>11</v>
      </c>
    </row>
    <row r="6" spans="1:53" ht="36" hidden="1" customHeight="1" x14ac:dyDescent="0.25">
      <c r="A6" s="9">
        <f t="shared" ref="A6:A69" si="15">ROW()-3</f>
        <v>3</v>
      </c>
      <c r="B6" s="10" t="s">
        <v>93</v>
      </c>
      <c r="C6" s="12" t="s">
        <v>94</v>
      </c>
      <c r="D6" s="12" t="s">
        <v>571</v>
      </c>
      <c r="E6" s="14" t="s">
        <v>86</v>
      </c>
      <c r="F6" s="14" t="s">
        <v>16</v>
      </c>
      <c r="G6" s="15" t="s">
        <v>9</v>
      </c>
      <c r="H6" s="28">
        <v>1</v>
      </c>
      <c r="I6" s="29">
        <f>VLOOKUP(B6,[1]Sheet1!$B$5:$AZ$716,51,0)</f>
        <v>1077112.5</v>
      </c>
      <c r="J6" s="29">
        <f>VLOOKUP(B6,[1]Sheet1!$B$5:$BA$716,52,0)</f>
        <v>0</v>
      </c>
      <c r="K6" s="30"/>
      <c r="L6" s="30"/>
      <c r="M6" s="30"/>
      <c r="N6" s="30"/>
      <c r="O6" s="30"/>
      <c r="P6" s="30"/>
      <c r="Q6" s="30">
        <f>VLOOKUP(B6,[4]Sheet1!$B$5:$BJ$707,61,0)</f>
        <v>88052.083333333299</v>
      </c>
      <c r="R6" s="30">
        <f>VLOOKUP(B6,[1]Sheet1!$B$5:$BN$716,65,0)</f>
        <v>179518.75</v>
      </c>
      <c r="S6" s="36">
        <f t="shared" si="11"/>
        <v>267570.83333333331</v>
      </c>
      <c r="T6" s="37"/>
      <c r="U6" s="37"/>
      <c r="V6" s="37"/>
      <c r="W6" s="37"/>
      <c r="X6" s="37"/>
      <c r="Y6" s="37"/>
      <c r="Z6" s="37"/>
      <c r="AA6" s="37"/>
      <c r="AB6" s="37"/>
      <c r="AC6" s="37">
        <f t="shared" si="12"/>
        <v>0</v>
      </c>
      <c r="AD6" s="38">
        <f t="shared" si="3"/>
        <v>267570.83333333331</v>
      </c>
      <c r="AE6" s="38">
        <f t="shared" si="13"/>
        <v>0</v>
      </c>
      <c r="AF6" s="44">
        <f t="shared" si="4"/>
        <v>0</v>
      </c>
      <c r="AG6" s="45">
        <f t="shared" si="5"/>
        <v>0</v>
      </c>
      <c r="AH6" s="44"/>
      <c r="AI6" s="47">
        <f t="shared" si="14"/>
        <v>0</v>
      </c>
      <c r="AJ6" s="48" t="str">
        <f t="shared" si="6"/>
        <v>100%</v>
      </c>
      <c r="AK6" s="49">
        <f t="shared" si="7"/>
        <v>0</v>
      </c>
      <c r="AL6" s="50"/>
      <c r="AM6" s="51"/>
      <c r="AN6" s="51"/>
      <c r="AO6" s="50">
        <f t="shared" si="8"/>
        <v>0</v>
      </c>
      <c r="AP6" s="58">
        <v>0</v>
      </c>
      <c r="AQ6" s="58">
        <f t="shared" si="9"/>
        <v>0</v>
      </c>
      <c r="AR6" s="47">
        <f t="shared" si="10"/>
        <v>0</v>
      </c>
      <c r="AS6" s="59"/>
      <c r="AT6" s="9">
        <v>7</v>
      </c>
      <c r="AU6" s="59"/>
      <c r="AV6" s="19" t="s">
        <v>91</v>
      </c>
      <c r="AW6" s="71"/>
      <c r="AX6" s="9" t="s">
        <v>88</v>
      </c>
      <c r="AY6" s="69" t="s">
        <v>92</v>
      </c>
      <c r="BA6" s="70" t="s">
        <v>95</v>
      </c>
    </row>
    <row r="7" spans="1:53" ht="36" hidden="1" customHeight="1" x14ac:dyDescent="0.25">
      <c r="A7" s="9">
        <f t="shared" si="15"/>
        <v>4</v>
      </c>
      <c r="B7" s="10" t="s">
        <v>96</v>
      </c>
      <c r="C7" s="12" t="s">
        <v>97</v>
      </c>
      <c r="D7" s="12" t="s">
        <v>571</v>
      </c>
      <c r="E7" s="14" t="s">
        <v>86</v>
      </c>
      <c r="F7" s="15" t="s">
        <v>16</v>
      </c>
      <c r="G7" s="15" t="s">
        <v>10</v>
      </c>
      <c r="H7" s="28">
        <v>1</v>
      </c>
      <c r="I7" s="29">
        <f>VLOOKUP(B7,[1]Sheet1!$B$5:$AZ$716,51,0)</f>
        <v>51161.88</v>
      </c>
      <c r="J7" s="29">
        <f>VLOOKUP(B7,[1]Sheet1!$B$5:$BA$716,52,0)</f>
        <v>32557.56</v>
      </c>
      <c r="K7" s="30">
        <f>VLOOKUP(B7,[2]Sheet1!$B$5:$BB$697,53,0)</f>
        <v>0</v>
      </c>
      <c r="L7" s="30">
        <f>VLOOKUP(B7,[2]Sheet1!$B:$BC,54,0)</f>
        <v>0</v>
      </c>
      <c r="M7" s="30">
        <f>VLOOKUP(B7,[2]Sheet1!$B:$BD,55,0)</f>
        <v>0</v>
      </c>
      <c r="N7" s="30">
        <f>VLOOKUP(B7,[2]Sheet1!$B:$BE,56,0)</f>
        <v>0</v>
      </c>
      <c r="O7" s="30">
        <f>VLOOKUP(B7,[2]Sheet1!$B:$BF,57,0)</f>
        <v>0</v>
      </c>
      <c r="P7" s="30">
        <f>VLOOKUP(B7,[3]Sheet1!$B:$BH,59,0)</f>
        <v>3100.72</v>
      </c>
      <c r="Q7" s="30">
        <f>VLOOKUP(B7,[4]Sheet1!$B$5:$BJ$707,61,0)</f>
        <v>8526.98</v>
      </c>
      <c r="R7" s="30">
        <f>VLOOKUP(B7,[1]Sheet1!$B$5:$BN$716,65,0)</f>
        <v>8526.98</v>
      </c>
      <c r="S7" s="36">
        <f t="shared" si="11"/>
        <v>20154.68</v>
      </c>
      <c r="T7" s="37"/>
      <c r="U7" s="37"/>
      <c r="V7" s="37"/>
      <c r="W7" s="37">
        <f>VLOOKUP(B7,'[6]5.30 (2)'!$C$4:$V$115,20,0)</f>
        <v>13953.24</v>
      </c>
      <c r="X7" s="37"/>
      <c r="Y7" s="37">
        <f>VLOOKUP(B7,'[7]7.4付款计划'!$C$4:$AI$185,33,0)</f>
        <v>18604.32</v>
      </c>
      <c r="Z7" s="37"/>
      <c r="AA7" s="37"/>
      <c r="AB7" s="37"/>
      <c r="AC7" s="37">
        <f t="shared" si="12"/>
        <v>32557.559999999998</v>
      </c>
      <c r="AD7" s="38">
        <f t="shared" si="3"/>
        <v>-12402.879999999997</v>
      </c>
      <c r="AE7" s="38">
        <f t="shared" si="13"/>
        <v>32557.56</v>
      </c>
      <c r="AF7" s="44">
        <f t="shared" si="4"/>
        <v>32557.56</v>
      </c>
      <c r="AG7" s="45">
        <f t="shared" si="5"/>
        <v>32557.56</v>
      </c>
      <c r="AH7" s="44"/>
      <c r="AI7" s="47">
        <f t="shared" si="14"/>
        <v>0</v>
      </c>
      <c r="AJ7" s="48">
        <f t="shared" si="6"/>
        <v>0</v>
      </c>
      <c r="AK7" s="49">
        <f t="shared" si="7"/>
        <v>0</v>
      </c>
      <c r="AL7" s="50"/>
      <c r="AM7" s="51"/>
      <c r="AN7" s="51"/>
      <c r="AO7" s="50">
        <f t="shared" si="8"/>
        <v>0</v>
      </c>
      <c r="AP7" s="58">
        <v>0</v>
      </c>
      <c r="AQ7" s="58">
        <f t="shared" si="9"/>
        <v>0</v>
      </c>
      <c r="AR7" s="47">
        <f t="shared" si="10"/>
        <v>0</v>
      </c>
      <c r="AS7" s="59">
        <v>45565</v>
      </c>
      <c r="AT7" s="9">
        <v>3</v>
      </c>
      <c r="AU7" s="59">
        <f>AS7-AT7</f>
        <v>45562</v>
      </c>
      <c r="AV7" s="68" t="s">
        <v>98</v>
      </c>
      <c r="AW7" s="47"/>
      <c r="AX7" s="15" t="s">
        <v>88</v>
      </c>
      <c r="AY7" s="69"/>
      <c r="BA7" s="70" t="s">
        <v>99</v>
      </c>
    </row>
    <row r="8" spans="1:53" ht="47.4" hidden="1" customHeight="1" x14ac:dyDescent="0.25">
      <c r="A8" s="9">
        <f t="shared" si="15"/>
        <v>5</v>
      </c>
      <c r="B8" s="10" t="s">
        <v>100</v>
      </c>
      <c r="C8" s="12" t="s">
        <v>101</v>
      </c>
      <c r="D8" s="12" t="s">
        <v>559</v>
      </c>
      <c r="E8" s="14" t="s">
        <v>86</v>
      </c>
      <c r="F8" s="14" t="s">
        <v>16</v>
      </c>
      <c r="G8" s="15" t="s">
        <v>9</v>
      </c>
      <c r="H8" s="28">
        <v>1</v>
      </c>
      <c r="I8" s="29">
        <f>VLOOKUP(B8,[1]Sheet1!$B$5:$AZ$716,51,0)</f>
        <v>1377860.58</v>
      </c>
      <c r="J8" s="29">
        <f>VLOOKUP(B8,[1]Sheet1!$B$5:$BA$716,52,0)</f>
        <v>1377860.58</v>
      </c>
      <c r="K8" s="30">
        <f>VLOOKUP(B8,[2]Sheet1!$B$5:$BB$697,53,0)</f>
        <v>0</v>
      </c>
      <c r="L8" s="30">
        <f>VLOOKUP(B8,[2]Sheet1!$B:$BC,54,0)</f>
        <v>0</v>
      </c>
      <c r="M8" s="30">
        <f>VLOOKUP(B8,[2]Sheet1!$B:$BD,55,0)</f>
        <v>0</v>
      </c>
      <c r="N8" s="30">
        <f>VLOOKUP(B8,[2]Sheet1!$B:$BE,56,0)</f>
        <v>0</v>
      </c>
      <c r="O8" s="30">
        <f>VLOOKUP(B8,[2]Sheet1!$B:$BF,57,0)</f>
        <v>153029.50833333301</v>
      </c>
      <c r="P8" s="30">
        <f>VLOOKUP(B8,[3]Sheet1!$B:$BH,59,0)</f>
        <v>256386.84166666699</v>
      </c>
      <c r="Q8" s="30">
        <f>VLOOKUP(B8,[4]Sheet1!$B$5:$BJ$707,61,0)</f>
        <v>289318.17499999999</v>
      </c>
      <c r="R8" s="30">
        <f>VLOOKUP(B8,[1]Sheet1!$B$5:$BN$716,65,0)</f>
        <v>229643.43</v>
      </c>
      <c r="S8" s="36">
        <f t="shared" si="11"/>
        <v>928377.95499999984</v>
      </c>
      <c r="T8" s="37">
        <f>VLOOKUP(B8,[5]Sheet2!$A:$V,21,0)</f>
        <v>500000</v>
      </c>
      <c r="U8" s="37"/>
      <c r="V8" s="37"/>
      <c r="W8" s="37">
        <f>VLOOKUP(B8,'[6]5.30 (2)'!$C$4:$V$115,20,0)</f>
        <v>500000</v>
      </c>
      <c r="X8" s="39">
        <v>500000</v>
      </c>
      <c r="Y8" s="37">
        <f>VLOOKUP(B8,'[7]7.4付款计划'!$C$4:$AI$185,33,0)</f>
        <v>0</v>
      </c>
      <c r="Z8" s="37">
        <v>500000</v>
      </c>
      <c r="AA8" s="37"/>
      <c r="AB8" s="37"/>
      <c r="AC8" s="37">
        <f t="shared" si="12"/>
        <v>2000000</v>
      </c>
      <c r="AD8" s="38">
        <f t="shared" si="3"/>
        <v>-1071622.0450000002</v>
      </c>
      <c r="AE8" s="38">
        <f t="shared" si="13"/>
        <v>1377860.58</v>
      </c>
      <c r="AF8" s="44">
        <f t="shared" si="4"/>
        <v>1377860.58</v>
      </c>
      <c r="AG8" s="45">
        <f t="shared" si="5"/>
        <v>1377860.58</v>
      </c>
      <c r="AH8" s="46"/>
      <c r="AI8" s="47">
        <f t="shared" si="14"/>
        <v>0</v>
      </c>
      <c r="AJ8" s="48">
        <f t="shared" si="6"/>
        <v>0</v>
      </c>
      <c r="AK8" s="49">
        <f t="shared" si="7"/>
        <v>0</v>
      </c>
      <c r="AL8" s="50"/>
      <c r="AM8" s="51"/>
      <c r="AN8" s="51"/>
      <c r="AO8" s="50">
        <f t="shared" si="8"/>
        <v>0</v>
      </c>
      <c r="AP8" s="58">
        <v>0</v>
      </c>
      <c r="AQ8" s="58">
        <f t="shared" si="9"/>
        <v>0</v>
      </c>
      <c r="AR8" s="47">
        <f t="shared" si="10"/>
        <v>0</v>
      </c>
      <c r="AS8" s="59">
        <v>45532</v>
      </c>
      <c r="AT8" s="9">
        <v>3</v>
      </c>
      <c r="AU8" s="59">
        <f>AS8-AT8</f>
        <v>45529</v>
      </c>
      <c r="AV8" s="19" t="s">
        <v>91</v>
      </c>
      <c r="AW8" s="71"/>
      <c r="AX8" s="9" t="s">
        <v>88</v>
      </c>
      <c r="AY8" s="69" t="s">
        <v>572</v>
      </c>
      <c r="BA8" s="70" t="s">
        <v>103</v>
      </c>
    </row>
    <row r="9" spans="1:53" ht="36" hidden="1" customHeight="1" x14ac:dyDescent="0.25">
      <c r="A9" s="9">
        <f t="shared" si="15"/>
        <v>6</v>
      </c>
      <c r="B9" s="10" t="s">
        <v>105</v>
      </c>
      <c r="C9" s="12" t="s">
        <v>106</v>
      </c>
      <c r="D9" s="12" t="s">
        <v>565</v>
      </c>
      <c r="E9" s="14" t="s">
        <v>86</v>
      </c>
      <c r="F9" s="14" t="s">
        <v>16</v>
      </c>
      <c r="G9" s="15" t="s">
        <v>9</v>
      </c>
      <c r="H9" s="28">
        <v>1</v>
      </c>
      <c r="I9" s="29">
        <f>VLOOKUP(B9,[1]Sheet1!$B$5:$AZ$716,51,0)</f>
        <v>1463993.24</v>
      </c>
      <c r="J9" s="29">
        <f>VLOOKUP(B9,[1]Sheet1!$B$5:$BA$716,52,0)</f>
        <v>1463993.24</v>
      </c>
      <c r="K9" s="30">
        <f>VLOOKUP(B9,[2]Sheet1!$B$5:$BB$697,53,0)</f>
        <v>0</v>
      </c>
      <c r="L9" s="30">
        <f>VLOOKUP(B9,[2]Sheet1!$B:$BC,54,0)</f>
        <v>0</v>
      </c>
      <c r="M9" s="30">
        <f>VLOOKUP(B9,[2]Sheet1!$B:$BD,55,0)</f>
        <v>0</v>
      </c>
      <c r="N9" s="30">
        <f>VLOOKUP(B9,[2]Sheet1!$B:$BE,56,0)</f>
        <v>87330.416666666701</v>
      </c>
      <c r="O9" s="30">
        <f>VLOOKUP(B9,[2]Sheet1!$B:$BF,57,0)</f>
        <v>87330.416666666701</v>
      </c>
      <c r="P9" s="30">
        <f>VLOOKUP(B9,[3]Sheet1!$B:$BH,59,0)</f>
        <v>302228.90500000003</v>
      </c>
      <c r="Q9" s="30">
        <f>VLOOKUP(B9,[4]Sheet1!$B$5:$BJ$707,61,0)</f>
        <v>310665.53999999998</v>
      </c>
      <c r="R9" s="30">
        <f>VLOOKUP(B9,[1]Sheet1!$B$5:$BN$716,65,0)</f>
        <v>243998.873333333</v>
      </c>
      <c r="S9" s="36">
        <f t="shared" si="11"/>
        <v>1031554.1516666664</v>
      </c>
      <c r="T9" s="37">
        <f>VLOOKUP(B9,[5]Sheet2!$A:$V,21,0)</f>
        <v>2240000</v>
      </c>
      <c r="U9" s="37"/>
      <c r="V9" s="37"/>
      <c r="W9" s="37">
        <f>VLOOKUP(B9,'[6]5.30 (2)'!$C$4:$V$115,20,0)</f>
        <v>400000</v>
      </c>
      <c r="X9" s="37"/>
      <c r="Y9" s="37">
        <f>VLOOKUP(B9,'[7]7.4付款计划'!$C$4:$AI$185,33,0)</f>
        <v>200000</v>
      </c>
      <c r="Z9" s="37">
        <f>VLOOKUP(B9,'[7]7.9付款计划'!$C$9:$AB$196,26,0)</f>
        <v>200000</v>
      </c>
      <c r="AA9" s="37"/>
      <c r="AB9" s="37"/>
      <c r="AC9" s="37">
        <f t="shared" si="12"/>
        <v>3040000</v>
      </c>
      <c r="AD9" s="38">
        <f t="shared" si="3"/>
        <v>-2008445.8483333336</v>
      </c>
      <c r="AE9" s="38">
        <f t="shared" si="13"/>
        <v>1463993.24</v>
      </c>
      <c r="AF9" s="44">
        <f t="shared" si="4"/>
        <v>1463993.24</v>
      </c>
      <c r="AG9" s="45">
        <f t="shared" si="5"/>
        <v>1463993.24</v>
      </c>
      <c r="AH9" s="53">
        <v>500000</v>
      </c>
      <c r="AI9" s="47">
        <f t="shared" si="14"/>
        <v>500000</v>
      </c>
      <c r="AJ9" s="48">
        <f t="shared" si="6"/>
        <v>0.34153163166245221</v>
      </c>
      <c r="AK9" s="49">
        <f t="shared" si="7"/>
        <v>0.12695584428508191</v>
      </c>
      <c r="AL9" s="50"/>
      <c r="AM9" s="51"/>
      <c r="AN9" s="51"/>
      <c r="AO9" s="50">
        <f t="shared" si="8"/>
        <v>0</v>
      </c>
      <c r="AP9" s="58">
        <v>0</v>
      </c>
      <c r="AQ9" s="58">
        <f t="shared" si="9"/>
        <v>0</v>
      </c>
      <c r="AR9" s="47">
        <f t="shared" si="10"/>
        <v>500000</v>
      </c>
      <c r="AS9" s="59">
        <v>45532</v>
      </c>
      <c r="AT9" s="9">
        <v>3</v>
      </c>
      <c r="AU9" s="59">
        <f>AS9-AT9</f>
        <v>45529</v>
      </c>
      <c r="AV9" s="68" t="s">
        <v>98</v>
      </c>
      <c r="AW9" s="47"/>
      <c r="AX9" s="15" t="s">
        <v>107</v>
      </c>
      <c r="AY9" s="69"/>
      <c r="BA9" s="70" t="s">
        <v>108</v>
      </c>
    </row>
    <row r="10" spans="1:53" ht="36" hidden="1" customHeight="1" x14ac:dyDescent="0.25">
      <c r="A10" s="9">
        <f t="shared" si="15"/>
        <v>7</v>
      </c>
      <c r="B10" s="10" t="s">
        <v>109</v>
      </c>
      <c r="C10" s="11" t="s">
        <v>110</v>
      </c>
      <c r="D10" s="12" t="s">
        <v>559</v>
      </c>
      <c r="E10" s="16" t="s">
        <v>86</v>
      </c>
      <c r="F10" s="14" t="s">
        <v>12</v>
      </c>
      <c r="G10" s="15" t="s">
        <v>9</v>
      </c>
      <c r="H10" s="28">
        <v>1</v>
      </c>
      <c r="I10" s="84">
        <f>VLOOKUP(B10,[1]Sheet1!$B$5:$AZ$716,51,0)</f>
        <v>537572.34</v>
      </c>
      <c r="J10" s="84">
        <f>VLOOKUP(B10,[1]Sheet1!$B$5:$BA$716,52,0)</f>
        <v>537572.34</v>
      </c>
      <c r="K10" s="30">
        <f>VLOOKUP(B10,[2]Sheet1!$B$5:$BB$697,53,0)</f>
        <v>0</v>
      </c>
      <c r="L10" s="30">
        <f>VLOOKUP(B10,[2]Sheet1!$B:$BC,54,0)</f>
        <v>0</v>
      </c>
      <c r="M10" s="30">
        <f>VLOOKUP(B10,[2]Sheet1!$B:$BD,55,0)</f>
        <v>0</v>
      </c>
      <c r="N10" s="30">
        <f>VLOOKUP(B10,[2]Sheet1!$B:$BE,56,0)</f>
        <v>0</v>
      </c>
      <c r="O10" s="30">
        <f>VLOOKUP(B10,[2]Sheet1!$B:$BF,57,0)</f>
        <v>23624.4116666667</v>
      </c>
      <c r="P10" s="30">
        <f>VLOOKUP(B10,[3]Sheet1!$B:$BH,59,0)</f>
        <v>81958.47</v>
      </c>
      <c r="Q10" s="30">
        <f>VLOOKUP(B10,[4]Sheet1!$B$5:$BJ$707,61,0)</f>
        <v>114595.39</v>
      </c>
      <c r="R10" s="30">
        <f>VLOOKUP(B10,[1]Sheet1!$B$5:$BN$716,65,0)</f>
        <v>89595.39</v>
      </c>
      <c r="S10" s="36">
        <f t="shared" si="11"/>
        <v>309773.66166666668</v>
      </c>
      <c r="T10" s="37">
        <f>VLOOKUP(B10,[5]Sheet2!$A:$V,21,0)</f>
        <v>900000</v>
      </c>
      <c r="U10" s="37"/>
      <c r="V10" s="37"/>
      <c r="W10" s="37">
        <f>VLOOKUP(B10,'[6]5.30 (2)'!$C$4:$V$115,20,0)</f>
        <v>250000</v>
      </c>
      <c r="X10" s="39">
        <v>50000</v>
      </c>
      <c r="Y10" s="37">
        <f>VLOOKUP(B10,'[7]7.4付款计划'!$C$4:$AI$185,33,0)</f>
        <v>0</v>
      </c>
      <c r="Z10" s="37">
        <f>VLOOKUP(B10,'[7]7.9付款计划'!$C$9:$AB$196,26,0)</f>
        <v>100000</v>
      </c>
      <c r="AA10" s="37">
        <v>250000</v>
      </c>
      <c r="AB10" s="37">
        <v>50000</v>
      </c>
      <c r="AC10" s="37">
        <f t="shared" si="12"/>
        <v>1600000</v>
      </c>
      <c r="AD10" s="38">
        <f t="shared" si="3"/>
        <v>-1290226.3383333334</v>
      </c>
      <c r="AE10" s="38">
        <f t="shared" si="13"/>
        <v>237572.33999999997</v>
      </c>
      <c r="AF10" s="44">
        <f t="shared" si="4"/>
        <v>237572.33999999997</v>
      </c>
      <c r="AG10" s="45">
        <f t="shared" si="5"/>
        <v>237572.33999999997</v>
      </c>
      <c r="AH10" s="54">
        <v>200000</v>
      </c>
      <c r="AI10" s="47">
        <f t="shared" si="14"/>
        <v>200000</v>
      </c>
      <c r="AJ10" s="48">
        <f t="shared" si="6"/>
        <v>0.84184884486131684</v>
      </c>
      <c r="AK10" s="49">
        <f t="shared" si="7"/>
        <v>5.078233771403276E-2</v>
      </c>
      <c r="AL10" s="50"/>
      <c r="AM10" s="51"/>
      <c r="AN10" s="51"/>
      <c r="AO10" s="50">
        <f t="shared" si="8"/>
        <v>0</v>
      </c>
      <c r="AP10" s="58">
        <v>0</v>
      </c>
      <c r="AQ10" s="58">
        <f t="shared" si="9"/>
        <v>0</v>
      </c>
      <c r="AR10" s="47">
        <f t="shared" si="10"/>
        <v>200000</v>
      </c>
      <c r="AS10" s="59">
        <v>45538</v>
      </c>
      <c r="AT10" s="9">
        <v>3</v>
      </c>
      <c r="AU10" s="59">
        <f>AS10-AT10</f>
        <v>45535</v>
      </c>
      <c r="AV10" s="19" t="s">
        <v>98</v>
      </c>
      <c r="AW10" s="47" t="str">
        <f>VLOOKUP(B10,[8]Sheet1!$A$1:$O$65536,15,0)</f>
        <v>应付287572.34</v>
      </c>
      <c r="AX10" s="9" t="s">
        <v>107</v>
      </c>
      <c r="AY10" s="69"/>
      <c r="BA10" s="70" t="s">
        <v>111</v>
      </c>
    </row>
    <row r="11" spans="1:53" ht="36" hidden="1" customHeight="1" x14ac:dyDescent="0.25">
      <c r="A11" s="9">
        <f t="shared" si="15"/>
        <v>8</v>
      </c>
      <c r="B11" s="10" t="s">
        <v>112</v>
      </c>
      <c r="C11" s="12" t="s">
        <v>113</v>
      </c>
      <c r="D11" s="12" t="s">
        <v>562</v>
      </c>
      <c r="E11" s="14" t="s">
        <v>114</v>
      </c>
      <c r="F11" s="14" t="s">
        <v>16</v>
      </c>
      <c r="G11" s="15" t="s">
        <v>9</v>
      </c>
      <c r="H11" s="28">
        <v>1</v>
      </c>
      <c r="I11" s="29">
        <f>VLOOKUP(B11,[1]Sheet1!$B$5:$AZ$716,51,0)</f>
        <v>737565.08</v>
      </c>
      <c r="J11" s="29">
        <f>VLOOKUP(B11,[1]Sheet1!$B$5:$BA$716,52,0)</f>
        <v>737565.08</v>
      </c>
      <c r="K11" s="30">
        <f>VLOOKUP(B11,[2]Sheet1!$B$5:$BB$697,53,0)</f>
        <v>0</v>
      </c>
      <c r="L11" s="30">
        <f>VLOOKUP(B11,[2]Sheet1!$B:$BC,54,0)</f>
        <v>0</v>
      </c>
      <c r="M11" s="30">
        <f>VLOOKUP(B11,[2]Sheet1!$B:$BD,55,0)</f>
        <v>0</v>
      </c>
      <c r="N11" s="30">
        <f>VLOOKUP(B11,[2]Sheet1!$B:$BE,56,0)</f>
        <v>112726.566666667</v>
      </c>
      <c r="O11" s="30">
        <f>VLOOKUP(B11,[2]Sheet1!$B:$BF,57,0)</f>
        <v>126260.846666667</v>
      </c>
      <c r="P11" s="30">
        <f>VLOOKUP(B11,[3]Sheet1!$B:$BH,59,0)</f>
        <v>126260.846666667</v>
      </c>
      <c r="Q11" s="30">
        <f>VLOOKUP(B11,[4]Sheet1!$B$5:$BJ$707,61,0)</f>
        <v>126260.846666667</v>
      </c>
      <c r="R11" s="30">
        <f>VLOOKUP(B11,[1]Sheet1!$B$5:$BN$716,65,0)</f>
        <v>122927.513333333</v>
      </c>
      <c r="S11" s="36">
        <f t="shared" si="11"/>
        <v>614436.62000000093</v>
      </c>
      <c r="T11" s="37">
        <f>VLOOKUP(B11,[5]Sheet2!$A:$V,21,0)</f>
        <v>750000</v>
      </c>
      <c r="U11" s="37"/>
      <c r="V11" s="37"/>
      <c r="W11" s="37"/>
      <c r="X11" s="40"/>
      <c r="Y11" s="37">
        <v>20000</v>
      </c>
      <c r="Z11" s="37">
        <f>VLOOKUP(B11,'[7]7.9付款计划'!$C$9:$AB$196,26,0)</f>
        <v>0</v>
      </c>
      <c r="AA11" s="37"/>
      <c r="AB11" s="37"/>
      <c r="AC11" s="37">
        <f t="shared" si="12"/>
        <v>770000</v>
      </c>
      <c r="AD11" s="38">
        <f t="shared" si="3"/>
        <v>-155563.37999999907</v>
      </c>
      <c r="AE11" s="38">
        <f t="shared" si="13"/>
        <v>737565.08</v>
      </c>
      <c r="AF11" s="44">
        <f t="shared" si="4"/>
        <v>737565.08</v>
      </c>
      <c r="AG11" s="45">
        <f t="shared" si="5"/>
        <v>737565.08</v>
      </c>
      <c r="AH11" s="52">
        <v>50000</v>
      </c>
      <c r="AI11" s="47">
        <f t="shared" si="14"/>
        <v>50000</v>
      </c>
      <c r="AJ11" s="48">
        <f t="shared" si="6"/>
        <v>6.7790628048714024E-2</v>
      </c>
      <c r="AK11" s="49">
        <f t="shared" si="7"/>
        <v>1.269558442850819E-2</v>
      </c>
      <c r="AL11" s="50"/>
      <c r="AM11" s="51"/>
      <c r="AN11" s="51"/>
      <c r="AO11" s="50">
        <f t="shared" si="8"/>
        <v>0</v>
      </c>
      <c r="AP11" s="58">
        <v>0</v>
      </c>
      <c r="AQ11" s="58">
        <f t="shared" si="9"/>
        <v>0</v>
      </c>
      <c r="AR11" s="47">
        <f t="shared" si="10"/>
        <v>50000</v>
      </c>
      <c r="AS11" s="59"/>
      <c r="AT11" s="9"/>
      <c r="AU11" s="59"/>
      <c r="AV11" s="68" t="s">
        <v>98</v>
      </c>
      <c r="AW11" s="47"/>
      <c r="AX11" s="15" t="s">
        <v>107</v>
      </c>
      <c r="AY11" s="69" t="s">
        <v>115</v>
      </c>
      <c r="BA11" s="70" t="s">
        <v>21</v>
      </c>
    </row>
    <row r="12" spans="1:53" ht="36" hidden="1" customHeight="1" x14ac:dyDescent="0.25">
      <c r="A12" s="9">
        <f t="shared" si="15"/>
        <v>9</v>
      </c>
      <c r="B12" s="10" t="s">
        <v>116</v>
      </c>
      <c r="C12" s="12" t="s">
        <v>117</v>
      </c>
      <c r="D12" s="12" t="s">
        <v>559</v>
      </c>
      <c r="E12" s="14" t="s">
        <v>114</v>
      </c>
      <c r="F12" s="14" t="s">
        <v>16</v>
      </c>
      <c r="G12" s="15" t="s">
        <v>9</v>
      </c>
      <c r="H12" s="28">
        <v>1</v>
      </c>
      <c r="I12" s="29">
        <f>VLOOKUP(B12,[1]Sheet1!$B$5:$AZ$716,51,0)</f>
        <v>147644.70000000001</v>
      </c>
      <c r="J12" s="29">
        <f>VLOOKUP(B12,[1]Sheet1!$B$5:$BA$716,52,0)</f>
        <v>147644.70000000001</v>
      </c>
      <c r="K12" s="30"/>
      <c r="L12" s="30"/>
      <c r="M12" s="30"/>
      <c r="N12" s="30"/>
      <c r="O12" s="30"/>
      <c r="P12" s="30"/>
      <c r="Q12" s="30">
        <f>VLOOKUP(B12,[4]Sheet1!$B$5:$BJ$707,61,0)</f>
        <v>24607.45</v>
      </c>
      <c r="R12" s="30">
        <f>VLOOKUP(B12,[1]Sheet1!$B$5:$BN$716,65,0)</f>
        <v>24607.45</v>
      </c>
      <c r="S12" s="36">
        <f t="shared" si="11"/>
        <v>49214.9</v>
      </c>
      <c r="T12" s="37"/>
      <c r="U12" s="37"/>
      <c r="V12" s="37"/>
      <c r="W12" s="37"/>
      <c r="X12" s="37"/>
      <c r="Y12" s="37"/>
      <c r="Z12" s="37"/>
      <c r="AA12" s="37">
        <v>147644.70000000001</v>
      </c>
      <c r="AB12" s="37">
        <v>157805.6</v>
      </c>
      <c r="AC12" s="37">
        <f t="shared" si="12"/>
        <v>305450.30000000005</v>
      </c>
      <c r="AD12" s="38">
        <f t="shared" si="3"/>
        <v>-256235.40000000005</v>
      </c>
      <c r="AE12" s="38">
        <f t="shared" si="13"/>
        <v>-157805.6</v>
      </c>
      <c r="AF12" s="44">
        <f t="shared" si="4"/>
        <v>-157805.6</v>
      </c>
      <c r="AG12" s="45">
        <f t="shared" si="5"/>
        <v>0</v>
      </c>
      <c r="AH12" s="54">
        <v>500000</v>
      </c>
      <c r="AI12" s="47">
        <f t="shared" si="14"/>
        <v>500000</v>
      </c>
      <c r="AJ12" s="48" t="str">
        <f t="shared" si="6"/>
        <v>100%</v>
      </c>
      <c r="AK12" s="49">
        <f t="shared" si="7"/>
        <v>0.12695584428508191</v>
      </c>
      <c r="AL12" s="50"/>
      <c r="AM12" s="51"/>
      <c r="AN12" s="51"/>
      <c r="AO12" s="50">
        <f t="shared" si="8"/>
        <v>0</v>
      </c>
      <c r="AP12" s="58">
        <v>0</v>
      </c>
      <c r="AQ12" s="58">
        <v>0</v>
      </c>
      <c r="AR12" s="47">
        <f t="shared" si="10"/>
        <v>500000</v>
      </c>
      <c r="AS12" s="59">
        <v>45532</v>
      </c>
      <c r="AT12" s="9">
        <v>7</v>
      </c>
      <c r="AU12" s="59">
        <f>AS12-AT12</f>
        <v>45525</v>
      </c>
      <c r="AV12" s="68" t="s">
        <v>98</v>
      </c>
      <c r="AW12" s="47"/>
      <c r="AX12" s="15" t="s">
        <v>107</v>
      </c>
      <c r="AY12" s="69" t="s">
        <v>115</v>
      </c>
    </row>
    <row r="13" spans="1:53" ht="36" hidden="1" customHeight="1" x14ac:dyDescent="0.25">
      <c r="A13" s="9">
        <f t="shared" si="15"/>
        <v>10</v>
      </c>
      <c r="B13" s="10" t="s">
        <v>118</v>
      </c>
      <c r="C13" s="12" t="s">
        <v>119</v>
      </c>
      <c r="D13" s="12" t="s">
        <v>562</v>
      </c>
      <c r="E13" s="14" t="s">
        <v>114</v>
      </c>
      <c r="F13" s="14" t="s">
        <v>16</v>
      </c>
      <c r="G13" s="15" t="s">
        <v>9</v>
      </c>
      <c r="H13" s="28">
        <v>0.8</v>
      </c>
      <c r="I13" s="29">
        <f>VLOOKUP(B13,[1]Sheet1!$B$5:$AZ$716,51,0)</f>
        <v>207755.81</v>
      </c>
      <c r="J13" s="29">
        <f>VLOOKUP(B13,[1]Sheet1!$B$5:$BA$716,52,0)</f>
        <v>207755.81</v>
      </c>
      <c r="K13" s="30">
        <f>VLOOKUP(B13,[2]Sheet1!$B$5:$BB$697,53,0)</f>
        <v>0</v>
      </c>
      <c r="L13" s="30">
        <f>VLOOKUP(B13,[2]Sheet1!$B:$BC,54,0)</f>
        <v>0</v>
      </c>
      <c r="M13" s="30">
        <f>VLOOKUP(B13,[2]Sheet1!$B:$BD,55,0)</f>
        <v>30531.441666666698</v>
      </c>
      <c r="N13" s="30">
        <f>VLOOKUP(B13,[2]Sheet1!$B:$BE,56,0)</f>
        <v>30531.441666666698</v>
      </c>
      <c r="O13" s="30">
        <f>VLOOKUP(B13,[2]Sheet1!$B:$BF,57,0)</f>
        <v>51492.941666666702</v>
      </c>
      <c r="P13" s="30">
        <f>VLOOKUP(B13,[3]Sheet1!$B:$BH,59,0)</f>
        <v>51492.941666666702</v>
      </c>
      <c r="Q13" s="30">
        <f>VLOOKUP(B13,[4]Sheet1!$B$5:$BJ$707,61,0)</f>
        <v>34625.968333333301</v>
      </c>
      <c r="R13" s="30">
        <f>VLOOKUP(B13,[1]Sheet1!$B$5:$BN$716,65,0)</f>
        <v>34625.968333333301</v>
      </c>
      <c r="S13" s="36">
        <f t="shared" si="11"/>
        <v>186640.56266666672</v>
      </c>
      <c r="T13" s="37">
        <f>VLOOKUP(B13,[5]Sheet2!$A:$V,21,0)</f>
        <v>0</v>
      </c>
      <c r="U13" s="37"/>
      <c r="V13" s="37"/>
      <c r="W13" s="37">
        <f>VLOOKUP(B13,'[6]5.30 (2)'!$C$4:$V$115,20,0)</f>
        <v>200000</v>
      </c>
      <c r="X13" s="37"/>
      <c r="Y13" s="37">
        <f>VLOOKUP(B13,'[7]7.4付款计划'!$C$4:$AI$185,33,0)</f>
        <v>0</v>
      </c>
      <c r="Z13" s="37">
        <f>VLOOKUP(B13,'[7]7.9付款计划'!$C$9:$AB$196,26,0)</f>
        <v>0</v>
      </c>
      <c r="AA13" s="37"/>
      <c r="AB13" s="37"/>
      <c r="AC13" s="37">
        <f t="shared" si="12"/>
        <v>200000</v>
      </c>
      <c r="AD13" s="38">
        <f t="shared" si="3"/>
        <v>-13359.437333333277</v>
      </c>
      <c r="AE13" s="38">
        <f t="shared" si="13"/>
        <v>207755.81</v>
      </c>
      <c r="AF13" s="44">
        <f t="shared" si="4"/>
        <v>207755.81</v>
      </c>
      <c r="AG13" s="45">
        <f t="shared" si="5"/>
        <v>207755.81</v>
      </c>
      <c r="AH13" s="52">
        <v>80000</v>
      </c>
      <c r="AI13" s="47">
        <f t="shared" si="14"/>
        <v>80000</v>
      </c>
      <c r="AJ13" s="48">
        <f t="shared" si="6"/>
        <v>0.38506745009922949</v>
      </c>
      <c r="AK13" s="49">
        <f t="shared" si="7"/>
        <v>2.0312935085613104E-2</v>
      </c>
      <c r="AL13" s="50"/>
      <c r="AM13" s="51"/>
      <c r="AN13" s="51"/>
      <c r="AO13" s="50">
        <f t="shared" si="8"/>
        <v>0</v>
      </c>
      <c r="AP13" s="58"/>
      <c r="AQ13" s="58">
        <f t="shared" ref="AQ13:AQ76" si="16">IF(AI13=0,0,AO13/AI13+AP13)</f>
        <v>0</v>
      </c>
      <c r="AR13" s="47">
        <f t="shared" si="10"/>
        <v>80000</v>
      </c>
      <c r="AS13" s="60">
        <v>45555</v>
      </c>
      <c r="AT13" s="61">
        <v>7</v>
      </c>
      <c r="AU13" s="59">
        <f>AS13-AT13</f>
        <v>45548</v>
      </c>
      <c r="AV13" s="19" t="s">
        <v>98</v>
      </c>
      <c r="AW13" s="47"/>
      <c r="AX13" s="9" t="s">
        <v>107</v>
      </c>
      <c r="AY13" s="69"/>
    </row>
    <row r="14" spans="1:53" ht="36" hidden="1" customHeight="1" x14ac:dyDescent="0.25">
      <c r="A14" s="9">
        <f t="shared" si="15"/>
        <v>11</v>
      </c>
      <c r="B14" s="12" t="s">
        <v>120</v>
      </c>
      <c r="C14" s="12" t="s">
        <v>121</v>
      </c>
      <c r="D14" s="12" t="s">
        <v>559</v>
      </c>
      <c r="E14" s="14" t="s">
        <v>114</v>
      </c>
      <c r="F14" s="14" t="s">
        <v>16</v>
      </c>
      <c r="G14" s="15" t="s">
        <v>9</v>
      </c>
      <c r="H14" s="28">
        <v>1</v>
      </c>
      <c r="I14" s="29">
        <f>VLOOKUP(B14,[1]Sheet1!$B$5:$AZ$716,51,0)</f>
        <v>0</v>
      </c>
      <c r="J14" s="29">
        <f>VLOOKUP(B14,[1]Sheet1!$B$5:$BA$716,52,0)</f>
        <v>0</v>
      </c>
      <c r="K14" s="30"/>
      <c r="L14" s="30"/>
      <c r="M14" s="30"/>
      <c r="N14" s="30"/>
      <c r="O14" s="30"/>
      <c r="P14" s="30"/>
      <c r="Q14" s="30"/>
      <c r="R14" s="30">
        <f>VLOOKUP(B14,[1]Sheet1!$B$5:$BN$716,65,0)</f>
        <v>0</v>
      </c>
      <c r="S14" s="36">
        <f t="shared" si="11"/>
        <v>0</v>
      </c>
      <c r="T14" s="37"/>
      <c r="U14" s="37">
        <v>57800</v>
      </c>
      <c r="V14" s="37"/>
      <c r="W14" s="37"/>
      <c r="X14" s="37"/>
      <c r="Y14" s="37">
        <f>VLOOKUP(B14,'[7]7.4付款计划'!$C$4:$AI$185,33,0)</f>
        <v>70000</v>
      </c>
      <c r="Z14" s="37">
        <f>VLOOKUP(B14,'[7]7.9付款计划'!$C$9:$AB$196,26,0)</f>
        <v>0</v>
      </c>
      <c r="AA14" s="37">
        <v>69360</v>
      </c>
      <c r="AB14" s="37"/>
      <c r="AC14" s="37">
        <f t="shared" si="12"/>
        <v>197160</v>
      </c>
      <c r="AD14" s="38">
        <f t="shared" si="3"/>
        <v>-197160</v>
      </c>
      <c r="AE14" s="38">
        <f t="shared" si="13"/>
        <v>-69360</v>
      </c>
      <c r="AF14" s="44">
        <f t="shared" si="4"/>
        <v>-69360</v>
      </c>
      <c r="AG14" s="45">
        <f t="shared" si="5"/>
        <v>0</v>
      </c>
      <c r="AH14" s="54">
        <v>58000</v>
      </c>
      <c r="AI14" s="47">
        <f t="shared" si="14"/>
        <v>58000</v>
      </c>
      <c r="AJ14" s="48" t="str">
        <f t="shared" si="6"/>
        <v>100%</v>
      </c>
      <c r="AK14" s="49">
        <f t="shared" si="7"/>
        <v>1.4726877937069501E-2</v>
      </c>
      <c r="AL14" s="50"/>
      <c r="AM14" s="51"/>
      <c r="AN14" s="51"/>
      <c r="AO14" s="50">
        <f t="shared" si="8"/>
        <v>0</v>
      </c>
      <c r="AP14" s="58"/>
      <c r="AQ14" s="58">
        <f t="shared" si="16"/>
        <v>0</v>
      </c>
      <c r="AR14" s="47">
        <f t="shared" si="10"/>
        <v>58000</v>
      </c>
      <c r="AS14" s="60"/>
      <c r="AT14" s="61">
        <v>7</v>
      </c>
      <c r="AU14" s="59">
        <f t="shared" ref="AU14:AU19" si="17">AS14-AT14</f>
        <v>-7</v>
      </c>
      <c r="AV14" s="68" t="s">
        <v>98</v>
      </c>
      <c r="AW14" s="47"/>
      <c r="AX14" s="15" t="s">
        <v>107</v>
      </c>
      <c r="AY14" s="69" t="s">
        <v>122</v>
      </c>
    </row>
    <row r="15" spans="1:53" s="1" customFormat="1" ht="36" hidden="1" customHeight="1" x14ac:dyDescent="0.25">
      <c r="A15" s="9">
        <f t="shared" si="15"/>
        <v>12</v>
      </c>
      <c r="B15" s="10" t="s">
        <v>123</v>
      </c>
      <c r="C15" s="12" t="s">
        <v>124</v>
      </c>
      <c r="D15" s="12" t="s">
        <v>571</v>
      </c>
      <c r="E15" s="14" t="s">
        <v>114</v>
      </c>
      <c r="F15" s="14" t="s">
        <v>16</v>
      </c>
      <c r="G15" s="15" t="s">
        <v>9</v>
      </c>
      <c r="H15" s="28">
        <v>1</v>
      </c>
      <c r="I15" s="29">
        <f>VLOOKUP(B15,[1]Sheet1!$B$5:$AZ$716,51,0)</f>
        <v>233575.18</v>
      </c>
      <c r="J15" s="29">
        <f>VLOOKUP(B15,[1]Sheet1!$B$5:$BA$716,52,0)</f>
        <v>233575.18</v>
      </c>
      <c r="K15" s="30">
        <f>VLOOKUP(B15,[2]Sheet1!$B$5:$BB$697,53,0)</f>
        <v>0</v>
      </c>
      <c r="L15" s="30">
        <f>VLOOKUP(B15,[2]Sheet1!$B:$BC,54,0)</f>
        <v>0</v>
      </c>
      <c r="M15" s="30">
        <f>VLOOKUP(B15,[2]Sheet1!$B:$BD,55,0)</f>
        <v>0</v>
      </c>
      <c r="N15" s="30">
        <f>VLOOKUP(B15,[2]Sheet1!$B:$BE,56,0)</f>
        <v>0</v>
      </c>
      <c r="O15" s="30">
        <f>VLOOKUP(B15,[2]Sheet1!$B:$BF,57,0)</f>
        <v>12220.16</v>
      </c>
      <c r="P15" s="30">
        <f>VLOOKUP(B15,[3]Sheet1!$B:$BH,59,0)</f>
        <v>26584.400000000001</v>
      </c>
      <c r="Q15" s="30">
        <f>VLOOKUP(B15,[4]Sheet1!$B$5:$BJ$707,61,0)</f>
        <v>40971.973333333299</v>
      </c>
      <c r="R15" s="30">
        <f>VLOOKUP(B15,[1]Sheet1!$B$5:$BN$716,65,0)</f>
        <v>38929.196666666699</v>
      </c>
      <c r="S15" s="36">
        <f t="shared" si="11"/>
        <v>118705.73</v>
      </c>
      <c r="T15" s="37">
        <f>VLOOKUP(B15,[5]Sheet2!$A:$V,21,0)</f>
        <v>240782.89</v>
      </c>
      <c r="U15" s="37">
        <v>170782.89</v>
      </c>
      <c r="V15" s="37">
        <v>77320.960000000006</v>
      </c>
      <c r="W15" s="37"/>
      <c r="X15" s="37"/>
      <c r="Y15" s="37">
        <f>VLOOKUP(B15,'[7]7.4付款计划'!$C$4:$AI$185,33,0)</f>
        <v>80000</v>
      </c>
      <c r="Z15" s="37">
        <f>VLOOKUP(B15,'[7]7.9付款计划'!$C$9:$AB$196,26,0)</f>
        <v>0</v>
      </c>
      <c r="AA15" s="37">
        <v>150000</v>
      </c>
      <c r="AB15" s="37"/>
      <c r="AC15" s="37">
        <f t="shared" si="12"/>
        <v>718886.74</v>
      </c>
      <c r="AD15" s="38">
        <f t="shared" si="3"/>
        <v>-600181.01</v>
      </c>
      <c r="AE15" s="38">
        <f t="shared" si="13"/>
        <v>83575.179999999993</v>
      </c>
      <c r="AF15" s="44">
        <f t="shared" si="4"/>
        <v>83575.179999999993</v>
      </c>
      <c r="AG15" s="45">
        <f t="shared" si="5"/>
        <v>83575.179999999993</v>
      </c>
      <c r="AH15" s="44"/>
      <c r="AI15" s="47">
        <f t="shared" si="14"/>
        <v>0</v>
      </c>
      <c r="AJ15" s="55">
        <f t="shared" si="6"/>
        <v>0</v>
      </c>
      <c r="AK15" s="49">
        <f t="shared" si="7"/>
        <v>0</v>
      </c>
      <c r="AL15" s="50"/>
      <c r="AM15" s="51"/>
      <c r="AN15" s="51"/>
      <c r="AO15" s="50">
        <f t="shared" si="8"/>
        <v>0</v>
      </c>
      <c r="AP15" s="58">
        <v>0</v>
      </c>
      <c r="AQ15" s="58">
        <f t="shared" si="16"/>
        <v>0</v>
      </c>
      <c r="AR15" s="47">
        <f t="shared" si="10"/>
        <v>0</v>
      </c>
      <c r="AS15" s="60">
        <v>45555</v>
      </c>
      <c r="AT15" s="61">
        <v>3</v>
      </c>
      <c r="AU15" s="59">
        <f t="shared" si="17"/>
        <v>45552</v>
      </c>
      <c r="AV15" s="68" t="s">
        <v>98</v>
      </c>
      <c r="AW15" s="47"/>
      <c r="AX15" s="15" t="s">
        <v>107</v>
      </c>
      <c r="AY15" s="69"/>
      <c r="AZ15"/>
      <c r="BA15" s="72"/>
    </row>
    <row r="16" spans="1:53" ht="36" hidden="1" customHeight="1" x14ac:dyDescent="0.25">
      <c r="A16" s="9">
        <f t="shared" si="15"/>
        <v>13</v>
      </c>
      <c r="B16" s="10" t="s">
        <v>125</v>
      </c>
      <c r="C16" s="11" t="s">
        <v>126</v>
      </c>
      <c r="D16" s="12" t="s">
        <v>559</v>
      </c>
      <c r="E16" s="16" t="s">
        <v>86</v>
      </c>
      <c r="F16" s="14" t="s">
        <v>16</v>
      </c>
      <c r="G16" s="15" t="s">
        <v>9</v>
      </c>
      <c r="H16" s="28">
        <v>1</v>
      </c>
      <c r="I16" s="84">
        <f>VLOOKUP(B16,[1]Sheet1!$B$5:$AZ$716,51,0)</f>
        <v>346126.61</v>
      </c>
      <c r="J16" s="84">
        <f>VLOOKUP(B16,[1]Sheet1!$B$5:$BA$716,52,0)</f>
        <v>294580.65999999997</v>
      </c>
      <c r="K16" s="30">
        <f>VLOOKUP(B16,[2]Sheet1!$B$5:$BB$697,53,0)</f>
        <v>0</v>
      </c>
      <c r="L16" s="30">
        <f>VLOOKUP(B16,[2]Sheet1!$B:$BC,54,0)</f>
        <v>0</v>
      </c>
      <c r="M16" s="30">
        <f>VLOOKUP(B16,[2]Sheet1!$B:$BD,55,0)</f>
        <v>17451.051666666699</v>
      </c>
      <c r="N16" s="30">
        <f>VLOOKUP(B16,[2]Sheet1!$B:$BE,56,0)</f>
        <v>40317.503333333298</v>
      </c>
      <c r="O16" s="30">
        <f>VLOOKUP(B16,[2]Sheet1!$B:$BF,57,0)</f>
        <v>48125.326666666697</v>
      </c>
      <c r="P16" s="30">
        <f>VLOOKUP(B16,[3]Sheet1!$B:$BH,59,0)</f>
        <v>63611.051666666703</v>
      </c>
      <c r="Q16" s="30">
        <f>VLOOKUP(B16,[4]Sheet1!$B$5:$BJ$707,61,0)</f>
        <v>79096.776666666701</v>
      </c>
      <c r="R16" s="30">
        <f>VLOOKUP(B16,[1]Sheet1!$B$5:$BN$716,65,0)</f>
        <v>57687.768333333297</v>
      </c>
      <c r="S16" s="36">
        <f t="shared" si="11"/>
        <v>306289.47833333339</v>
      </c>
      <c r="T16" s="37">
        <f>VLOOKUP(B16,[5]Sheet2!$A:$V,21,0)</f>
        <v>100000</v>
      </c>
      <c r="U16" s="37">
        <v>100000</v>
      </c>
      <c r="V16" s="37"/>
      <c r="W16" s="37"/>
      <c r="X16" s="37"/>
      <c r="Y16" s="37">
        <f>VLOOKUP(B16,'[7]7.4付款计划'!$C$4:$AI$185,33,0)</f>
        <v>0</v>
      </c>
      <c r="Z16" s="37">
        <f>VLOOKUP(B16,'[7]7.9付款计划'!$C$9:$AB$196,26,0)</f>
        <v>180000</v>
      </c>
      <c r="AA16" s="37"/>
      <c r="AB16" s="37"/>
      <c r="AC16" s="37">
        <f t="shared" si="12"/>
        <v>380000</v>
      </c>
      <c r="AD16" s="38">
        <f t="shared" si="3"/>
        <v>-73710.521666666609</v>
      </c>
      <c r="AE16" s="38">
        <f t="shared" si="13"/>
        <v>294580.65999999997</v>
      </c>
      <c r="AF16" s="44">
        <f t="shared" si="4"/>
        <v>294580.65999999997</v>
      </c>
      <c r="AG16" s="45">
        <f t="shared" si="5"/>
        <v>294580.65999999997</v>
      </c>
      <c r="AH16" s="54">
        <v>150000</v>
      </c>
      <c r="AI16" s="47">
        <f t="shared" si="14"/>
        <v>150000</v>
      </c>
      <c r="AJ16" s="48">
        <f t="shared" si="6"/>
        <v>0.5091983974779607</v>
      </c>
      <c r="AK16" s="49">
        <f t="shared" si="7"/>
        <v>3.808675328552457E-2</v>
      </c>
      <c r="AL16" s="50"/>
      <c r="AM16" s="51"/>
      <c r="AN16" s="51"/>
      <c r="AO16" s="50">
        <f t="shared" si="8"/>
        <v>0</v>
      </c>
      <c r="AP16" s="58">
        <v>0</v>
      </c>
      <c r="AQ16" s="58">
        <f t="shared" si="16"/>
        <v>0</v>
      </c>
      <c r="AR16" s="47">
        <f t="shared" si="10"/>
        <v>150000</v>
      </c>
      <c r="AS16" s="59">
        <v>45534</v>
      </c>
      <c r="AT16" s="9">
        <v>3</v>
      </c>
      <c r="AU16" s="59">
        <f t="shared" si="17"/>
        <v>45531</v>
      </c>
      <c r="AV16" s="19" t="s">
        <v>98</v>
      </c>
      <c r="AW16" s="47" t="str">
        <f>VLOOKUP(B16,[8]Sheet1!$A$1:$O$65536,15,0)</f>
        <v>应付346126.61</v>
      </c>
      <c r="AX16" s="9" t="s">
        <v>88</v>
      </c>
      <c r="AY16" s="69"/>
    </row>
    <row r="17" spans="1:53" ht="36" hidden="1" customHeight="1" x14ac:dyDescent="0.25">
      <c r="A17" s="9">
        <f t="shared" si="15"/>
        <v>14</v>
      </c>
      <c r="B17" s="10" t="s">
        <v>128</v>
      </c>
      <c r="C17" s="11" t="s">
        <v>129</v>
      </c>
      <c r="D17" s="12" t="s">
        <v>559</v>
      </c>
      <c r="E17" s="16" t="s">
        <v>114</v>
      </c>
      <c r="F17" s="14" t="s">
        <v>12</v>
      </c>
      <c r="G17" s="15" t="s">
        <v>9</v>
      </c>
      <c r="H17" s="28">
        <v>1</v>
      </c>
      <c r="I17" s="84">
        <f>VLOOKUP(B17,[1]Sheet1!$B$5:$AZ$716,51,0)</f>
        <v>58272</v>
      </c>
      <c r="J17" s="84">
        <f>VLOOKUP(B17,[1]Sheet1!$B$5:$BA$716,52,0)</f>
        <v>58272</v>
      </c>
      <c r="K17" s="30">
        <f>VLOOKUP(B17,[2]Sheet1!$B$5:$BB$697,53,0)</f>
        <v>0</v>
      </c>
      <c r="L17" s="30">
        <f>VLOOKUP(B17,[2]Sheet1!$B:$BC,54,0)</f>
        <v>0</v>
      </c>
      <c r="M17" s="30">
        <f>VLOOKUP(B17,[2]Sheet1!$B:$BD,55,0)</f>
        <v>0</v>
      </c>
      <c r="N17" s="30">
        <f>VLOOKUP(B17,[2]Sheet1!$B:$BE,56,0)</f>
        <v>0</v>
      </c>
      <c r="O17" s="30">
        <f>VLOOKUP(B17,[2]Sheet1!$B:$BF,57,0)</f>
        <v>2856</v>
      </c>
      <c r="P17" s="30">
        <f>VLOOKUP(B17,[3]Sheet1!$B:$BH,59,0)</f>
        <v>9712</v>
      </c>
      <c r="Q17" s="30">
        <f>VLOOKUP(B17,[4]Sheet1!$B$5:$BJ$707,61,0)</f>
        <v>9712</v>
      </c>
      <c r="R17" s="30">
        <f>VLOOKUP(B17,[1]Sheet1!$B$5:$BN$716,65,0)</f>
        <v>9712</v>
      </c>
      <c r="S17" s="36">
        <f t="shared" si="11"/>
        <v>31992</v>
      </c>
      <c r="T17" s="37">
        <f>VLOOKUP(B17,[5]Sheet2!$A:$V,21,0)</f>
        <v>42068</v>
      </c>
      <c r="U17" s="37"/>
      <c r="V17" s="37"/>
      <c r="W17" s="37"/>
      <c r="X17" s="37"/>
      <c r="Y17" s="37">
        <f>VLOOKUP(B17,'[7]7.4付款计划'!$C$4:$AI$185,33,0)</f>
        <v>0</v>
      </c>
      <c r="Z17" s="37">
        <f>VLOOKUP(B17,'[7]7.9付款计划'!$C$9:$AB$196,26,0)</f>
        <v>0</v>
      </c>
      <c r="AA17" s="37"/>
      <c r="AB17" s="37"/>
      <c r="AC17" s="37">
        <f t="shared" si="12"/>
        <v>42068</v>
      </c>
      <c r="AD17" s="38">
        <f t="shared" si="3"/>
        <v>-10076</v>
      </c>
      <c r="AE17" s="38">
        <f t="shared" si="13"/>
        <v>58272</v>
      </c>
      <c r="AF17" s="44">
        <f t="shared" si="4"/>
        <v>58272</v>
      </c>
      <c r="AG17" s="45">
        <f t="shared" si="5"/>
        <v>58272</v>
      </c>
      <c r="AH17" s="54">
        <v>58272</v>
      </c>
      <c r="AI17" s="47">
        <f t="shared" si="14"/>
        <v>58272</v>
      </c>
      <c r="AJ17" s="48">
        <f t="shared" si="6"/>
        <v>1</v>
      </c>
      <c r="AK17" s="49">
        <f t="shared" si="7"/>
        <v>1.4795941916360585E-2</v>
      </c>
      <c r="AL17" s="50"/>
      <c r="AM17" s="51"/>
      <c r="AN17" s="51"/>
      <c r="AO17" s="50">
        <f t="shared" si="8"/>
        <v>0</v>
      </c>
      <c r="AP17" s="58"/>
      <c r="AQ17" s="58">
        <f t="shared" si="16"/>
        <v>0</v>
      </c>
      <c r="AR17" s="47">
        <f t="shared" si="10"/>
        <v>58272</v>
      </c>
      <c r="AS17" s="59">
        <v>45545</v>
      </c>
      <c r="AT17" s="61">
        <v>1</v>
      </c>
      <c r="AU17" s="59">
        <f t="shared" si="17"/>
        <v>45544</v>
      </c>
      <c r="AV17" s="19" t="s">
        <v>98</v>
      </c>
      <c r="AW17" s="47" t="s">
        <v>573</v>
      </c>
      <c r="AX17" s="9" t="s">
        <v>107</v>
      </c>
      <c r="AY17" s="69"/>
    </row>
    <row r="18" spans="1:53" ht="36" hidden="1" customHeight="1" x14ac:dyDescent="0.25">
      <c r="A18" s="9">
        <f t="shared" si="15"/>
        <v>15</v>
      </c>
      <c r="B18" s="10" t="s">
        <v>130</v>
      </c>
      <c r="C18" s="12" t="s">
        <v>131</v>
      </c>
      <c r="D18" s="12" t="s">
        <v>571</v>
      </c>
      <c r="E18" s="14" t="s">
        <v>114</v>
      </c>
      <c r="F18" s="14" t="s">
        <v>12</v>
      </c>
      <c r="G18" s="15" t="s">
        <v>9</v>
      </c>
      <c r="H18" s="28">
        <v>1</v>
      </c>
      <c r="I18" s="29">
        <f>VLOOKUP(B18,[1]Sheet1!$B$5:$AZ$716,51,0)</f>
        <v>0</v>
      </c>
      <c r="J18" s="29">
        <f>VLOOKUP(B18,[1]Sheet1!$B$5:$BA$716,52,0)</f>
        <v>0</v>
      </c>
      <c r="K18" s="30">
        <f>VLOOKUP(B18,[2]Sheet1!$B$5:$BB$697,53,0)</f>
        <v>0</v>
      </c>
      <c r="L18" s="30">
        <f>VLOOKUP(B18,[2]Sheet1!$B:$BC,54,0)</f>
        <v>0</v>
      </c>
      <c r="M18" s="30">
        <f>VLOOKUP(B18,[2]Sheet1!$B:$BD,55,0)</f>
        <v>0</v>
      </c>
      <c r="N18" s="30">
        <f>VLOOKUP(B18,[2]Sheet1!$B:$BE,56,0)</f>
        <v>0</v>
      </c>
      <c r="O18" s="30">
        <f>VLOOKUP(B18,[2]Sheet1!$B:$BF,57,0)</f>
        <v>6896.6666666666697</v>
      </c>
      <c r="P18" s="30">
        <f>VLOOKUP(B18,[3]Sheet1!$B:$BH,59,0)</f>
        <v>6896.6666666666697</v>
      </c>
      <c r="Q18" s="30">
        <f>VLOOKUP(B18,[4]Sheet1!$B$5:$BJ$707,61,0)</f>
        <v>6896.6666666666697</v>
      </c>
      <c r="R18" s="30">
        <f>VLOOKUP(B18,[1]Sheet1!$B$5:$BN$716,65,0)</f>
        <v>0</v>
      </c>
      <c r="S18" s="36">
        <f t="shared" si="11"/>
        <v>20690.000000000007</v>
      </c>
      <c r="T18" s="37">
        <f>VLOOKUP(B18,[5]Sheet2!$A:$V,21,0)</f>
        <v>24922</v>
      </c>
      <c r="U18" s="37"/>
      <c r="V18" s="37"/>
      <c r="W18" s="37"/>
      <c r="X18" s="39">
        <v>41380</v>
      </c>
      <c r="Y18" s="37">
        <f>VLOOKUP(B18,'[7]7.4付款计划'!$C$4:$AI$185,33,0)</f>
        <v>0</v>
      </c>
      <c r="Z18" s="37">
        <f>VLOOKUP(B18,'[7]7.9付款计划'!$C$9:$AB$196,26,0)</f>
        <v>0</v>
      </c>
      <c r="AA18" s="37"/>
      <c r="AB18" s="37"/>
      <c r="AC18" s="37">
        <f t="shared" si="12"/>
        <v>66302</v>
      </c>
      <c r="AD18" s="38">
        <f t="shared" si="3"/>
        <v>-45611.999999999993</v>
      </c>
      <c r="AE18" s="38">
        <f t="shared" si="13"/>
        <v>0</v>
      </c>
      <c r="AF18" s="44">
        <f t="shared" si="4"/>
        <v>0</v>
      </c>
      <c r="AG18" s="45">
        <f t="shared" si="5"/>
        <v>0</v>
      </c>
      <c r="AH18" s="44"/>
      <c r="AI18" s="47">
        <f t="shared" si="14"/>
        <v>0</v>
      </c>
      <c r="AJ18" s="48" t="str">
        <f t="shared" si="6"/>
        <v>100%</v>
      </c>
      <c r="AK18" s="49">
        <f t="shared" si="7"/>
        <v>0</v>
      </c>
      <c r="AL18" s="50"/>
      <c r="AM18" s="51"/>
      <c r="AN18" s="51"/>
      <c r="AO18" s="50">
        <f t="shared" si="8"/>
        <v>0</v>
      </c>
      <c r="AP18" s="58">
        <v>0</v>
      </c>
      <c r="AQ18" s="58">
        <f t="shared" si="16"/>
        <v>0</v>
      </c>
      <c r="AR18" s="47">
        <f t="shared" si="10"/>
        <v>0</v>
      </c>
      <c r="AS18" s="59"/>
      <c r="AT18" s="9"/>
      <c r="AU18" s="59">
        <f t="shared" si="17"/>
        <v>0</v>
      </c>
      <c r="AV18" s="19" t="s">
        <v>98</v>
      </c>
      <c r="AW18" s="47"/>
      <c r="AX18" s="9" t="s">
        <v>107</v>
      </c>
      <c r="AY18" s="73" t="s">
        <v>132</v>
      </c>
      <c r="AZ18" s="74" t="s">
        <v>133</v>
      </c>
    </row>
    <row r="19" spans="1:53" ht="36" hidden="1" customHeight="1" x14ac:dyDescent="0.25">
      <c r="A19" s="9">
        <f t="shared" si="15"/>
        <v>16</v>
      </c>
      <c r="B19" s="10" t="s">
        <v>134</v>
      </c>
      <c r="C19" s="11" t="s">
        <v>135</v>
      </c>
      <c r="D19" s="12" t="s">
        <v>562</v>
      </c>
      <c r="E19" s="16" t="s">
        <v>114</v>
      </c>
      <c r="F19" s="14" t="s">
        <v>12</v>
      </c>
      <c r="G19" s="15" t="s">
        <v>9</v>
      </c>
      <c r="H19" s="28">
        <v>0.8</v>
      </c>
      <c r="I19" s="84">
        <f>VLOOKUP(B19,[1]Sheet1!$B$5:$AZ$716,51,0)</f>
        <v>776830.26</v>
      </c>
      <c r="J19" s="84">
        <f>VLOOKUP(B19,[1]Sheet1!$B$5:$BA$716,52,0)</f>
        <v>747766.85</v>
      </c>
      <c r="K19" s="30">
        <f>VLOOKUP(B19,[2]Sheet1!$B$5:$BB$697,53,0)</f>
        <v>70792.89</v>
      </c>
      <c r="L19" s="30">
        <f>VLOOKUP(B19,[2]Sheet1!$B:$BC,54,0)</f>
        <v>79216.401666666701</v>
      </c>
      <c r="M19" s="30">
        <f>VLOOKUP(B19,[2]Sheet1!$B:$BD,55,0)</f>
        <v>73787.37</v>
      </c>
      <c r="N19" s="30">
        <f>VLOOKUP(B19,[2]Sheet1!$B:$BE,56,0)</f>
        <v>73787.37</v>
      </c>
      <c r="O19" s="30">
        <f>VLOOKUP(B19,[2]Sheet1!$B:$BF,57,0)</f>
        <v>73787.37</v>
      </c>
      <c r="P19" s="30">
        <f>VLOOKUP(B19,[3]Sheet1!$B:$BH,59,0)</f>
        <v>53834.918333333299</v>
      </c>
      <c r="Q19" s="30">
        <f>VLOOKUP(B19,[4]Sheet1!$B$5:$BJ$707,61,0)</f>
        <v>58678.82</v>
      </c>
      <c r="R19" s="30">
        <f>VLOOKUP(B19,[1]Sheet1!$B$5:$BN$716,65,0)</f>
        <v>34072.911666666703</v>
      </c>
      <c r="S19" s="36">
        <f t="shared" si="11"/>
        <v>414366.44133333332</v>
      </c>
      <c r="T19" s="37">
        <f>VLOOKUP(B19,[5]Sheet2!$A:$V,21,0)</f>
        <v>280000</v>
      </c>
      <c r="U19" s="37">
        <v>80000</v>
      </c>
      <c r="V19" s="37"/>
      <c r="W19" s="37"/>
      <c r="X19" s="37"/>
      <c r="Y19" s="37">
        <f>VLOOKUP(B19,'[7]7.4付款计划'!$C$4:$AI$185,33,0)</f>
        <v>0</v>
      </c>
      <c r="Z19" s="37">
        <f>VLOOKUP(B19,'[7]7.9付款计划'!$C$9:$AB$196,26,0)</f>
        <v>0</v>
      </c>
      <c r="AA19" s="37">
        <v>140000</v>
      </c>
      <c r="AB19" s="37"/>
      <c r="AC19" s="37">
        <f t="shared" si="12"/>
        <v>500000</v>
      </c>
      <c r="AD19" s="38">
        <f t="shared" si="3"/>
        <v>-85633.558666666679</v>
      </c>
      <c r="AE19" s="38">
        <f t="shared" si="13"/>
        <v>607766.85</v>
      </c>
      <c r="AF19" s="44">
        <f t="shared" si="4"/>
        <v>607766.85</v>
      </c>
      <c r="AG19" s="45">
        <f t="shared" si="5"/>
        <v>607766.85</v>
      </c>
      <c r="AH19" s="52">
        <v>50000</v>
      </c>
      <c r="AI19" s="47">
        <f t="shared" si="14"/>
        <v>50000</v>
      </c>
      <c r="AJ19" s="48">
        <f t="shared" si="6"/>
        <v>8.2268389597096328E-2</v>
      </c>
      <c r="AK19" s="49">
        <f t="shared" si="7"/>
        <v>1.269558442850819E-2</v>
      </c>
      <c r="AL19" s="50"/>
      <c r="AM19" s="51"/>
      <c r="AN19" s="51"/>
      <c r="AO19" s="50">
        <f t="shared" si="8"/>
        <v>0</v>
      </c>
      <c r="AP19" s="58"/>
      <c r="AQ19" s="58">
        <f t="shared" si="16"/>
        <v>0</v>
      </c>
      <c r="AR19" s="47">
        <f t="shared" si="10"/>
        <v>50000</v>
      </c>
      <c r="AS19" s="59">
        <v>45545</v>
      </c>
      <c r="AT19" s="61">
        <v>2</v>
      </c>
      <c r="AU19" s="59">
        <f t="shared" si="17"/>
        <v>45543</v>
      </c>
      <c r="AV19" s="19" t="s">
        <v>98</v>
      </c>
      <c r="AW19" s="47" t="str">
        <f>VLOOKUP(B19,[8]Sheet1!$A$1:$O$65536,15,0)</f>
        <v>应付636830.26</v>
      </c>
      <c r="AX19" s="9" t="s">
        <v>107</v>
      </c>
      <c r="AY19" s="69" t="s">
        <v>136</v>
      </c>
    </row>
    <row r="20" spans="1:53" ht="36" hidden="1" customHeight="1" x14ac:dyDescent="0.25">
      <c r="A20" s="9">
        <f t="shared" si="15"/>
        <v>17</v>
      </c>
      <c r="B20" s="10" t="s">
        <v>137</v>
      </c>
      <c r="C20" s="12" t="s">
        <v>138</v>
      </c>
      <c r="D20" s="12" t="s">
        <v>571</v>
      </c>
      <c r="E20" s="14" t="s">
        <v>86</v>
      </c>
      <c r="F20" s="14" t="s">
        <v>16</v>
      </c>
      <c r="G20" s="15" t="s">
        <v>9</v>
      </c>
      <c r="H20" s="28">
        <v>1</v>
      </c>
      <c r="I20" s="29">
        <f>VLOOKUP(B20,[1]Sheet1!$B$5:$AZ$716,51,0)</f>
        <v>19500</v>
      </c>
      <c r="J20" s="29">
        <f>VLOOKUP(B20,[1]Sheet1!$B$5:$BA$716,52,0)</f>
        <v>19500</v>
      </c>
      <c r="K20" s="30">
        <f>VLOOKUP(B20,[2]Sheet1!$B$5:$BB$697,53,0)</f>
        <v>3250</v>
      </c>
      <c r="L20" s="30">
        <f>VLOOKUP(B20,[2]Sheet1!$B:$BC,54,0)</f>
        <v>3250</v>
      </c>
      <c r="M20" s="30">
        <f>VLOOKUP(B20,[2]Sheet1!$B:$BD,55,0)</f>
        <v>3250</v>
      </c>
      <c r="N20" s="30">
        <f>VLOOKUP(B20,[2]Sheet1!$B:$BE,56,0)</f>
        <v>3250</v>
      </c>
      <c r="O20" s="30">
        <f>VLOOKUP(B20,[2]Sheet1!$B:$BF,57,0)</f>
        <v>3250</v>
      </c>
      <c r="P20" s="30">
        <f>VLOOKUP(B20,[3]Sheet1!$B:$BH,59,0)</f>
        <v>3250</v>
      </c>
      <c r="Q20" s="30">
        <f>VLOOKUP(B20,[4]Sheet1!$B$5:$BJ$707,61,0)</f>
        <v>0</v>
      </c>
      <c r="R20" s="30">
        <f>VLOOKUP(B20,[1]Sheet1!$B$5:$BN$716,65,0)</f>
        <v>0</v>
      </c>
      <c r="S20" s="36">
        <f t="shared" si="11"/>
        <v>19500</v>
      </c>
      <c r="T20" s="37"/>
      <c r="U20" s="37"/>
      <c r="V20" s="37"/>
      <c r="W20" s="37"/>
      <c r="X20" s="37"/>
      <c r="Y20" s="37">
        <f>VLOOKUP(B20,'[7]7.4付款计划'!$C$4:$AI$185,33,0)</f>
        <v>0</v>
      </c>
      <c r="Z20" s="37">
        <f>VLOOKUP(B20,'[7]7.9付款计划'!$C$9:$AB$196,26,0)</f>
        <v>0</v>
      </c>
      <c r="AA20" s="37"/>
      <c r="AB20" s="37"/>
      <c r="AC20" s="37">
        <f t="shared" si="12"/>
        <v>0</v>
      </c>
      <c r="AD20" s="38">
        <f t="shared" si="3"/>
        <v>19500</v>
      </c>
      <c r="AE20" s="38">
        <f t="shared" si="13"/>
        <v>19500</v>
      </c>
      <c r="AF20" s="44">
        <f t="shared" si="4"/>
        <v>19500</v>
      </c>
      <c r="AG20" s="45">
        <f t="shared" si="5"/>
        <v>19500</v>
      </c>
      <c r="AH20" s="44"/>
      <c r="AI20" s="47">
        <f t="shared" si="14"/>
        <v>0</v>
      </c>
      <c r="AJ20" s="48">
        <f t="shared" si="6"/>
        <v>0</v>
      </c>
      <c r="AK20" s="49">
        <f t="shared" si="7"/>
        <v>0</v>
      </c>
      <c r="AL20" s="50"/>
      <c r="AM20" s="51"/>
      <c r="AN20" s="51"/>
      <c r="AO20" s="50">
        <f t="shared" si="8"/>
        <v>0</v>
      </c>
      <c r="AP20" s="58"/>
      <c r="AQ20" s="58">
        <f t="shared" si="16"/>
        <v>0</v>
      </c>
      <c r="AR20" s="47">
        <f t="shared" si="10"/>
        <v>0</v>
      </c>
      <c r="AS20" s="59"/>
      <c r="AT20" s="9"/>
      <c r="AU20" s="59"/>
      <c r="AV20" s="19" t="s">
        <v>98</v>
      </c>
      <c r="AW20" s="47"/>
      <c r="AX20" s="9" t="s">
        <v>88</v>
      </c>
      <c r="AY20" s="69"/>
    </row>
    <row r="21" spans="1:53" ht="36" hidden="1" customHeight="1" x14ac:dyDescent="0.25">
      <c r="A21" s="9">
        <f t="shared" si="15"/>
        <v>18</v>
      </c>
      <c r="B21" s="10" t="s">
        <v>139</v>
      </c>
      <c r="C21" s="11" t="s">
        <v>140</v>
      </c>
      <c r="D21" s="12" t="s">
        <v>562</v>
      </c>
      <c r="E21" s="16" t="s">
        <v>114</v>
      </c>
      <c r="F21" s="14" t="s">
        <v>12</v>
      </c>
      <c r="G21" s="15" t="s">
        <v>9</v>
      </c>
      <c r="H21" s="28">
        <v>1</v>
      </c>
      <c r="I21" s="84">
        <f>VLOOKUP(B21,[1]Sheet1!$B$5:$AZ$716,51,0)</f>
        <v>0</v>
      </c>
      <c r="J21" s="84">
        <f>VLOOKUP(B21,[1]Sheet1!$B$5:$BA$716,52,0)</f>
        <v>0</v>
      </c>
      <c r="K21" s="30">
        <f>VLOOKUP(B21,[2]Sheet1!$B$5:$BB$697,53,0)</f>
        <v>0</v>
      </c>
      <c r="L21" s="30">
        <f>VLOOKUP(B21,[2]Sheet1!$B:$BC,54,0)</f>
        <v>0</v>
      </c>
      <c r="M21" s="30">
        <f>VLOOKUP(B21,[2]Sheet1!$B:$BD,55,0)</f>
        <v>0</v>
      </c>
      <c r="N21" s="30">
        <f>VLOOKUP(B21,[2]Sheet1!$B:$BE,56,0)</f>
        <v>0</v>
      </c>
      <c r="O21" s="30">
        <f>VLOOKUP(B21,[2]Sheet1!$B:$BF,57,0)</f>
        <v>0</v>
      </c>
      <c r="P21" s="30">
        <f>VLOOKUP(B21,[3]Sheet1!$B:$BH,59,0)</f>
        <v>0</v>
      </c>
      <c r="Q21" s="30">
        <f>VLOOKUP(B21,[4]Sheet1!$B$5:$BJ$707,61,0)</f>
        <v>0</v>
      </c>
      <c r="R21" s="30">
        <f>VLOOKUP(B21,[1]Sheet1!$B$5:$BN$716,65,0)</f>
        <v>0</v>
      </c>
      <c r="S21" s="36">
        <f t="shared" si="11"/>
        <v>0</v>
      </c>
      <c r="T21" s="37">
        <f>VLOOKUP(B21,[5]Sheet2!$A:$V,21,0)</f>
        <v>51500</v>
      </c>
      <c r="U21" s="37"/>
      <c r="V21" s="37"/>
      <c r="W21" s="37"/>
      <c r="X21" s="37"/>
      <c r="Y21" s="37">
        <f>VLOOKUP(B21,'[7]7.4付款计划'!$C$4:$AI$185,33,0)</f>
        <v>0</v>
      </c>
      <c r="Z21" s="37">
        <f>VLOOKUP(B21,'[7]7.9付款计划'!$C$9:$AB$196,26,0)</f>
        <v>0</v>
      </c>
      <c r="AA21" s="37"/>
      <c r="AB21" s="37"/>
      <c r="AC21" s="37">
        <f t="shared" si="12"/>
        <v>51500</v>
      </c>
      <c r="AD21" s="38">
        <f t="shared" si="3"/>
        <v>-51500</v>
      </c>
      <c r="AE21" s="38">
        <f t="shared" si="13"/>
        <v>0</v>
      </c>
      <c r="AF21" s="44">
        <f t="shared" si="4"/>
        <v>0</v>
      </c>
      <c r="AG21" s="45">
        <f t="shared" si="5"/>
        <v>0</v>
      </c>
      <c r="AH21" s="52">
        <v>23673.18</v>
      </c>
      <c r="AI21" s="47">
        <f t="shared" si="14"/>
        <v>23673.18</v>
      </c>
      <c r="AJ21" s="48" t="str">
        <f t="shared" si="6"/>
        <v>100%</v>
      </c>
      <c r="AK21" s="49">
        <f t="shared" si="7"/>
        <v>6.0108971076254306E-3</v>
      </c>
      <c r="AL21" s="50"/>
      <c r="AM21" s="51"/>
      <c r="AN21" s="51"/>
      <c r="AO21" s="50">
        <f t="shared" si="8"/>
        <v>0</v>
      </c>
      <c r="AP21" s="58"/>
      <c r="AQ21" s="58">
        <f t="shared" si="16"/>
        <v>0</v>
      </c>
      <c r="AR21" s="47">
        <f t="shared" si="10"/>
        <v>23673.18</v>
      </c>
      <c r="AS21" s="59">
        <v>45545</v>
      </c>
      <c r="AT21" s="9">
        <v>2</v>
      </c>
      <c r="AU21" s="59">
        <f>AS21-AT21</f>
        <v>45543</v>
      </c>
      <c r="AV21" s="19" t="s">
        <v>98</v>
      </c>
      <c r="AW21" s="47" t="s">
        <v>574</v>
      </c>
      <c r="AX21" s="9" t="s">
        <v>107</v>
      </c>
      <c r="AY21" s="69"/>
    </row>
    <row r="22" spans="1:53" s="1" customFormat="1" ht="36" hidden="1" customHeight="1" x14ac:dyDescent="0.25">
      <c r="A22" s="9">
        <f t="shared" si="15"/>
        <v>19</v>
      </c>
      <c r="B22" s="10" t="s">
        <v>141</v>
      </c>
      <c r="C22" s="11" t="s">
        <v>142</v>
      </c>
      <c r="D22" s="12" t="s">
        <v>559</v>
      </c>
      <c r="E22" s="16" t="s">
        <v>95</v>
      </c>
      <c r="F22" s="14" t="s">
        <v>12</v>
      </c>
      <c r="G22" s="15" t="s">
        <v>95</v>
      </c>
      <c r="H22" s="31">
        <v>1</v>
      </c>
      <c r="I22" s="84">
        <f>VLOOKUP(B22,[1]Sheet1!$B$5:$AZ$716,51,0)</f>
        <v>4395140.01</v>
      </c>
      <c r="J22" s="84">
        <f>VLOOKUP(B22,[1]Sheet1!$B$5:$BA$716,52,0)</f>
        <v>3741632.28</v>
      </c>
      <c r="K22" s="30">
        <f>VLOOKUP(B22,[2]Sheet1!$B$5:$BB$697,53,0)</f>
        <v>346046.15</v>
      </c>
      <c r="L22" s="30">
        <f>VLOOKUP(B22,[2]Sheet1!$B:$BC,54,0)</f>
        <v>400685.73</v>
      </c>
      <c r="M22" s="30">
        <f>VLOOKUP(B22,[2]Sheet1!$B:$BD,55,0)</f>
        <v>450511.11333333299</v>
      </c>
      <c r="N22" s="30">
        <f>VLOOKUP(B22,[2]Sheet1!$B:$BE,56,0)</f>
        <v>425040.16499999998</v>
      </c>
      <c r="O22" s="30">
        <f>VLOOKUP(B22,[2]Sheet1!$B:$BF,57,0)</f>
        <v>426970.15166666702</v>
      </c>
      <c r="P22" s="30">
        <f>VLOOKUP(B22,[3]Sheet1!$B:$BH,59,0)</f>
        <v>393926.23666666698</v>
      </c>
      <c r="Q22" s="30">
        <f>VLOOKUP(B22,[4]Sheet1!$B$5:$BJ$707,61,0)</f>
        <v>358193.07166666701</v>
      </c>
      <c r="R22" s="30">
        <f>VLOOKUP(B22,[1]Sheet1!$B$5:$BN$716,65,0)</f>
        <v>308562.21500000003</v>
      </c>
      <c r="S22" s="36">
        <f t="shared" si="11"/>
        <v>3109934.833333334</v>
      </c>
      <c r="T22" s="37">
        <f>1600000-T23</f>
        <v>1254687.352</v>
      </c>
      <c r="U22" s="37"/>
      <c r="V22" s="37">
        <v>200000</v>
      </c>
      <c r="W22" s="37">
        <f>VLOOKUP(B22,'[6]5.30 (2)'!$C$4:$V$115,20,0)</f>
        <v>100000</v>
      </c>
      <c r="X22" s="37"/>
      <c r="Y22" s="37">
        <f>VLOOKUP(B22,'[7]7.4付款计划'!$C$4:$AI$185,33,0)</f>
        <v>50000</v>
      </c>
      <c r="Z22" s="37">
        <f>VLOOKUP(B22,'[7]7.9付款计划'!$C$9:$AB$196,26,0)</f>
        <v>0</v>
      </c>
      <c r="AA22" s="37"/>
      <c r="AB22" s="37"/>
      <c r="AC22" s="37">
        <f t="shared" si="12"/>
        <v>1604687.352</v>
      </c>
      <c r="AD22" s="38">
        <f t="shared" si="3"/>
        <v>1505247.481333334</v>
      </c>
      <c r="AE22" s="38">
        <f t="shared" si="13"/>
        <v>3741632.28</v>
      </c>
      <c r="AF22" s="44">
        <f t="shared" si="4"/>
        <v>1505247.481333334</v>
      </c>
      <c r="AG22" s="45">
        <f t="shared" si="5"/>
        <v>1505247.481333334</v>
      </c>
      <c r="AH22" s="54">
        <v>220000</v>
      </c>
      <c r="AI22" s="47">
        <f t="shared" si="14"/>
        <v>220000</v>
      </c>
      <c r="AJ22" s="48">
        <f t="shared" si="6"/>
        <v>0.14615536828875877</v>
      </c>
      <c r="AK22" s="49">
        <f t="shared" si="7"/>
        <v>5.5860571485436036E-2</v>
      </c>
      <c r="AL22" s="50"/>
      <c r="AM22" s="51"/>
      <c r="AN22" s="51"/>
      <c r="AO22" s="50">
        <f t="shared" si="8"/>
        <v>0</v>
      </c>
      <c r="AP22" s="58">
        <v>0.02</v>
      </c>
      <c r="AQ22" s="58">
        <f t="shared" si="16"/>
        <v>0.02</v>
      </c>
      <c r="AR22" s="47">
        <f t="shared" si="10"/>
        <v>215600</v>
      </c>
      <c r="AS22" s="59"/>
      <c r="AT22" s="9"/>
      <c r="AU22" s="59"/>
      <c r="AV22" s="68" t="s">
        <v>98</v>
      </c>
      <c r="AW22" s="47" t="str">
        <f>VLOOKUP(B22,[8]Sheet1!$A$1:$O$65536,15,0)</f>
        <v>应付4395140.01</v>
      </c>
      <c r="AX22" s="15" t="s">
        <v>143</v>
      </c>
      <c r="AY22" s="69"/>
      <c r="AZ22"/>
      <c r="BA22" s="72"/>
    </row>
    <row r="23" spans="1:53" ht="36" hidden="1" customHeight="1" x14ac:dyDescent="0.25">
      <c r="A23" s="9">
        <f t="shared" si="15"/>
        <v>20</v>
      </c>
      <c r="B23" s="10" t="s">
        <v>144</v>
      </c>
      <c r="C23" s="11" t="s">
        <v>145</v>
      </c>
      <c r="D23" s="12" t="s">
        <v>559</v>
      </c>
      <c r="E23" s="16" t="s">
        <v>95</v>
      </c>
      <c r="F23" s="14" t="s">
        <v>12</v>
      </c>
      <c r="G23" s="15" t="s">
        <v>95</v>
      </c>
      <c r="H23" s="31">
        <v>1</v>
      </c>
      <c r="I23" s="84">
        <f>VLOOKUP(B23,[1]Sheet1!$B$5:$AZ$716,51,0)</f>
        <v>2771686.59</v>
      </c>
      <c r="J23" s="84">
        <f>VLOOKUP(B23,[1]Sheet1!$B$5:$BA$716,52,0)</f>
        <v>2014279.26</v>
      </c>
      <c r="K23" s="30">
        <f>VLOOKUP(B23,[2]Sheet1!$B$5:$BB$697,53,0)</f>
        <v>270957.88</v>
      </c>
      <c r="L23" s="30">
        <f>VLOOKUP(B23,[2]Sheet1!$B:$BC,54,0)</f>
        <v>275790.35333333298</v>
      </c>
      <c r="M23" s="30">
        <f>VLOOKUP(B23,[2]Sheet1!$B:$BD,55,0)</f>
        <v>284191.38500000001</v>
      </c>
      <c r="N23" s="30">
        <f>VLOOKUP(B23,[2]Sheet1!$B:$BE,56,0)</f>
        <v>288201.191666667</v>
      </c>
      <c r="O23" s="30">
        <f>VLOOKUP(B23,[2]Sheet1!$B:$BF,57,0)</f>
        <v>294215.995</v>
      </c>
      <c r="P23" s="30">
        <f>VLOOKUP(B23,[3]Sheet1!$B:$BH,59,0)</f>
        <v>291121.02833333297</v>
      </c>
      <c r="Q23" s="30">
        <f>VLOOKUP(B23,[4]Sheet1!$B$5:$BJ$707,61,0)</f>
        <v>282953.10333333298</v>
      </c>
      <c r="R23" s="30">
        <f>VLOOKUP(B23,[1]Sheet1!$B$5:$BN$716,65,0)</f>
        <v>283666.96833333297</v>
      </c>
      <c r="S23" s="36">
        <f t="shared" si="11"/>
        <v>2271097.9049999989</v>
      </c>
      <c r="T23" s="37">
        <v>345312.64799999999</v>
      </c>
      <c r="U23" s="37"/>
      <c r="V23" s="37"/>
      <c r="W23" s="37">
        <f>VLOOKUP(B23,'[6]5.30 (2)'!$C$4:$V$115,20,0)</f>
        <v>180000</v>
      </c>
      <c r="X23" s="37"/>
      <c r="Y23" s="37">
        <f>VLOOKUP(B23,'[7]7.4付款计划'!$C$4:$AI$185,33,0)</f>
        <v>50000</v>
      </c>
      <c r="Z23" s="37">
        <f>VLOOKUP(B23,'[7]7.9付款计划'!$C$9:$AB$196,26,0)</f>
        <v>0</v>
      </c>
      <c r="AA23" s="37"/>
      <c r="AB23" s="37"/>
      <c r="AC23" s="37">
        <f t="shared" si="12"/>
        <v>575312.64800000004</v>
      </c>
      <c r="AD23" s="38">
        <f t="shared" si="3"/>
        <v>1695785.2569999988</v>
      </c>
      <c r="AE23" s="38">
        <f t="shared" si="13"/>
        <v>2014279.26</v>
      </c>
      <c r="AF23" s="44">
        <f t="shared" si="4"/>
        <v>1695785.2569999988</v>
      </c>
      <c r="AG23" s="45">
        <f t="shared" si="5"/>
        <v>1695785.2569999988</v>
      </c>
      <c r="AH23" s="54">
        <v>250000</v>
      </c>
      <c r="AI23" s="47">
        <f t="shared" si="14"/>
        <v>250000</v>
      </c>
      <c r="AJ23" s="48">
        <f t="shared" si="6"/>
        <v>0.14742432685272494</v>
      </c>
      <c r="AK23" s="49">
        <f t="shared" si="7"/>
        <v>6.3477922142540957E-2</v>
      </c>
      <c r="AL23" s="50"/>
      <c r="AM23" s="51"/>
      <c r="AN23" s="51"/>
      <c r="AO23" s="50">
        <f t="shared" si="8"/>
        <v>0</v>
      </c>
      <c r="AP23" s="58">
        <v>0.02</v>
      </c>
      <c r="AQ23" s="58">
        <f t="shared" si="16"/>
        <v>0.02</v>
      </c>
      <c r="AR23" s="47">
        <f t="shared" si="10"/>
        <v>245000</v>
      </c>
      <c r="AS23" s="59"/>
      <c r="AT23" s="9"/>
      <c r="AU23" s="59"/>
      <c r="AV23" s="68" t="s">
        <v>98</v>
      </c>
      <c r="AW23" s="47" t="str">
        <f>VLOOKUP(B23,[8]Sheet1!$A$1:$O$65536,15,0)</f>
        <v>应付2771686.59</v>
      </c>
      <c r="AX23" s="15" t="s">
        <v>143</v>
      </c>
      <c r="AY23" s="69"/>
    </row>
    <row r="24" spans="1:53" ht="36" hidden="1" customHeight="1" x14ac:dyDescent="0.25">
      <c r="A24" s="9">
        <f t="shared" si="15"/>
        <v>21</v>
      </c>
      <c r="B24" s="10" t="s">
        <v>146</v>
      </c>
      <c r="C24" s="12" t="s">
        <v>147</v>
      </c>
      <c r="D24" s="12" t="s">
        <v>559</v>
      </c>
      <c r="E24" s="14" t="s">
        <v>95</v>
      </c>
      <c r="F24" s="14" t="s">
        <v>16</v>
      </c>
      <c r="G24" s="15" t="s">
        <v>95</v>
      </c>
      <c r="H24" s="31">
        <v>0.8</v>
      </c>
      <c r="I24" s="29">
        <f>VLOOKUP(B24,[1]Sheet1!$B$5:$AZ$716,51,0)</f>
        <v>537732.13</v>
      </c>
      <c r="J24" s="29">
        <f>VLOOKUP(B24,[1]Sheet1!$B$5:$BA$716,52,0)</f>
        <v>537732.13</v>
      </c>
      <c r="K24" s="30">
        <f>VLOOKUP(B24,[2]Sheet1!$B$5:$BB$697,53,0)</f>
        <v>48943.328333333302</v>
      </c>
      <c r="L24" s="30">
        <f>VLOOKUP(B24,[2]Sheet1!$B:$BC,54,0)</f>
        <v>56864.09</v>
      </c>
      <c r="M24" s="30">
        <f>VLOOKUP(B24,[2]Sheet1!$B:$BD,55,0)</f>
        <v>54846.13</v>
      </c>
      <c r="N24" s="30">
        <f>VLOOKUP(B24,[2]Sheet1!$B:$BE,56,0)</f>
        <v>47745.918333333299</v>
      </c>
      <c r="O24" s="30">
        <f>VLOOKUP(B24,[2]Sheet1!$B:$BF,57,0)</f>
        <v>49422.493333333303</v>
      </c>
      <c r="P24" s="30">
        <f>VLOOKUP(B24,[3]Sheet1!$B:$BH,59,0)</f>
        <v>49433.565000000002</v>
      </c>
      <c r="Q24" s="30">
        <f>VLOOKUP(B24,[4]Sheet1!$B$5:$BJ$707,61,0)</f>
        <v>45882.091666666704</v>
      </c>
      <c r="R24" s="30">
        <f>VLOOKUP(B24,[1]Sheet1!$B$5:$BN$716,65,0)</f>
        <v>46091.264999999999</v>
      </c>
      <c r="S24" s="36">
        <f t="shared" si="11"/>
        <v>319383.10533333331</v>
      </c>
      <c r="T24" s="37"/>
      <c r="U24" s="37"/>
      <c r="V24" s="37"/>
      <c r="W24" s="37">
        <f>VLOOKUP(B24,'[6]5.30 (2)'!$C$4:$V$115,20,0)</f>
        <v>50000</v>
      </c>
      <c r="X24" s="37"/>
      <c r="Y24" s="37">
        <f>VLOOKUP(B24,'[7]7.4付款计划'!$C$4:$AI$185,33,0)</f>
        <v>30000</v>
      </c>
      <c r="Z24" s="37">
        <f>VLOOKUP(B24,'[7]7.9付款计划'!$C$9:$AB$196,26,0)</f>
        <v>0</v>
      </c>
      <c r="AA24" s="37"/>
      <c r="AB24" s="37"/>
      <c r="AC24" s="37">
        <f t="shared" si="12"/>
        <v>80000</v>
      </c>
      <c r="AD24" s="38">
        <f t="shared" si="3"/>
        <v>239383.10533333331</v>
      </c>
      <c r="AE24" s="38">
        <f t="shared" si="13"/>
        <v>537732.13</v>
      </c>
      <c r="AF24" s="44">
        <f t="shared" si="4"/>
        <v>239383.10533333331</v>
      </c>
      <c r="AG24" s="45">
        <f t="shared" si="5"/>
        <v>239383.10533333331</v>
      </c>
      <c r="AH24" s="54">
        <v>100000</v>
      </c>
      <c r="AI24" s="47">
        <f t="shared" si="14"/>
        <v>100000</v>
      </c>
      <c r="AJ24" s="48">
        <f t="shared" si="6"/>
        <v>0.41774042433259106</v>
      </c>
      <c r="AK24" s="49">
        <f t="shared" si="7"/>
        <v>2.539116885701638E-2</v>
      </c>
      <c r="AL24" s="50"/>
      <c r="AM24" s="51"/>
      <c r="AN24" s="51"/>
      <c r="AO24" s="50">
        <f t="shared" si="8"/>
        <v>0</v>
      </c>
      <c r="AP24" s="58">
        <v>0</v>
      </c>
      <c r="AQ24" s="58">
        <f t="shared" si="16"/>
        <v>0</v>
      </c>
      <c r="AR24" s="47">
        <f t="shared" si="10"/>
        <v>100000</v>
      </c>
      <c r="AS24" s="59"/>
      <c r="AT24" s="9"/>
      <c r="AU24" s="59"/>
      <c r="AV24" s="68" t="s">
        <v>98</v>
      </c>
      <c r="AW24" s="47"/>
      <c r="AX24" s="15" t="s">
        <v>143</v>
      </c>
      <c r="AY24" s="69"/>
    </row>
    <row r="25" spans="1:53" ht="36" hidden="1" customHeight="1" x14ac:dyDescent="0.25">
      <c r="A25" s="9">
        <f t="shared" si="15"/>
        <v>22</v>
      </c>
      <c r="B25" s="10" t="s">
        <v>148</v>
      </c>
      <c r="C25" s="12" t="s">
        <v>149</v>
      </c>
      <c r="D25" s="12" t="s">
        <v>559</v>
      </c>
      <c r="E25" s="14" t="s">
        <v>95</v>
      </c>
      <c r="F25" s="14" t="s">
        <v>16</v>
      </c>
      <c r="G25" s="15" t="s">
        <v>95</v>
      </c>
      <c r="H25" s="31">
        <v>0.8</v>
      </c>
      <c r="I25" s="29">
        <f>VLOOKUP(B25,[1]Sheet1!$B$5:$AZ$716,51,0)</f>
        <v>1481620.4</v>
      </c>
      <c r="J25" s="29">
        <f>VLOOKUP(B25,[1]Sheet1!$B$5:$BA$716,52,0)</f>
        <v>1481620.4</v>
      </c>
      <c r="K25" s="30">
        <f>VLOOKUP(B25,[2]Sheet1!$B$5:$BB$697,53,0)</f>
        <v>65270</v>
      </c>
      <c r="L25" s="30">
        <f>VLOOKUP(B25,[2]Sheet1!$B:$BC,54,0)</f>
        <v>94237.733333333294</v>
      </c>
      <c r="M25" s="30">
        <f>VLOOKUP(B25,[2]Sheet1!$B:$BD,55,0)</f>
        <v>150714.26666666701</v>
      </c>
      <c r="N25" s="30">
        <f>VLOOKUP(B25,[2]Sheet1!$B:$BE,56,0)</f>
        <v>180676.933333333</v>
      </c>
      <c r="O25" s="30">
        <f>VLOOKUP(B25,[2]Sheet1!$B:$BF,57,0)</f>
        <v>230024.73333333299</v>
      </c>
      <c r="P25" s="30">
        <f>VLOOKUP(B25,[3]Sheet1!$B:$BH,59,0)</f>
        <v>252822.933333333</v>
      </c>
      <c r="Q25" s="30">
        <f>VLOOKUP(B25,[4]Sheet1!$B$5:$BJ$707,61,0)</f>
        <v>221230.26666666701</v>
      </c>
      <c r="R25" s="30">
        <f>VLOOKUP(B25,[1]Sheet1!$B$5:$BN$716,65,0)</f>
        <v>218805.66666666701</v>
      </c>
      <c r="S25" s="36">
        <f t="shared" si="11"/>
        <v>1131026.0266666666</v>
      </c>
      <c r="T25" s="37"/>
      <c r="U25" s="37"/>
      <c r="V25" s="37"/>
      <c r="W25" s="37">
        <f>VLOOKUP(B25,'[6]5.30 (2)'!$C$4:$V$115,20,0)</f>
        <v>200000</v>
      </c>
      <c r="X25" s="37"/>
      <c r="Y25" s="37">
        <f>VLOOKUP(B25,'[7]7.4付款计划'!$C$4:$AI$185,33,0)</f>
        <v>100000</v>
      </c>
      <c r="Z25" s="37">
        <f>VLOOKUP(B25,'[7]7.9付款计划'!$C$9:$AB$196,26,0)</f>
        <v>0</v>
      </c>
      <c r="AA25" s="37"/>
      <c r="AB25" s="37"/>
      <c r="AC25" s="37">
        <f t="shared" si="12"/>
        <v>300000</v>
      </c>
      <c r="AD25" s="38">
        <f t="shared" si="3"/>
        <v>831026.02666666661</v>
      </c>
      <c r="AE25" s="38">
        <f t="shared" si="13"/>
        <v>1481620.4</v>
      </c>
      <c r="AF25" s="44">
        <f t="shared" si="4"/>
        <v>831026.02666666661</v>
      </c>
      <c r="AG25" s="45">
        <f t="shared" si="5"/>
        <v>831026.02666666661</v>
      </c>
      <c r="AH25" s="54">
        <v>200000</v>
      </c>
      <c r="AI25" s="47">
        <f t="shared" si="14"/>
        <v>200000</v>
      </c>
      <c r="AJ25" s="48">
        <f t="shared" si="6"/>
        <v>0.24066634928658154</v>
      </c>
      <c r="AK25" s="49">
        <f t="shared" si="7"/>
        <v>5.078233771403276E-2</v>
      </c>
      <c r="AL25" s="50"/>
      <c r="AM25" s="51"/>
      <c r="AN25" s="51"/>
      <c r="AO25" s="50">
        <f t="shared" si="8"/>
        <v>0</v>
      </c>
      <c r="AP25" s="58">
        <v>0</v>
      </c>
      <c r="AQ25" s="58">
        <f t="shared" si="16"/>
        <v>0</v>
      </c>
      <c r="AR25" s="47">
        <f t="shared" si="10"/>
        <v>200000</v>
      </c>
      <c r="AS25" s="59"/>
      <c r="AT25" s="9"/>
      <c r="AU25" s="59"/>
      <c r="AV25" s="68" t="s">
        <v>98</v>
      </c>
      <c r="AW25" s="47"/>
      <c r="AX25" s="15" t="s">
        <v>143</v>
      </c>
      <c r="AY25" s="69"/>
    </row>
    <row r="26" spans="1:53" ht="36" hidden="1" customHeight="1" x14ac:dyDescent="0.25">
      <c r="A26" s="9">
        <f t="shared" si="15"/>
        <v>23</v>
      </c>
      <c r="B26" s="10" t="s">
        <v>150</v>
      </c>
      <c r="C26" s="12" t="s">
        <v>151</v>
      </c>
      <c r="D26" s="12" t="s">
        <v>559</v>
      </c>
      <c r="E26" s="14" t="s">
        <v>95</v>
      </c>
      <c r="F26" s="14" t="s">
        <v>16</v>
      </c>
      <c r="G26" s="15" t="s">
        <v>95</v>
      </c>
      <c r="H26" s="31">
        <v>0.8</v>
      </c>
      <c r="I26" s="29">
        <f>VLOOKUP(B26,[1]Sheet1!$B$5:$AZ$716,51,0)</f>
        <v>119448.35</v>
      </c>
      <c r="J26" s="29">
        <f>VLOOKUP(B26,[1]Sheet1!$B$5:$BA$716,52,0)</f>
        <v>119448.35</v>
      </c>
      <c r="K26" s="30">
        <f>VLOOKUP(B26,[2]Sheet1!$B$5:$BB$697,53,0)</f>
        <v>23241.391666666699</v>
      </c>
      <c r="L26" s="30">
        <f>VLOOKUP(B26,[2]Sheet1!$B:$BC,54,0)</f>
        <v>23241.391666666699</v>
      </c>
      <c r="M26" s="30">
        <f>VLOOKUP(B26,[2]Sheet1!$B:$BD,55,0)</f>
        <v>0</v>
      </c>
      <c r="N26" s="30">
        <f>VLOOKUP(B26,[2]Sheet1!$B:$BE,56,0)</f>
        <v>0</v>
      </c>
      <c r="O26" s="30">
        <f>VLOOKUP(B26,[2]Sheet1!$B:$BF,57,0)</f>
        <v>0</v>
      </c>
      <c r="P26" s="30">
        <f>VLOOKUP(B26,[3]Sheet1!$B:$BH,59,0)</f>
        <v>0</v>
      </c>
      <c r="Q26" s="30">
        <f>VLOOKUP(B26,[4]Sheet1!$B$5:$BJ$707,61,0)</f>
        <v>0</v>
      </c>
      <c r="R26" s="30">
        <f>VLOOKUP(B26,[1]Sheet1!$B$5:$BN$716,65,0)</f>
        <v>0</v>
      </c>
      <c r="S26" s="36">
        <f t="shared" si="11"/>
        <v>37186.22666666672</v>
      </c>
      <c r="T26" s="37">
        <f>VLOOKUP(B26,[5]Sheet2!$A:$V,21,0)</f>
        <v>0</v>
      </c>
      <c r="U26" s="37"/>
      <c r="V26" s="37"/>
      <c r="W26" s="37"/>
      <c r="X26" s="37"/>
      <c r="Y26" s="37">
        <f>VLOOKUP(B26,'[7]7.4付款计划'!$C$4:$AI$185,33,0)</f>
        <v>20000</v>
      </c>
      <c r="Z26" s="37">
        <f>VLOOKUP(B26,'[7]7.9付款计划'!$C$9:$AB$196,26,0)</f>
        <v>0</v>
      </c>
      <c r="AA26" s="37"/>
      <c r="AB26" s="37"/>
      <c r="AC26" s="37">
        <f t="shared" si="12"/>
        <v>20000</v>
      </c>
      <c r="AD26" s="38">
        <f t="shared" si="3"/>
        <v>17186.22666666672</v>
      </c>
      <c r="AE26" s="38">
        <f t="shared" si="13"/>
        <v>119448.35</v>
      </c>
      <c r="AF26" s="44">
        <f t="shared" si="4"/>
        <v>17186.22666666672</v>
      </c>
      <c r="AG26" s="45">
        <f t="shared" si="5"/>
        <v>17186.22666666672</v>
      </c>
      <c r="AH26" s="54">
        <v>17186.226666666698</v>
      </c>
      <c r="AI26" s="47">
        <f t="shared" si="14"/>
        <v>17186.226666666698</v>
      </c>
      <c r="AJ26" s="48">
        <f t="shared" si="6"/>
        <v>0.99999999999999878</v>
      </c>
      <c r="AK26" s="49">
        <f t="shared" si="7"/>
        <v>4.363783833082919E-3</v>
      </c>
      <c r="AL26" s="50"/>
      <c r="AM26" s="51"/>
      <c r="AN26" s="51"/>
      <c r="AO26" s="50">
        <f t="shared" si="8"/>
        <v>0</v>
      </c>
      <c r="AP26" s="58">
        <v>0</v>
      </c>
      <c r="AQ26" s="58">
        <f t="shared" si="16"/>
        <v>0</v>
      </c>
      <c r="AR26" s="47">
        <f t="shared" si="10"/>
        <v>17186.226666666698</v>
      </c>
      <c r="AS26" s="59"/>
      <c r="AT26" s="9"/>
      <c r="AU26" s="59"/>
      <c r="AV26" s="68" t="s">
        <v>98</v>
      </c>
      <c r="AW26" s="47"/>
      <c r="AX26" s="15" t="s">
        <v>143</v>
      </c>
      <c r="AY26" s="69"/>
    </row>
    <row r="27" spans="1:53" ht="36" hidden="1" customHeight="1" x14ac:dyDescent="0.25">
      <c r="A27" s="9">
        <f t="shared" si="15"/>
        <v>24</v>
      </c>
      <c r="B27" s="10" t="s">
        <v>152</v>
      </c>
      <c r="C27" s="12" t="s">
        <v>153</v>
      </c>
      <c r="D27" s="12" t="s">
        <v>559</v>
      </c>
      <c r="E27" s="14" t="s">
        <v>95</v>
      </c>
      <c r="F27" s="14" t="s">
        <v>16</v>
      </c>
      <c r="G27" s="15" t="s">
        <v>95</v>
      </c>
      <c r="H27" s="31">
        <v>0.8</v>
      </c>
      <c r="I27" s="29">
        <f>VLOOKUP(B27,[1]Sheet1!$B$5:$AZ$716,51,0)</f>
        <v>194721</v>
      </c>
      <c r="J27" s="29">
        <f>VLOOKUP(B27,[1]Sheet1!$B$5:$BA$716,52,0)</f>
        <v>103407.62</v>
      </c>
      <c r="K27" s="30">
        <f>VLOOKUP(B27,[2]Sheet1!$B$5:$BB$697,53,0)</f>
        <v>4878.4733333333297</v>
      </c>
      <c r="L27" s="30">
        <f>VLOOKUP(B27,[2]Sheet1!$B:$BC,54,0)</f>
        <v>9509.4183333333294</v>
      </c>
      <c r="M27" s="30">
        <f>VLOOKUP(B27,[2]Sheet1!$B:$BD,55,0)</f>
        <v>16989.3966666667</v>
      </c>
      <c r="N27" s="30">
        <f>VLOOKUP(B27,[2]Sheet1!$B:$BE,56,0)</f>
        <v>21969.6116666667</v>
      </c>
      <c r="O27" s="30">
        <f>VLOOKUP(B27,[2]Sheet1!$B:$BF,57,0)</f>
        <v>28901.27</v>
      </c>
      <c r="P27" s="30">
        <f>VLOOKUP(B27,[3]Sheet1!$B:$BH,59,0)</f>
        <v>34547.253333333298</v>
      </c>
      <c r="Q27" s="30">
        <f>VLOOKUP(B27,[4]Sheet1!$B$5:$BJ$707,61,0)</f>
        <v>28180.2133333333</v>
      </c>
      <c r="R27" s="30">
        <f>VLOOKUP(B27,[1]Sheet1!$B$5:$BN$716,65,0)</f>
        <v>32453.5</v>
      </c>
      <c r="S27" s="36">
        <f t="shared" si="11"/>
        <v>141943.30933333334</v>
      </c>
      <c r="T27" s="37"/>
      <c r="U27" s="37"/>
      <c r="V27" s="37"/>
      <c r="W27" s="37">
        <f>VLOOKUP(B27,'[6]5.30 (2)'!$C$4:$V$115,20,0)</f>
        <v>40000</v>
      </c>
      <c r="X27" s="37"/>
      <c r="Y27" s="37">
        <f>VLOOKUP(B27,'[7]7.4付款计划'!$C$4:$AI$185,33,0)</f>
        <v>30000</v>
      </c>
      <c r="Z27" s="37">
        <f>VLOOKUP(B27,'[7]7.9付款计划'!$C$9:$AB$196,26,0)</f>
        <v>0</v>
      </c>
      <c r="AA27" s="37"/>
      <c r="AB27" s="37"/>
      <c r="AC27" s="37">
        <f t="shared" si="12"/>
        <v>70000</v>
      </c>
      <c r="AD27" s="38">
        <f t="shared" si="3"/>
        <v>71943.309333333338</v>
      </c>
      <c r="AE27" s="38">
        <f t="shared" si="13"/>
        <v>103407.62</v>
      </c>
      <c r="AF27" s="44">
        <f t="shared" si="4"/>
        <v>71943.309333333338</v>
      </c>
      <c r="AG27" s="45">
        <f t="shared" si="5"/>
        <v>71943.309333333338</v>
      </c>
      <c r="AH27" s="54">
        <v>71943.309333333294</v>
      </c>
      <c r="AI27" s="47">
        <f t="shared" si="14"/>
        <v>71943.309333333294</v>
      </c>
      <c r="AJ27" s="48">
        <f t="shared" si="6"/>
        <v>0.99999999999999944</v>
      </c>
      <c r="AK27" s="49">
        <f t="shared" si="7"/>
        <v>1.8267247154152282E-2</v>
      </c>
      <c r="AL27" s="50"/>
      <c r="AM27" s="51"/>
      <c r="AN27" s="51"/>
      <c r="AO27" s="50">
        <f t="shared" si="8"/>
        <v>0</v>
      </c>
      <c r="AP27" s="58">
        <v>0</v>
      </c>
      <c r="AQ27" s="58">
        <f t="shared" si="16"/>
        <v>0</v>
      </c>
      <c r="AR27" s="47">
        <f t="shared" si="10"/>
        <v>71943.309333333294</v>
      </c>
      <c r="AS27" s="59"/>
      <c r="AT27" s="9"/>
      <c r="AU27" s="59"/>
      <c r="AV27" s="68" t="s">
        <v>98</v>
      </c>
      <c r="AW27" s="47"/>
      <c r="AX27" s="15" t="s">
        <v>143</v>
      </c>
      <c r="AY27" s="69"/>
    </row>
    <row r="28" spans="1:53" ht="36" hidden="1" customHeight="1" x14ac:dyDescent="0.25">
      <c r="A28" s="9">
        <f t="shared" si="15"/>
        <v>25</v>
      </c>
      <c r="B28" s="10" t="s">
        <v>154</v>
      </c>
      <c r="C28" s="12" t="s">
        <v>155</v>
      </c>
      <c r="D28" s="12" t="s">
        <v>571</v>
      </c>
      <c r="E28" s="14" t="s">
        <v>95</v>
      </c>
      <c r="F28" s="14" t="s">
        <v>12</v>
      </c>
      <c r="G28" s="15" t="s">
        <v>95</v>
      </c>
      <c r="H28" s="31">
        <v>1</v>
      </c>
      <c r="I28" s="29">
        <f>VLOOKUP(B28,[1]Sheet1!$B$5:$AZ$716,51,0)</f>
        <v>35240</v>
      </c>
      <c r="J28" s="29">
        <f>VLOOKUP(B28,[1]Sheet1!$B$5:$BA$716,52,0)</f>
        <v>35240</v>
      </c>
      <c r="K28" s="30">
        <f>VLOOKUP(B28,[2]Sheet1!$B$5:$BB$697,53,0)</f>
        <v>2978.3333333333298</v>
      </c>
      <c r="L28" s="30">
        <f>VLOOKUP(B28,[2]Sheet1!$B:$BC,54,0)</f>
        <v>2978.3333333333298</v>
      </c>
      <c r="M28" s="30">
        <f>VLOOKUP(B28,[2]Sheet1!$B:$BD,55,0)</f>
        <v>2978.3333333333298</v>
      </c>
      <c r="N28" s="30">
        <f>VLOOKUP(B28,[2]Sheet1!$B:$BE,56,0)</f>
        <v>2978.3333333333298</v>
      </c>
      <c r="O28" s="30">
        <f>VLOOKUP(B28,[2]Sheet1!$B:$BF,57,0)</f>
        <v>6706.6666666666697</v>
      </c>
      <c r="P28" s="30">
        <f>VLOOKUP(B28,[3]Sheet1!$B:$BH,59,0)</f>
        <v>6706.6666666666697</v>
      </c>
      <c r="Q28" s="30">
        <f>VLOOKUP(B28,[4]Sheet1!$B$5:$BJ$707,61,0)</f>
        <v>3728.3333333333298</v>
      </c>
      <c r="R28" s="30">
        <f>VLOOKUP(B28,[1]Sheet1!$B$5:$BN$716,65,0)</f>
        <v>3728.3333333333298</v>
      </c>
      <c r="S28" s="36">
        <f t="shared" si="11"/>
        <v>32783.333333333314</v>
      </c>
      <c r="T28" s="37"/>
      <c r="U28" s="37"/>
      <c r="V28" s="37"/>
      <c r="W28" s="37">
        <f>VLOOKUP(B28,'[6]5.30 (2)'!$C$4:$V$115,20,0)</f>
        <v>5000</v>
      </c>
      <c r="X28" s="37"/>
      <c r="Y28" s="37">
        <f>VLOOKUP(B28,'[7]7.4付款计划'!$C$4:$AI$185,33,0)</f>
        <v>0</v>
      </c>
      <c r="Z28" s="37">
        <f>VLOOKUP(B28,'[7]7.9付款计划'!$C$9:$AB$196,26,0)</f>
        <v>0</v>
      </c>
      <c r="AA28" s="37"/>
      <c r="AB28" s="37"/>
      <c r="AC28" s="37">
        <f t="shared" si="12"/>
        <v>5000</v>
      </c>
      <c r="AD28" s="38">
        <f t="shared" si="3"/>
        <v>27783.333333333314</v>
      </c>
      <c r="AE28" s="38">
        <f t="shared" si="13"/>
        <v>35240</v>
      </c>
      <c r="AF28" s="44">
        <f t="shared" si="4"/>
        <v>27783.333333333314</v>
      </c>
      <c r="AG28" s="45">
        <f t="shared" si="5"/>
        <v>27783.333333333314</v>
      </c>
      <c r="AH28" s="44"/>
      <c r="AI28" s="47">
        <f t="shared" si="14"/>
        <v>0</v>
      </c>
      <c r="AJ28" s="48">
        <f t="shared" si="6"/>
        <v>0</v>
      </c>
      <c r="AK28" s="49">
        <f t="shared" si="7"/>
        <v>0</v>
      </c>
      <c r="AL28" s="50"/>
      <c r="AM28" s="51"/>
      <c r="AN28" s="51"/>
      <c r="AO28" s="50">
        <f t="shared" si="8"/>
        <v>0</v>
      </c>
      <c r="AP28" s="58">
        <v>0</v>
      </c>
      <c r="AQ28" s="58">
        <f t="shared" si="16"/>
        <v>0</v>
      </c>
      <c r="AR28" s="47">
        <f t="shared" si="10"/>
        <v>0</v>
      </c>
      <c r="AS28" s="59"/>
      <c r="AT28" s="9"/>
      <c r="AU28" s="59"/>
      <c r="AV28" s="19" t="s">
        <v>98</v>
      </c>
      <c r="AW28" s="71"/>
      <c r="AX28" s="9" t="s">
        <v>143</v>
      </c>
      <c r="AY28" s="69"/>
    </row>
    <row r="29" spans="1:53" ht="36" hidden="1" customHeight="1" x14ac:dyDescent="0.25">
      <c r="A29" s="9">
        <f t="shared" si="15"/>
        <v>26</v>
      </c>
      <c r="B29" s="10" t="s">
        <v>156</v>
      </c>
      <c r="C29" s="12" t="s">
        <v>157</v>
      </c>
      <c r="D29" s="12" t="s">
        <v>571</v>
      </c>
      <c r="E29" s="14" t="s">
        <v>95</v>
      </c>
      <c r="F29" s="15" t="s">
        <v>14</v>
      </c>
      <c r="G29" s="15" t="s">
        <v>95</v>
      </c>
      <c r="H29" s="31">
        <v>1</v>
      </c>
      <c r="I29" s="29">
        <f>VLOOKUP(B29,[1]Sheet1!$B$5:$AZ$716,51,0)</f>
        <v>4450</v>
      </c>
      <c r="J29" s="29">
        <f>VLOOKUP(B29,[1]Sheet1!$B$5:$BA$716,52,0)</f>
        <v>4450</v>
      </c>
      <c r="K29" s="30">
        <f>VLOOKUP(B29,[2]Sheet1!$B$5:$BB$697,53,0)</f>
        <v>0</v>
      </c>
      <c r="L29" s="30">
        <f>VLOOKUP(B29,[2]Sheet1!$B:$BC,54,0)</f>
        <v>0</v>
      </c>
      <c r="M29" s="30">
        <f>VLOOKUP(B29,[2]Sheet1!$B:$BD,55,0)</f>
        <v>0</v>
      </c>
      <c r="N29" s="30">
        <f>VLOOKUP(B29,[2]Sheet1!$B:$BE,56,0)</f>
        <v>0</v>
      </c>
      <c r="O29" s="30">
        <f>VLOOKUP(B29,[2]Sheet1!$B:$BF,57,0)</f>
        <v>0</v>
      </c>
      <c r="P29" s="30">
        <f>VLOOKUP(B29,[3]Sheet1!$B:$BH,59,0)</f>
        <v>0</v>
      </c>
      <c r="Q29" s="30">
        <f>VLOOKUP(B29,[4]Sheet1!$B$5:$BJ$707,61,0)</f>
        <v>4057.5</v>
      </c>
      <c r="R29" s="30">
        <f>VLOOKUP(B29,[1]Sheet1!$B$5:$BN$716,65,0)</f>
        <v>741.66666666666697</v>
      </c>
      <c r="S29" s="36">
        <f t="shared" si="11"/>
        <v>4799.166666666667</v>
      </c>
      <c r="T29" s="37"/>
      <c r="U29" s="37"/>
      <c r="V29" s="37"/>
      <c r="W29" s="37"/>
      <c r="X29" s="37"/>
      <c r="Y29" s="37">
        <f>VLOOKUP(B29,'[7]7.4付款计划'!$C$4:$AI$185,33,0)</f>
        <v>24345</v>
      </c>
      <c r="Z29" s="37">
        <f>VLOOKUP(B29,'[7]7.9付款计划'!$C$9:$AB$196,26,0)</f>
        <v>0</v>
      </c>
      <c r="AA29" s="37"/>
      <c r="AB29" s="37"/>
      <c r="AC29" s="37">
        <f t="shared" si="12"/>
        <v>24345</v>
      </c>
      <c r="AD29" s="38">
        <f t="shared" si="3"/>
        <v>-19545.833333333332</v>
      </c>
      <c r="AE29" s="38">
        <f t="shared" si="13"/>
        <v>4450</v>
      </c>
      <c r="AF29" s="44">
        <f t="shared" si="4"/>
        <v>-19545.833333333332</v>
      </c>
      <c r="AG29" s="45">
        <f t="shared" si="5"/>
        <v>0</v>
      </c>
      <c r="AH29" s="44"/>
      <c r="AI29" s="47">
        <f t="shared" si="14"/>
        <v>0</v>
      </c>
      <c r="AJ29" s="48" t="str">
        <f t="shared" si="6"/>
        <v>100%</v>
      </c>
      <c r="AK29" s="49">
        <f t="shared" si="7"/>
        <v>0</v>
      </c>
      <c r="AL29" s="50"/>
      <c r="AM29" s="51"/>
      <c r="AN29" s="51"/>
      <c r="AO29" s="50">
        <f t="shared" si="8"/>
        <v>0</v>
      </c>
      <c r="AP29" s="58">
        <v>0</v>
      </c>
      <c r="AQ29" s="58">
        <f t="shared" si="16"/>
        <v>0</v>
      </c>
      <c r="AR29" s="47">
        <f t="shared" si="10"/>
        <v>0</v>
      </c>
      <c r="AS29" s="59"/>
      <c r="AT29" s="9"/>
      <c r="AU29" s="59"/>
      <c r="AV29" s="68" t="s">
        <v>98</v>
      </c>
      <c r="AW29" s="47"/>
      <c r="AX29" s="15" t="s">
        <v>143</v>
      </c>
      <c r="AY29" s="69"/>
    </row>
    <row r="30" spans="1:53" ht="36" hidden="1" customHeight="1" x14ac:dyDescent="0.25">
      <c r="A30" s="9">
        <f t="shared" si="15"/>
        <v>27</v>
      </c>
      <c r="B30" s="10" t="s">
        <v>158</v>
      </c>
      <c r="C30" s="12" t="s">
        <v>159</v>
      </c>
      <c r="D30" s="12" t="s">
        <v>571</v>
      </c>
      <c r="E30" s="14" t="s">
        <v>95</v>
      </c>
      <c r="F30" s="14" t="s">
        <v>16</v>
      </c>
      <c r="G30" s="15" t="s">
        <v>95</v>
      </c>
      <c r="H30" s="31">
        <v>1</v>
      </c>
      <c r="I30" s="29"/>
      <c r="J30" s="29"/>
      <c r="K30" s="30"/>
      <c r="L30" s="30"/>
      <c r="M30" s="30"/>
      <c r="N30" s="30"/>
      <c r="O30" s="30"/>
      <c r="P30" s="30"/>
      <c r="Q30" s="30"/>
      <c r="R30" s="30"/>
      <c r="S30" s="36">
        <f t="shared" si="11"/>
        <v>0</v>
      </c>
      <c r="T30" s="37"/>
      <c r="U30" s="37"/>
      <c r="V30" s="37"/>
      <c r="W30" s="37"/>
      <c r="X30" s="37"/>
      <c r="Y30" s="37">
        <f>VLOOKUP(B30,'[7]7.4付款计划'!$C$4:$AI$185,33,0)</f>
        <v>35587.5</v>
      </c>
      <c r="Z30" s="37">
        <f>VLOOKUP(B30,'[7]7.9付款计划'!$C$9:$AB$196,26,0)</f>
        <v>0</v>
      </c>
      <c r="AA30" s="37"/>
      <c r="AB30" s="37"/>
      <c r="AC30" s="37">
        <f t="shared" si="12"/>
        <v>35587.5</v>
      </c>
      <c r="AD30" s="38">
        <f t="shared" si="3"/>
        <v>-35587.5</v>
      </c>
      <c r="AE30" s="38">
        <f t="shared" si="13"/>
        <v>0</v>
      </c>
      <c r="AF30" s="44">
        <f t="shared" si="4"/>
        <v>-35587.5</v>
      </c>
      <c r="AG30" s="45">
        <f t="shared" si="5"/>
        <v>0</v>
      </c>
      <c r="AH30" s="44"/>
      <c r="AI30" s="47">
        <f t="shared" si="14"/>
        <v>0</v>
      </c>
      <c r="AJ30" s="48" t="str">
        <f t="shared" si="6"/>
        <v>100%</v>
      </c>
      <c r="AK30" s="49">
        <f t="shared" si="7"/>
        <v>0</v>
      </c>
      <c r="AL30" s="50"/>
      <c r="AM30" s="51"/>
      <c r="AN30" s="51"/>
      <c r="AO30" s="50">
        <f t="shared" si="8"/>
        <v>0</v>
      </c>
      <c r="AP30" s="58">
        <v>0</v>
      </c>
      <c r="AQ30" s="58">
        <f t="shared" si="16"/>
        <v>0</v>
      </c>
      <c r="AR30" s="47">
        <f t="shared" si="10"/>
        <v>0</v>
      </c>
      <c r="AS30" s="59"/>
      <c r="AT30" s="9"/>
      <c r="AU30" s="59"/>
      <c r="AV30" s="68" t="s">
        <v>98</v>
      </c>
      <c r="AW30" s="47"/>
      <c r="AX30" s="15" t="s">
        <v>143</v>
      </c>
      <c r="AY30" s="69"/>
    </row>
    <row r="31" spans="1:53" ht="36" hidden="1" customHeight="1" x14ac:dyDescent="0.25">
      <c r="A31" s="9">
        <f t="shared" si="15"/>
        <v>28</v>
      </c>
      <c r="B31" s="10" t="s">
        <v>160</v>
      </c>
      <c r="C31" s="12" t="s">
        <v>161</v>
      </c>
      <c r="D31" s="12" t="s">
        <v>571</v>
      </c>
      <c r="E31" s="14" t="s">
        <v>86</v>
      </c>
      <c r="F31" s="14" t="s">
        <v>16</v>
      </c>
      <c r="G31" s="15" t="s">
        <v>21</v>
      </c>
      <c r="H31" s="28">
        <v>1</v>
      </c>
      <c r="I31" s="29">
        <f>VLOOKUP(B31,[1]Sheet1!$B$5:$AZ$716,51,0)</f>
        <v>236900</v>
      </c>
      <c r="J31" s="29">
        <f>VLOOKUP(B31,[1]Sheet1!$B$5:$BA$716,52,0)</f>
        <v>236900</v>
      </c>
      <c r="K31" s="30">
        <f>VLOOKUP(B31,[2]Sheet1!$B$5:$BB$697,53,0)</f>
        <v>0</v>
      </c>
      <c r="L31" s="30">
        <f>VLOOKUP(B31,[2]Sheet1!$B:$BC,54,0)</f>
        <v>0</v>
      </c>
      <c r="M31" s="30">
        <f>VLOOKUP(B31,[2]Sheet1!$B:$BD,55,0)</f>
        <v>0</v>
      </c>
      <c r="N31" s="30">
        <f>VLOOKUP(B31,[2]Sheet1!$B:$BE,56,0)</f>
        <v>0</v>
      </c>
      <c r="O31" s="30">
        <f>VLOOKUP(B31,[2]Sheet1!$B:$BF,57,0)</f>
        <v>0</v>
      </c>
      <c r="P31" s="30">
        <f>VLOOKUP(B31,[3]Sheet1!$B:$BH,59,0)</f>
        <v>0</v>
      </c>
      <c r="Q31" s="30">
        <f>VLOOKUP(B31,[4]Sheet1!$B$5:$BJ$707,61,0)</f>
        <v>0</v>
      </c>
      <c r="R31" s="30">
        <f>VLOOKUP(B31,[1]Sheet1!$B$5:$BN$716,65,0)</f>
        <v>0</v>
      </c>
      <c r="S31" s="36">
        <f t="shared" si="11"/>
        <v>0</v>
      </c>
      <c r="T31" s="37">
        <f>VLOOKUP(B31,[5]Sheet2!$A:$V,21,0)</f>
        <v>0</v>
      </c>
      <c r="U31" s="37"/>
      <c r="V31" s="37"/>
      <c r="W31" s="37">
        <f>VLOOKUP(B31,'[6]5.30 (2)'!$C$4:$V$115,20,0)</f>
        <v>180000</v>
      </c>
      <c r="X31" s="37"/>
      <c r="Y31" s="37">
        <f>VLOOKUP(B31,'[7]7.4付款计划'!$C$4:$AI$185,33,0)</f>
        <v>0</v>
      </c>
      <c r="Z31" s="37">
        <f>VLOOKUP(B31,'[7]7.9付款计划'!$C$9:$AB$196,26,0)</f>
        <v>0</v>
      </c>
      <c r="AA31" s="37"/>
      <c r="AB31" s="37"/>
      <c r="AC31" s="37">
        <f t="shared" si="12"/>
        <v>180000</v>
      </c>
      <c r="AD31" s="38">
        <f t="shared" si="3"/>
        <v>-180000</v>
      </c>
      <c r="AE31" s="38">
        <f t="shared" si="13"/>
        <v>236900</v>
      </c>
      <c r="AF31" s="44">
        <f t="shared" si="4"/>
        <v>236900</v>
      </c>
      <c r="AG31" s="45">
        <f t="shared" si="5"/>
        <v>236900</v>
      </c>
      <c r="AH31" s="44"/>
      <c r="AI31" s="47">
        <f t="shared" si="14"/>
        <v>0</v>
      </c>
      <c r="AJ31" s="48">
        <f t="shared" si="6"/>
        <v>0</v>
      </c>
      <c r="AK31" s="49">
        <f t="shared" si="7"/>
        <v>0</v>
      </c>
      <c r="AL31" s="50"/>
      <c r="AM31" s="51"/>
      <c r="AN31" s="51"/>
      <c r="AO31" s="50">
        <f t="shared" si="8"/>
        <v>0</v>
      </c>
      <c r="AP31" s="58">
        <v>0</v>
      </c>
      <c r="AQ31" s="58">
        <f t="shared" si="16"/>
        <v>0</v>
      </c>
      <c r="AR31" s="47">
        <f t="shared" si="10"/>
        <v>0</v>
      </c>
      <c r="AS31" s="60"/>
      <c r="AT31" s="61"/>
      <c r="AU31" s="60"/>
      <c r="AV31" s="19" t="s">
        <v>98</v>
      </c>
      <c r="AW31" s="47"/>
      <c r="AX31" s="9" t="s">
        <v>162</v>
      </c>
      <c r="AY31" s="69"/>
    </row>
    <row r="32" spans="1:53" ht="36" hidden="1" customHeight="1" x14ac:dyDescent="0.25">
      <c r="A32" s="9">
        <f t="shared" si="15"/>
        <v>29</v>
      </c>
      <c r="B32" s="10" t="s">
        <v>163</v>
      </c>
      <c r="C32" s="12" t="s">
        <v>164</v>
      </c>
      <c r="D32" s="12" t="s">
        <v>565</v>
      </c>
      <c r="E32" s="14" t="s">
        <v>114</v>
      </c>
      <c r="F32" s="14" t="s">
        <v>16</v>
      </c>
      <c r="G32" s="15" t="s">
        <v>21</v>
      </c>
      <c r="H32" s="28">
        <v>1</v>
      </c>
      <c r="I32" s="29">
        <f>VLOOKUP(B32,[1]Sheet1!$B$5:$AZ$716,51,0)</f>
        <v>20459.990000000002</v>
      </c>
      <c r="J32" s="29">
        <f>VLOOKUP(B32,[1]Sheet1!$B$5:$BA$716,52,0)</f>
        <v>20459.990000000002</v>
      </c>
      <c r="K32" s="30">
        <f>VLOOKUP(B32,[2]Sheet1!$B$5:$BB$697,53,0)</f>
        <v>6743.3316666666697</v>
      </c>
      <c r="L32" s="30">
        <f>VLOOKUP(B32,[2]Sheet1!$B:$BC,54,0)</f>
        <v>6743.3316666666697</v>
      </c>
      <c r="M32" s="30">
        <f>VLOOKUP(B32,[2]Sheet1!$B:$BD,55,0)</f>
        <v>6743.3316666666697</v>
      </c>
      <c r="N32" s="30">
        <f>VLOOKUP(B32,[2]Sheet1!$B:$BE,56,0)</f>
        <v>6743.3316666666697</v>
      </c>
      <c r="O32" s="30">
        <f>VLOOKUP(B32,[2]Sheet1!$B:$BF,57,0)</f>
        <v>0</v>
      </c>
      <c r="P32" s="30">
        <f>VLOOKUP(B32,[3]Sheet1!$B:$BH,59,0)</f>
        <v>0</v>
      </c>
      <c r="Q32" s="30">
        <f>VLOOKUP(B32,[4]Sheet1!$B$5:$BJ$707,61,0)</f>
        <v>0</v>
      </c>
      <c r="R32" s="30">
        <f>VLOOKUP(B32,[1]Sheet1!$B$5:$BN$716,65,0)</f>
        <v>0</v>
      </c>
      <c r="S32" s="36">
        <f t="shared" si="11"/>
        <v>26973.326666666679</v>
      </c>
      <c r="T32" s="37">
        <f>VLOOKUP(B32,[5]Sheet2!$A:$V,21,0)</f>
        <v>0</v>
      </c>
      <c r="U32" s="37"/>
      <c r="V32" s="37"/>
      <c r="W32" s="37">
        <f>VLOOKUP(B32,'[6]5.30 (2)'!$C$4:$V$115,20,0)</f>
        <v>20000</v>
      </c>
      <c r="X32" s="37"/>
      <c r="Y32" s="37">
        <f>VLOOKUP(B32,'[7]7.4付款计划'!$C$4:$AI$185,33,0)</f>
        <v>0</v>
      </c>
      <c r="Z32" s="37">
        <f>VLOOKUP(B32,'[7]7.9付款计划'!$C$9:$AB$196,26,0)</f>
        <v>0</v>
      </c>
      <c r="AA32" s="37"/>
      <c r="AB32" s="37"/>
      <c r="AC32" s="37">
        <f t="shared" si="12"/>
        <v>20000</v>
      </c>
      <c r="AD32" s="38">
        <f t="shared" si="3"/>
        <v>6973.3266666666786</v>
      </c>
      <c r="AE32" s="38">
        <f t="shared" si="13"/>
        <v>20459.990000000002</v>
      </c>
      <c r="AF32" s="44">
        <f t="shared" si="4"/>
        <v>20459.990000000002</v>
      </c>
      <c r="AG32" s="45">
        <f t="shared" si="5"/>
        <v>20459.990000000002</v>
      </c>
      <c r="AH32" s="53">
        <v>20459.990000000002</v>
      </c>
      <c r="AI32" s="47">
        <f t="shared" si="14"/>
        <v>20459.990000000002</v>
      </c>
      <c r="AJ32" s="48">
        <f t="shared" si="6"/>
        <v>1</v>
      </c>
      <c r="AK32" s="49">
        <f t="shared" si="7"/>
        <v>5.1950306090286658E-3</v>
      </c>
      <c r="AL32" s="50"/>
      <c r="AM32" s="51"/>
      <c r="AN32" s="51"/>
      <c r="AO32" s="50">
        <f t="shared" si="8"/>
        <v>0</v>
      </c>
      <c r="AP32" s="58">
        <v>0</v>
      </c>
      <c r="AQ32" s="58">
        <f t="shared" si="16"/>
        <v>0</v>
      </c>
      <c r="AR32" s="47">
        <f t="shared" si="10"/>
        <v>20459.990000000002</v>
      </c>
      <c r="AS32" s="59"/>
      <c r="AT32" s="9"/>
      <c r="AU32" s="59"/>
      <c r="AV32" s="19" t="s">
        <v>98</v>
      </c>
      <c r="AW32" s="71"/>
      <c r="AX32" s="9" t="s">
        <v>162</v>
      </c>
      <c r="AY32" s="69"/>
    </row>
    <row r="33" spans="1:53" s="1" customFormat="1" ht="36" hidden="1" customHeight="1" x14ac:dyDescent="0.25">
      <c r="A33" s="9">
        <f t="shared" si="15"/>
        <v>30</v>
      </c>
      <c r="B33" s="10" t="s">
        <v>165</v>
      </c>
      <c r="C33" s="12" t="s">
        <v>166</v>
      </c>
      <c r="D33" s="12" t="s">
        <v>562</v>
      </c>
      <c r="E33" s="14" t="s">
        <v>86</v>
      </c>
      <c r="F33" s="14" t="s">
        <v>16</v>
      </c>
      <c r="G33" s="15" t="s">
        <v>21</v>
      </c>
      <c r="H33" s="28">
        <v>1</v>
      </c>
      <c r="I33" s="29">
        <f>VLOOKUP(B33,[1]Sheet1!$B$5:$AZ$716,51,0)</f>
        <v>101605.35</v>
      </c>
      <c r="J33" s="29">
        <f>VLOOKUP(B33,[1]Sheet1!$B$5:$BA$716,52,0)</f>
        <v>101605.35</v>
      </c>
      <c r="K33" s="30">
        <f>VLOOKUP(B33,[2]Sheet1!$B$5:$BB$697,53,0)</f>
        <v>25267.558333333302</v>
      </c>
      <c r="L33" s="30">
        <f>VLOOKUP(B33,[2]Sheet1!$B:$BC,54,0)</f>
        <v>25267.558333333302</v>
      </c>
      <c r="M33" s="30">
        <f>VLOOKUP(B33,[2]Sheet1!$B:$BD,55,0)</f>
        <v>25267.558333333302</v>
      </c>
      <c r="N33" s="30">
        <f>VLOOKUP(B33,[2]Sheet1!$B:$BE,56,0)</f>
        <v>25267.558333333302</v>
      </c>
      <c r="O33" s="30">
        <f>VLOOKUP(B33,[2]Sheet1!$B:$BF,57,0)</f>
        <v>0</v>
      </c>
      <c r="P33" s="30">
        <f>VLOOKUP(B33,[3]Sheet1!$B:$BH,59,0)</f>
        <v>0</v>
      </c>
      <c r="Q33" s="30">
        <f>VLOOKUP(B33,[4]Sheet1!$B$5:$BJ$707,61,0)</f>
        <v>0</v>
      </c>
      <c r="R33" s="30">
        <f>VLOOKUP(B33,[1]Sheet1!$B$5:$BN$716,65,0)</f>
        <v>0</v>
      </c>
      <c r="S33" s="36">
        <f t="shared" si="11"/>
        <v>101070.23333333321</v>
      </c>
      <c r="T33" s="37">
        <f>VLOOKUP(B33,[5]Sheet2!$A:$V,21,0)</f>
        <v>0</v>
      </c>
      <c r="U33" s="37"/>
      <c r="V33" s="37"/>
      <c r="W33" s="37">
        <f>VLOOKUP(B33,'[6]5.30 (2)'!$C$4:$V$115,20,0)</f>
        <v>50000</v>
      </c>
      <c r="X33" s="37"/>
      <c r="Y33" s="37">
        <f>VLOOKUP(B33,'[7]7.4付款计划'!$C$4:$AI$185,33,0)</f>
        <v>0</v>
      </c>
      <c r="Z33" s="37">
        <f>VLOOKUP(B33,'[7]7.9付款计划'!$C$9:$AB$196,26,0)</f>
        <v>0</v>
      </c>
      <c r="AA33" s="37"/>
      <c r="AB33" s="37"/>
      <c r="AC33" s="37">
        <f t="shared" si="12"/>
        <v>50000</v>
      </c>
      <c r="AD33" s="38">
        <f t="shared" si="3"/>
        <v>51070.233333333206</v>
      </c>
      <c r="AE33" s="38">
        <f t="shared" si="13"/>
        <v>101605.35</v>
      </c>
      <c r="AF33" s="44">
        <f t="shared" si="4"/>
        <v>101605.35</v>
      </c>
      <c r="AG33" s="45">
        <f t="shared" si="5"/>
        <v>101605.35</v>
      </c>
      <c r="AH33" s="52">
        <v>50000</v>
      </c>
      <c r="AI33" s="47">
        <f t="shared" si="14"/>
        <v>50000</v>
      </c>
      <c r="AJ33" s="48">
        <f t="shared" si="6"/>
        <v>0.49210007150214036</v>
      </c>
      <c r="AK33" s="49">
        <f t="shared" si="7"/>
        <v>1.269558442850819E-2</v>
      </c>
      <c r="AL33" s="50"/>
      <c r="AM33" s="51"/>
      <c r="AN33" s="51"/>
      <c r="AO33" s="50">
        <f t="shared" si="8"/>
        <v>0</v>
      </c>
      <c r="AP33" s="58">
        <v>0</v>
      </c>
      <c r="AQ33" s="58">
        <f t="shared" si="16"/>
        <v>0</v>
      </c>
      <c r="AR33" s="47">
        <f t="shared" si="10"/>
        <v>50000</v>
      </c>
      <c r="AS33" s="59"/>
      <c r="AT33" s="9"/>
      <c r="AU33" s="59"/>
      <c r="AV33" s="19" t="s">
        <v>98</v>
      </c>
      <c r="AW33" s="47"/>
      <c r="AX33" s="9" t="s">
        <v>167</v>
      </c>
      <c r="AY33" s="69" t="s">
        <v>168</v>
      </c>
      <c r="AZ33"/>
      <c r="BA33" s="72"/>
    </row>
    <row r="34" spans="1:53" ht="36" hidden="1" customHeight="1" x14ac:dyDescent="0.25">
      <c r="A34" s="9">
        <f t="shared" si="15"/>
        <v>31</v>
      </c>
      <c r="B34" s="10" t="s">
        <v>169</v>
      </c>
      <c r="C34" s="12" t="s">
        <v>170</v>
      </c>
      <c r="D34" s="12" t="s">
        <v>565</v>
      </c>
      <c r="E34" s="14" t="s">
        <v>86</v>
      </c>
      <c r="F34" s="14" t="s">
        <v>16</v>
      </c>
      <c r="G34" s="15" t="s">
        <v>21</v>
      </c>
      <c r="H34" s="28">
        <v>0.8</v>
      </c>
      <c r="I34" s="29">
        <f>VLOOKUP(B34,[1]Sheet1!$B$5:$AZ$716,51,0)</f>
        <v>458630.26</v>
      </c>
      <c r="J34" s="29">
        <f>VLOOKUP(B34,[1]Sheet1!$B$5:$BA$716,52,0)</f>
        <v>458630.26</v>
      </c>
      <c r="K34" s="30">
        <f>VLOOKUP(B34,[2]Sheet1!$B$5:$BB$697,53,0)</f>
        <v>67800.616666666698</v>
      </c>
      <c r="L34" s="30">
        <f>VLOOKUP(B34,[2]Sheet1!$B:$BC,54,0)</f>
        <v>84771.71</v>
      </c>
      <c r="M34" s="30">
        <f>VLOOKUP(B34,[2]Sheet1!$B:$BD,55,0)</f>
        <v>84771.71</v>
      </c>
      <c r="N34" s="30">
        <f>VLOOKUP(B34,[2]Sheet1!$B:$BE,56,0)</f>
        <v>79234.186666666705</v>
      </c>
      <c r="O34" s="30">
        <f>VLOOKUP(B34,[2]Sheet1!$B:$BF,57,0)</f>
        <v>62267.519999999997</v>
      </c>
      <c r="P34" s="30">
        <f>VLOOKUP(B34,[3]Sheet1!$B:$BH,59,0)</f>
        <v>45296.426666666703</v>
      </c>
      <c r="Q34" s="30">
        <f>VLOOKUP(B34,[4]Sheet1!$B$5:$BJ$707,61,0)</f>
        <v>16971.093333333301</v>
      </c>
      <c r="R34" s="30">
        <f>VLOOKUP(B34,[1]Sheet1!$B$5:$BN$716,65,0)</f>
        <v>0</v>
      </c>
      <c r="S34" s="36">
        <f t="shared" si="11"/>
        <v>352890.61066666682</v>
      </c>
      <c r="T34" s="37">
        <f>VLOOKUP(B34,[5]Sheet2!$A:$V,21,0)</f>
        <v>0</v>
      </c>
      <c r="U34" s="37"/>
      <c r="V34" s="37"/>
      <c r="W34" s="37">
        <f>VLOOKUP(B34,'[6]5.30 (2)'!$C$4:$V$115,20,0)</f>
        <v>50000</v>
      </c>
      <c r="X34" s="37"/>
      <c r="Y34" s="37">
        <f>VLOOKUP(B34,'[7]7.4付款计划'!$C$4:$AI$185,33,0)</f>
        <v>0</v>
      </c>
      <c r="Z34" s="37">
        <f>VLOOKUP(B34,'[7]7.9付款计划'!$C$9:$AB$196,26,0)</f>
        <v>0</v>
      </c>
      <c r="AA34" s="37"/>
      <c r="AB34" s="37"/>
      <c r="AC34" s="37">
        <f t="shared" si="12"/>
        <v>50000</v>
      </c>
      <c r="AD34" s="38">
        <f t="shared" si="3"/>
        <v>302890.61066666682</v>
      </c>
      <c r="AE34" s="38">
        <f t="shared" si="13"/>
        <v>458630.26</v>
      </c>
      <c r="AF34" s="44">
        <f t="shared" si="4"/>
        <v>458630.26</v>
      </c>
      <c r="AG34" s="45">
        <f t="shared" si="5"/>
        <v>458630.26</v>
      </c>
      <c r="AH34" s="53">
        <v>50000</v>
      </c>
      <c r="AI34" s="47">
        <f t="shared" si="14"/>
        <v>50000</v>
      </c>
      <c r="AJ34" s="48">
        <f t="shared" si="6"/>
        <v>0.10902028139181222</v>
      </c>
      <c r="AK34" s="49">
        <f t="shared" si="7"/>
        <v>1.269558442850819E-2</v>
      </c>
      <c r="AL34" s="50"/>
      <c r="AM34" s="51"/>
      <c r="AN34" s="51"/>
      <c r="AO34" s="50">
        <f t="shared" si="8"/>
        <v>0</v>
      </c>
      <c r="AP34" s="58">
        <v>0.03</v>
      </c>
      <c r="AQ34" s="58">
        <f t="shared" si="16"/>
        <v>0.03</v>
      </c>
      <c r="AR34" s="47">
        <f t="shared" si="10"/>
        <v>48500</v>
      </c>
      <c r="AS34" s="59">
        <v>45565</v>
      </c>
      <c r="AT34" s="9"/>
      <c r="AU34" s="59"/>
      <c r="AV34" s="19" t="s">
        <v>98</v>
      </c>
      <c r="AW34" s="71"/>
      <c r="AX34" s="9" t="s">
        <v>167</v>
      </c>
      <c r="AY34" s="69"/>
    </row>
    <row r="35" spans="1:53" ht="36" hidden="1" customHeight="1" x14ac:dyDescent="0.25">
      <c r="A35" s="9">
        <f t="shared" si="15"/>
        <v>32</v>
      </c>
      <c r="B35" s="10" t="s">
        <v>171</v>
      </c>
      <c r="C35" s="12" t="s">
        <v>172</v>
      </c>
      <c r="D35" s="12" t="s">
        <v>562</v>
      </c>
      <c r="E35" s="14" t="s">
        <v>114</v>
      </c>
      <c r="F35" s="14" t="s">
        <v>16</v>
      </c>
      <c r="G35" s="15" t="s">
        <v>21</v>
      </c>
      <c r="H35" s="28">
        <v>0.8</v>
      </c>
      <c r="I35" s="29">
        <f>VLOOKUP(B35,[1]Sheet1!$B$5:$AZ$716,51,0)</f>
        <v>816630.84</v>
      </c>
      <c r="J35" s="29">
        <f>VLOOKUP(B35,[1]Sheet1!$B$5:$BA$716,52,0)</f>
        <v>816630.84</v>
      </c>
      <c r="K35" s="30">
        <f>VLOOKUP(B35,[2]Sheet1!$B$5:$BB$697,53,0)</f>
        <v>5627.1783333333296</v>
      </c>
      <c r="L35" s="30">
        <f>VLOOKUP(B35,[2]Sheet1!$B:$BC,54,0)</f>
        <v>5627.1783333333296</v>
      </c>
      <c r="M35" s="30">
        <f>VLOOKUP(B35,[2]Sheet1!$B:$BD,55,0)</f>
        <v>0</v>
      </c>
      <c r="N35" s="30">
        <f>VLOOKUP(B35,[2]Sheet1!$B:$BE,56,0)</f>
        <v>0</v>
      </c>
      <c r="O35" s="30">
        <f>VLOOKUP(B35,[2]Sheet1!$B:$BF,57,0)</f>
        <v>0</v>
      </c>
      <c r="P35" s="30">
        <f>VLOOKUP(B35,[3]Sheet1!$B:$BH,59,0)</f>
        <v>0</v>
      </c>
      <c r="Q35" s="30">
        <f>VLOOKUP(B35,[4]Sheet1!$B$5:$BJ$707,61,0)</f>
        <v>0</v>
      </c>
      <c r="R35" s="30">
        <f>VLOOKUP(B35,[1]Sheet1!$B$5:$BN$716,65,0)</f>
        <v>0</v>
      </c>
      <c r="S35" s="36">
        <f t="shared" si="11"/>
        <v>9003.4853333333285</v>
      </c>
      <c r="T35" s="37">
        <f>VLOOKUP(B35,[5]Sheet2!$A:$V,21,0)</f>
        <v>70000</v>
      </c>
      <c r="U35" s="37"/>
      <c r="V35" s="37"/>
      <c r="W35" s="37">
        <f>VLOOKUP(B35,'[6]5.30 (2)'!$C$4:$V$115,20,0)</f>
        <v>20000</v>
      </c>
      <c r="X35" s="39">
        <v>20000</v>
      </c>
      <c r="Y35" s="37">
        <f>VLOOKUP(B35,'[7]7.4付款计划'!$C$4:$AI$185,33,0)</f>
        <v>0</v>
      </c>
      <c r="Z35" s="37">
        <f>VLOOKUP(B35,'[7]7.9付款计划'!$C$9:$AB$196,26,0)</f>
        <v>0</v>
      </c>
      <c r="AA35" s="37"/>
      <c r="AB35" s="37"/>
      <c r="AC35" s="37">
        <f t="shared" si="12"/>
        <v>110000</v>
      </c>
      <c r="AD35" s="38">
        <f t="shared" si="3"/>
        <v>-100996.51466666667</v>
      </c>
      <c r="AE35" s="38">
        <f t="shared" si="13"/>
        <v>816630.84</v>
      </c>
      <c r="AF35" s="44">
        <f t="shared" si="4"/>
        <v>816630.84</v>
      </c>
      <c r="AG35" s="45">
        <f t="shared" si="5"/>
        <v>816630.84</v>
      </c>
      <c r="AH35" s="52">
        <v>50000</v>
      </c>
      <c r="AI35" s="47">
        <f t="shared" si="14"/>
        <v>50000</v>
      </c>
      <c r="AJ35" s="48">
        <f t="shared" si="6"/>
        <v>6.1227175794634457E-2</v>
      </c>
      <c r="AK35" s="49">
        <f t="shared" si="7"/>
        <v>1.269558442850819E-2</v>
      </c>
      <c r="AL35" s="50"/>
      <c r="AM35" s="51"/>
      <c r="AN35" s="51"/>
      <c r="AO35" s="50">
        <f t="shared" si="8"/>
        <v>0</v>
      </c>
      <c r="AP35" s="58">
        <v>0</v>
      </c>
      <c r="AQ35" s="58">
        <f t="shared" si="16"/>
        <v>0</v>
      </c>
      <c r="AR35" s="47">
        <f t="shared" si="10"/>
        <v>50000</v>
      </c>
      <c r="AS35" s="60"/>
      <c r="AT35" s="61"/>
      <c r="AU35" s="60"/>
      <c r="AV35" s="19" t="s">
        <v>98</v>
      </c>
      <c r="AW35" s="71"/>
      <c r="AX35" s="9" t="s">
        <v>162</v>
      </c>
      <c r="AY35" s="69"/>
    </row>
    <row r="36" spans="1:53" ht="36" hidden="1" customHeight="1" x14ac:dyDescent="0.25">
      <c r="A36" s="9">
        <f t="shared" si="15"/>
        <v>33</v>
      </c>
      <c r="B36" s="10" t="s">
        <v>173</v>
      </c>
      <c r="C36" s="12" t="s">
        <v>174</v>
      </c>
      <c r="D36" s="12" t="s">
        <v>571</v>
      </c>
      <c r="E36" s="14" t="s">
        <v>86</v>
      </c>
      <c r="F36" s="14" t="s">
        <v>16</v>
      </c>
      <c r="G36" s="15" t="s">
        <v>21</v>
      </c>
      <c r="H36" s="28">
        <v>0.8</v>
      </c>
      <c r="I36" s="29">
        <f>VLOOKUP(B36,[1]Sheet1!$B$5:$AZ$716,51,0)</f>
        <v>96823.94</v>
      </c>
      <c r="J36" s="29">
        <f>VLOOKUP(B36,[1]Sheet1!$B$5:$BA$716,52,0)</f>
        <v>96823.94</v>
      </c>
      <c r="K36" s="30">
        <f>VLOOKUP(B36,[2]Sheet1!$B$5:$BB$697,53,0)</f>
        <v>6985.38</v>
      </c>
      <c r="L36" s="30">
        <f>VLOOKUP(B36,[2]Sheet1!$B:$BC,54,0)</f>
        <v>13524.313333333301</v>
      </c>
      <c r="M36" s="30">
        <f>VLOOKUP(B36,[2]Sheet1!$B:$BD,55,0)</f>
        <v>17202.4633333333</v>
      </c>
      <c r="N36" s="30">
        <f>VLOOKUP(B36,[2]Sheet1!$B:$BE,56,0)</f>
        <v>15801.9433333333</v>
      </c>
      <c r="O36" s="30">
        <f>VLOOKUP(B36,[2]Sheet1!$B:$BF,57,0)</f>
        <v>12485.276666666699</v>
      </c>
      <c r="P36" s="30">
        <f>VLOOKUP(B36,[3]Sheet1!$B:$BH,59,0)</f>
        <v>12485.276666666699</v>
      </c>
      <c r="Q36" s="30">
        <f>VLOOKUP(B36,[4]Sheet1!$B$5:$BJ$707,61,0)</f>
        <v>12485.276666666699</v>
      </c>
      <c r="R36" s="30">
        <f>VLOOKUP(B36,[1]Sheet1!$B$5:$BN$716,65,0)</f>
        <v>5946.3433333333296</v>
      </c>
      <c r="S36" s="36">
        <f t="shared" si="11"/>
        <v>77533.01866666667</v>
      </c>
      <c r="T36" s="37">
        <f>VLOOKUP(B36,[5]Sheet2!$A:$V,21,0)</f>
        <v>0</v>
      </c>
      <c r="U36" s="37"/>
      <c r="V36" s="37"/>
      <c r="W36" s="37">
        <f>VLOOKUP(B36,'[6]5.30 (2)'!$C$4:$V$115,20,0)</f>
        <v>20000</v>
      </c>
      <c r="X36" s="37"/>
      <c r="Y36" s="37">
        <f>VLOOKUP(B36,'[7]7.4付款计划'!$C$4:$AI$185,33,0)</f>
        <v>0</v>
      </c>
      <c r="Z36" s="37">
        <f>VLOOKUP(B36,'[7]7.9付款计划'!$C$9:$AB$196,26,0)</f>
        <v>0</v>
      </c>
      <c r="AA36" s="37"/>
      <c r="AB36" s="37"/>
      <c r="AC36" s="37">
        <f t="shared" si="12"/>
        <v>20000</v>
      </c>
      <c r="AD36" s="38">
        <f t="shared" si="3"/>
        <v>57533.01866666667</v>
      </c>
      <c r="AE36" s="38">
        <f t="shared" si="13"/>
        <v>96823.94</v>
      </c>
      <c r="AF36" s="44">
        <f t="shared" si="4"/>
        <v>96823.94</v>
      </c>
      <c r="AG36" s="45">
        <f t="shared" si="5"/>
        <v>96823.94</v>
      </c>
      <c r="AH36" s="44"/>
      <c r="AI36" s="47">
        <f t="shared" si="14"/>
        <v>0</v>
      </c>
      <c r="AJ36" s="55">
        <f t="shared" si="6"/>
        <v>0</v>
      </c>
      <c r="AK36" s="49">
        <f t="shared" si="7"/>
        <v>0</v>
      </c>
      <c r="AL36" s="50"/>
      <c r="AM36" s="51"/>
      <c r="AN36" s="51"/>
      <c r="AO36" s="50">
        <f t="shared" si="8"/>
        <v>0</v>
      </c>
      <c r="AP36" s="58">
        <v>0</v>
      </c>
      <c r="AQ36" s="58">
        <f t="shared" si="16"/>
        <v>0</v>
      </c>
      <c r="AR36" s="47">
        <f t="shared" si="10"/>
        <v>0</v>
      </c>
      <c r="AS36" s="59"/>
      <c r="AT36" s="9"/>
      <c r="AU36" s="59"/>
      <c r="AV36" s="19" t="s">
        <v>98</v>
      </c>
      <c r="AW36" s="71"/>
      <c r="AX36" s="9" t="s">
        <v>167</v>
      </c>
      <c r="AY36" s="69"/>
    </row>
    <row r="37" spans="1:53" ht="36" hidden="1" customHeight="1" x14ac:dyDescent="0.25">
      <c r="A37" s="9">
        <f t="shared" si="15"/>
        <v>34</v>
      </c>
      <c r="B37" s="10" t="s">
        <v>175</v>
      </c>
      <c r="C37" s="12" t="s">
        <v>176</v>
      </c>
      <c r="D37" s="12" t="s">
        <v>571</v>
      </c>
      <c r="E37" s="14" t="s">
        <v>114</v>
      </c>
      <c r="F37" s="14" t="s">
        <v>16</v>
      </c>
      <c r="G37" s="15" t="s">
        <v>21</v>
      </c>
      <c r="H37" s="28">
        <v>0.8</v>
      </c>
      <c r="I37" s="29">
        <f>VLOOKUP(B37,[1]Sheet1!$B$5:$AZ$716,51,0)</f>
        <v>300000</v>
      </c>
      <c r="J37" s="29">
        <f>VLOOKUP(B37,[1]Sheet1!$B$5:$BA$716,52,0)</f>
        <v>300000</v>
      </c>
      <c r="K37" s="30">
        <f>VLOOKUP(B37,[2]Sheet1!$B$5:$BB$697,53,0)</f>
        <v>102676.5</v>
      </c>
      <c r="L37" s="30">
        <f>VLOOKUP(B37,[2]Sheet1!$B:$BC,54,0)</f>
        <v>102676.5</v>
      </c>
      <c r="M37" s="30">
        <f>VLOOKUP(B37,[2]Sheet1!$B:$BD,55,0)</f>
        <v>102676.5</v>
      </c>
      <c r="N37" s="30">
        <f>VLOOKUP(B37,[2]Sheet1!$B:$BE,56,0)</f>
        <v>39407.25</v>
      </c>
      <c r="O37" s="30">
        <f>VLOOKUP(B37,[2]Sheet1!$B:$BF,57,0)</f>
        <v>39407.25</v>
      </c>
      <c r="P37" s="30">
        <f>VLOOKUP(B37,[3]Sheet1!$B:$BH,59,0)</f>
        <v>1373.75</v>
      </c>
      <c r="Q37" s="30">
        <f>VLOOKUP(B37,[4]Sheet1!$B$5:$BJ$707,61,0)</f>
        <v>650.83333333333303</v>
      </c>
      <c r="R37" s="30">
        <f>VLOOKUP(B37,[1]Sheet1!$B$5:$BN$716,65,0)</f>
        <v>650.83333333333303</v>
      </c>
      <c r="S37" s="36">
        <f t="shared" si="11"/>
        <v>311615.53333333333</v>
      </c>
      <c r="T37" s="37">
        <f>VLOOKUP(B37,[5]Sheet2!$A:$V,21,0)</f>
        <v>30000</v>
      </c>
      <c r="U37" s="37"/>
      <c r="V37" s="37"/>
      <c r="W37" s="37"/>
      <c r="X37" s="37"/>
      <c r="Y37" s="37">
        <f>VLOOKUP(B37,'[7]7.4付款计划'!$C$4:$AI$185,33,0)</f>
        <v>0</v>
      </c>
      <c r="Z37" s="37">
        <f>VLOOKUP(B37,'[7]7.9付款计划'!$C$9:$AB$196,26,0)</f>
        <v>0</v>
      </c>
      <c r="AA37" s="37"/>
      <c r="AB37" s="37"/>
      <c r="AC37" s="37">
        <f t="shared" si="12"/>
        <v>30000</v>
      </c>
      <c r="AD37" s="38">
        <f t="shared" si="3"/>
        <v>281615.53333333333</v>
      </c>
      <c r="AE37" s="38">
        <f t="shared" si="13"/>
        <v>300000</v>
      </c>
      <c r="AF37" s="44">
        <f t="shared" si="4"/>
        <v>300000</v>
      </c>
      <c r="AG37" s="45">
        <f t="shared" si="5"/>
        <v>300000</v>
      </c>
      <c r="AH37" s="44"/>
      <c r="AI37" s="47">
        <f t="shared" si="14"/>
        <v>0</v>
      </c>
      <c r="AJ37" s="55">
        <f t="shared" si="6"/>
        <v>0</v>
      </c>
      <c r="AK37" s="49">
        <f t="shared" si="7"/>
        <v>0</v>
      </c>
      <c r="AL37" s="50"/>
      <c r="AM37" s="51"/>
      <c r="AN37" s="51"/>
      <c r="AO37" s="50">
        <f t="shared" si="8"/>
        <v>0</v>
      </c>
      <c r="AP37" s="58">
        <v>0</v>
      </c>
      <c r="AQ37" s="58">
        <f t="shared" si="16"/>
        <v>0</v>
      </c>
      <c r="AR37" s="47">
        <f t="shared" si="10"/>
        <v>0</v>
      </c>
      <c r="AS37" s="59"/>
      <c r="AT37" s="9"/>
      <c r="AU37" s="59"/>
      <c r="AV37" s="19" t="s">
        <v>98</v>
      </c>
      <c r="AW37" s="71"/>
      <c r="AX37" s="9" t="s">
        <v>177</v>
      </c>
      <c r="AY37" s="69"/>
    </row>
    <row r="38" spans="1:53" ht="36" hidden="1" customHeight="1" x14ac:dyDescent="0.25">
      <c r="A38" s="9">
        <f t="shared" si="15"/>
        <v>35</v>
      </c>
      <c r="B38" s="10" t="s">
        <v>178</v>
      </c>
      <c r="C38" s="12" t="s">
        <v>179</v>
      </c>
      <c r="D38" s="12" t="s">
        <v>571</v>
      </c>
      <c r="E38" s="14" t="s">
        <v>114</v>
      </c>
      <c r="F38" s="14" t="s">
        <v>16</v>
      </c>
      <c r="G38" s="15" t="s">
        <v>21</v>
      </c>
      <c r="H38" s="28">
        <v>1</v>
      </c>
      <c r="I38" s="29">
        <f>VLOOKUP(B38,[1]Sheet1!$B$5:$AZ$716,51,0)</f>
        <v>294000</v>
      </c>
      <c r="J38" s="29">
        <f>VLOOKUP(B38,[1]Sheet1!$B$5:$BA$716,52,0)</f>
        <v>294000</v>
      </c>
      <c r="K38" s="30">
        <f>VLOOKUP(B38,[2]Sheet1!$B$5:$BB$697,53,0)</f>
        <v>0</v>
      </c>
      <c r="L38" s="30">
        <f>VLOOKUP(B38,[2]Sheet1!$B:$BC,54,0)</f>
        <v>0</v>
      </c>
      <c r="M38" s="30">
        <f>VLOOKUP(B38,[2]Sheet1!$B:$BD,55,0)</f>
        <v>0</v>
      </c>
      <c r="N38" s="30">
        <f>VLOOKUP(B38,[2]Sheet1!$B:$BE,56,0)</f>
        <v>0</v>
      </c>
      <c r="O38" s="30">
        <f>VLOOKUP(B38,[2]Sheet1!$B:$BF,57,0)</f>
        <v>0</v>
      </c>
      <c r="P38" s="30">
        <f>VLOOKUP(B38,[3]Sheet1!$B:$BH,59,0)</f>
        <v>0</v>
      </c>
      <c r="Q38" s="30">
        <f>VLOOKUP(B38,[4]Sheet1!$B$5:$BJ$707,61,0)</f>
        <v>0</v>
      </c>
      <c r="R38" s="30">
        <f>VLOOKUP(B38,[1]Sheet1!$B$5:$BN$716,65,0)</f>
        <v>0</v>
      </c>
      <c r="S38" s="36">
        <f t="shared" si="11"/>
        <v>0</v>
      </c>
      <c r="T38" s="37">
        <f>VLOOKUP(B38,[5]Sheet2!$A:$V,21,0)</f>
        <v>20000</v>
      </c>
      <c r="U38" s="37"/>
      <c r="V38" s="37"/>
      <c r="W38" s="37"/>
      <c r="X38" s="37"/>
      <c r="Y38" s="37">
        <f>VLOOKUP(B38,'[7]7.4付款计划'!$C$4:$AI$185,33,0)</f>
        <v>0</v>
      </c>
      <c r="Z38" s="37">
        <f>VLOOKUP(B38,'[7]7.9付款计划'!$C$9:$AB$196,26,0)</f>
        <v>0</v>
      </c>
      <c r="AA38" s="37"/>
      <c r="AB38" s="37"/>
      <c r="AC38" s="37">
        <f t="shared" si="12"/>
        <v>20000</v>
      </c>
      <c r="AD38" s="38">
        <f t="shared" si="3"/>
        <v>-20000</v>
      </c>
      <c r="AE38" s="38">
        <f t="shared" si="13"/>
        <v>294000</v>
      </c>
      <c r="AF38" s="44">
        <f t="shared" si="4"/>
        <v>294000</v>
      </c>
      <c r="AG38" s="45">
        <f t="shared" si="5"/>
        <v>294000</v>
      </c>
      <c r="AH38" s="44"/>
      <c r="AI38" s="47">
        <f t="shared" si="14"/>
        <v>0</v>
      </c>
      <c r="AJ38" s="55">
        <f t="shared" si="6"/>
        <v>0</v>
      </c>
      <c r="AK38" s="49">
        <f t="shared" si="7"/>
        <v>0</v>
      </c>
      <c r="AL38" s="50"/>
      <c r="AM38" s="51"/>
      <c r="AN38" s="51"/>
      <c r="AO38" s="50">
        <f t="shared" si="8"/>
        <v>0</v>
      </c>
      <c r="AP38" s="58">
        <v>0</v>
      </c>
      <c r="AQ38" s="58">
        <f t="shared" si="16"/>
        <v>0</v>
      </c>
      <c r="AR38" s="47">
        <f t="shared" si="10"/>
        <v>0</v>
      </c>
      <c r="AS38" s="59"/>
      <c r="AT38" s="9"/>
      <c r="AU38" s="59"/>
      <c r="AV38" s="19" t="s">
        <v>98</v>
      </c>
      <c r="AW38" s="71"/>
      <c r="AX38" s="9" t="s">
        <v>162</v>
      </c>
      <c r="AY38" s="69"/>
    </row>
    <row r="39" spans="1:53" ht="36" hidden="1" customHeight="1" x14ac:dyDescent="0.25">
      <c r="A39" s="9">
        <f t="shared" si="15"/>
        <v>36</v>
      </c>
      <c r="B39" s="10" t="s">
        <v>180</v>
      </c>
      <c r="C39" s="12" t="s">
        <v>181</v>
      </c>
      <c r="D39" s="12" t="s">
        <v>559</v>
      </c>
      <c r="E39" s="14" t="s">
        <v>114</v>
      </c>
      <c r="F39" s="15" t="s">
        <v>14</v>
      </c>
      <c r="G39" s="15" t="s">
        <v>99</v>
      </c>
      <c r="H39" s="28">
        <v>0.8</v>
      </c>
      <c r="I39" s="29">
        <f>VLOOKUP(B39,[1]Sheet1!$B$5:$AZ$716,51,0)</f>
        <v>3292398.48</v>
      </c>
      <c r="J39" s="29">
        <f>VLOOKUP(B39,[1]Sheet1!$B$5:$BA$716,52,0)</f>
        <v>3223767.43</v>
      </c>
      <c r="K39" s="30">
        <f>VLOOKUP(B39,[2]Sheet1!$B$5:$BB$697,53,0)</f>
        <v>206725.186666667</v>
      </c>
      <c r="L39" s="30">
        <f>VLOOKUP(B39,[2]Sheet1!$B:$BC,54,0)</f>
        <v>225140.76166666701</v>
      </c>
      <c r="M39" s="30">
        <f>VLOOKUP(B39,[2]Sheet1!$B:$BD,55,0)</f>
        <v>239988.33166666701</v>
      </c>
      <c r="N39" s="30">
        <f>VLOOKUP(B39,[2]Sheet1!$B:$BE,56,0)</f>
        <v>218199.80666666699</v>
      </c>
      <c r="O39" s="30">
        <f>VLOOKUP(B39,[2]Sheet1!$B:$BF,57,0)</f>
        <v>178983.14</v>
      </c>
      <c r="P39" s="30">
        <f>VLOOKUP(B39,[3]Sheet1!$B:$BH,59,0)</f>
        <v>131259.683333333</v>
      </c>
      <c r="Q39" s="30">
        <f>VLOOKUP(B39,[4]Sheet1!$B$5:$BJ$707,61,0)</f>
        <v>105560.148333333</v>
      </c>
      <c r="R39" s="30">
        <f>VLOOKUP(B39,[1]Sheet1!$B$5:$BN$716,65,0)</f>
        <v>71497.22</v>
      </c>
      <c r="S39" s="36">
        <f t="shared" si="11"/>
        <v>1101883.4226666673</v>
      </c>
      <c r="T39" s="37">
        <f>VLOOKUP(B39,[5]Sheet2!$A:$V,21,0)</f>
        <v>600000</v>
      </c>
      <c r="U39" s="37"/>
      <c r="V39" s="37"/>
      <c r="W39" s="37">
        <f>VLOOKUP(B39,'[6]5.30 (2)'!$C$4:$V$115,20,0)</f>
        <v>500000</v>
      </c>
      <c r="X39" s="37"/>
      <c r="Y39" s="37">
        <f>VLOOKUP(B39,'[7]7.4付款计划'!$C$4:$AI$185,33,0)</f>
        <v>500000</v>
      </c>
      <c r="Z39" s="37">
        <f>VLOOKUP(B39,'[7]7.9付款计划'!$C$9:$AB$196,26,0)</f>
        <v>0</v>
      </c>
      <c r="AA39" s="37"/>
      <c r="AB39" s="37"/>
      <c r="AC39" s="37">
        <f t="shared" si="12"/>
        <v>1600000</v>
      </c>
      <c r="AD39" s="38">
        <f t="shared" si="3"/>
        <v>-498116.57733333274</v>
      </c>
      <c r="AE39" s="38">
        <f t="shared" si="13"/>
        <v>3223767.43</v>
      </c>
      <c r="AF39" s="44">
        <f t="shared" si="4"/>
        <v>3223767.43</v>
      </c>
      <c r="AG39" s="45">
        <f t="shared" si="5"/>
        <v>3223767.43</v>
      </c>
      <c r="AH39" s="54">
        <v>500000</v>
      </c>
      <c r="AI39" s="47">
        <f t="shared" si="14"/>
        <v>500000</v>
      </c>
      <c r="AJ39" s="55">
        <f t="shared" si="6"/>
        <v>0.1550980369573372</v>
      </c>
      <c r="AK39" s="49">
        <f t="shared" si="7"/>
        <v>0.12695584428508191</v>
      </c>
      <c r="AL39" s="50"/>
      <c r="AM39" s="51"/>
      <c r="AN39" s="51"/>
      <c r="AO39" s="50">
        <f t="shared" si="8"/>
        <v>0</v>
      </c>
      <c r="AP39" s="58">
        <v>0.03</v>
      </c>
      <c r="AQ39" s="58">
        <f t="shared" si="16"/>
        <v>0.03</v>
      </c>
      <c r="AR39" s="47">
        <f t="shared" si="10"/>
        <v>485000</v>
      </c>
      <c r="AS39" s="59">
        <v>45540</v>
      </c>
      <c r="AT39" s="9">
        <v>3</v>
      </c>
      <c r="AU39" s="59">
        <f t="shared" ref="AU39:AU57" si="18">AS39-AT39</f>
        <v>45537</v>
      </c>
      <c r="AV39" s="68" t="s">
        <v>98</v>
      </c>
      <c r="AW39" s="47"/>
      <c r="AX39" s="15" t="s">
        <v>182</v>
      </c>
      <c r="AY39" s="69"/>
    </row>
    <row r="40" spans="1:53" ht="36" hidden="1" customHeight="1" x14ac:dyDescent="0.25">
      <c r="A40" s="9">
        <f t="shared" si="15"/>
        <v>37</v>
      </c>
      <c r="B40" s="10" t="s">
        <v>183</v>
      </c>
      <c r="C40" s="12" t="s">
        <v>184</v>
      </c>
      <c r="D40" s="12" t="s">
        <v>562</v>
      </c>
      <c r="E40" s="14" t="s">
        <v>114</v>
      </c>
      <c r="F40" s="14" t="s">
        <v>16</v>
      </c>
      <c r="G40" s="15" t="s">
        <v>21</v>
      </c>
      <c r="H40" s="28">
        <v>1</v>
      </c>
      <c r="I40" s="29">
        <f>VLOOKUP(B40,[1]Sheet1!$B$5:$AZ$716,51,0)</f>
        <v>170686.65</v>
      </c>
      <c r="J40" s="29">
        <f>VLOOKUP(B40,[1]Sheet1!$B$5:$BA$716,52,0)</f>
        <v>170686.65</v>
      </c>
      <c r="K40" s="30">
        <f>VLOOKUP(B40,[2]Sheet1!$B$5:$BB$697,53,0)</f>
        <v>0</v>
      </c>
      <c r="L40" s="30">
        <f>VLOOKUP(B40,[2]Sheet1!$B:$BC,54,0)</f>
        <v>0</v>
      </c>
      <c r="M40" s="30">
        <f>VLOOKUP(B40,[2]Sheet1!$B:$BD,55,0)</f>
        <v>0</v>
      </c>
      <c r="N40" s="30">
        <f>VLOOKUP(B40,[2]Sheet1!$B:$BE,56,0)</f>
        <v>0</v>
      </c>
      <c r="O40" s="30">
        <f>VLOOKUP(B40,[2]Sheet1!$B:$BF,57,0)</f>
        <v>0</v>
      </c>
      <c r="P40" s="30">
        <f>VLOOKUP(B40,[3]Sheet1!$B:$BH,59,0)</f>
        <v>0</v>
      </c>
      <c r="Q40" s="30">
        <f>VLOOKUP(B40,[4]Sheet1!$B$5:$BJ$707,61,0)</f>
        <v>0</v>
      </c>
      <c r="R40" s="30">
        <f>VLOOKUP(B40,[1]Sheet1!$B$5:$BN$716,65,0)</f>
        <v>0</v>
      </c>
      <c r="S40" s="36">
        <f t="shared" si="11"/>
        <v>0</v>
      </c>
      <c r="T40" s="37">
        <f>VLOOKUP(B40,[5]Sheet2!$A:$V,21,0)</f>
        <v>30000</v>
      </c>
      <c r="U40" s="37"/>
      <c r="V40" s="37"/>
      <c r="W40" s="37">
        <f>VLOOKUP(B40,'[6]5.30 (2)'!$C$4:$V$115,20,0)</f>
        <v>50000</v>
      </c>
      <c r="X40" s="37"/>
      <c r="Y40" s="37">
        <f>VLOOKUP(B40,'[7]7.4付款计划'!$C$4:$AI$185,33,0)</f>
        <v>0</v>
      </c>
      <c r="Z40" s="37">
        <f>VLOOKUP(B40,'[7]7.9付款计划'!$C$9:$AB$196,26,0)</f>
        <v>0</v>
      </c>
      <c r="AA40" s="37"/>
      <c r="AB40" s="37"/>
      <c r="AC40" s="37">
        <f t="shared" si="12"/>
        <v>80000</v>
      </c>
      <c r="AD40" s="38">
        <f t="shared" si="3"/>
        <v>-80000</v>
      </c>
      <c r="AE40" s="38">
        <f t="shared" si="13"/>
        <v>170686.65</v>
      </c>
      <c r="AF40" s="44">
        <f t="shared" si="4"/>
        <v>170686.65</v>
      </c>
      <c r="AG40" s="45">
        <f t="shared" si="5"/>
        <v>170686.65</v>
      </c>
      <c r="AH40" s="52">
        <v>30000</v>
      </c>
      <c r="AI40" s="47">
        <f t="shared" si="14"/>
        <v>30000</v>
      </c>
      <c r="AJ40" s="55">
        <f t="shared" si="6"/>
        <v>0.17576067021058767</v>
      </c>
      <c r="AK40" s="49">
        <f t="shared" si="7"/>
        <v>7.617350657104914E-3</v>
      </c>
      <c r="AL40" s="50"/>
      <c r="AM40" s="51"/>
      <c r="AN40" s="51"/>
      <c r="AO40" s="50">
        <f t="shared" si="8"/>
        <v>0</v>
      </c>
      <c r="AP40" s="58">
        <v>0</v>
      </c>
      <c r="AQ40" s="58">
        <f t="shared" si="16"/>
        <v>0</v>
      </c>
      <c r="AR40" s="47">
        <f t="shared" si="10"/>
        <v>30000</v>
      </c>
      <c r="AS40" s="59"/>
      <c r="AT40" s="9"/>
      <c r="AU40" s="59">
        <f t="shared" si="18"/>
        <v>0</v>
      </c>
      <c r="AV40" s="19" t="s">
        <v>98</v>
      </c>
      <c r="AW40" s="47"/>
      <c r="AX40" s="9" t="s">
        <v>107</v>
      </c>
      <c r="AY40" s="69"/>
    </row>
    <row r="41" spans="1:53" ht="36" hidden="1" customHeight="1" x14ac:dyDescent="0.25">
      <c r="A41" s="9">
        <f t="shared" si="15"/>
        <v>38</v>
      </c>
      <c r="B41" s="10" t="s">
        <v>185</v>
      </c>
      <c r="C41" s="12" t="s">
        <v>186</v>
      </c>
      <c r="D41" s="12" t="s">
        <v>565</v>
      </c>
      <c r="E41" s="14" t="s">
        <v>114</v>
      </c>
      <c r="F41" s="14" t="s">
        <v>16</v>
      </c>
      <c r="G41" s="15" t="s">
        <v>21</v>
      </c>
      <c r="H41" s="28">
        <v>1</v>
      </c>
      <c r="I41" s="29">
        <f>VLOOKUP(B41,[1]Sheet1!$B$5:$AZ$716,51,0)</f>
        <v>156704.41</v>
      </c>
      <c r="J41" s="29">
        <f>VLOOKUP(B41,[1]Sheet1!$B$5:$BA$716,52,0)</f>
        <v>156704.41</v>
      </c>
      <c r="K41" s="30">
        <f>VLOOKUP(B41,[2]Sheet1!$B$5:$BB$697,53,0)</f>
        <v>0</v>
      </c>
      <c r="L41" s="30">
        <f>VLOOKUP(B41,[2]Sheet1!$B:$BC,54,0)</f>
        <v>0</v>
      </c>
      <c r="M41" s="30">
        <f>VLOOKUP(B41,[2]Sheet1!$B:$BD,55,0)</f>
        <v>0</v>
      </c>
      <c r="N41" s="30">
        <f>VLOOKUP(B41,[2]Sheet1!$B:$BE,56,0)</f>
        <v>0</v>
      </c>
      <c r="O41" s="30">
        <f>VLOOKUP(B41,[2]Sheet1!$B:$BF,57,0)</f>
        <v>0</v>
      </c>
      <c r="P41" s="30">
        <f>VLOOKUP(B41,[3]Sheet1!$B:$BH,59,0)</f>
        <v>0</v>
      </c>
      <c r="Q41" s="30">
        <f>VLOOKUP(B41,[4]Sheet1!$B$5:$BJ$707,61,0)</f>
        <v>0</v>
      </c>
      <c r="R41" s="30">
        <f>VLOOKUP(B41,[1]Sheet1!$B$5:$BN$716,65,0)</f>
        <v>0</v>
      </c>
      <c r="S41" s="36">
        <f t="shared" si="11"/>
        <v>0</v>
      </c>
      <c r="T41" s="37">
        <f>VLOOKUP(B41,[5]Sheet2!$A:$V,21,0)</f>
        <v>0</v>
      </c>
      <c r="U41" s="37"/>
      <c r="V41" s="37">
        <v>20000</v>
      </c>
      <c r="W41" s="37"/>
      <c r="X41" s="37"/>
      <c r="Y41" s="37">
        <f>VLOOKUP(B41,'[7]7.4付款计划'!$C$4:$AI$185,33,0)</f>
        <v>0</v>
      </c>
      <c r="Z41" s="37">
        <f>VLOOKUP(B41,'[7]7.9付款计划'!$C$9:$AB$196,26,0)</f>
        <v>0</v>
      </c>
      <c r="AA41" s="37"/>
      <c r="AB41" s="37"/>
      <c r="AC41" s="37">
        <f t="shared" si="12"/>
        <v>20000</v>
      </c>
      <c r="AD41" s="38">
        <f t="shared" si="3"/>
        <v>-20000</v>
      </c>
      <c r="AE41" s="38">
        <f t="shared" si="13"/>
        <v>156704.41</v>
      </c>
      <c r="AF41" s="44">
        <f t="shared" si="4"/>
        <v>156704.41</v>
      </c>
      <c r="AG41" s="45">
        <f t="shared" si="5"/>
        <v>156704.41</v>
      </c>
      <c r="AH41" s="53">
        <v>20000</v>
      </c>
      <c r="AI41" s="47">
        <f t="shared" si="14"/>
        <v>20000</v>
      </c>
      <c r="AJ41" s="55">
        <f t="shared" si="6"/>
        <v>0.12762882678285825</v>
      </c>
      <c r="AK41" s="49">
        <f t="shared" si="7"/>
        <v>5.078233771403276E-3</v>
      </c>
      <c r="AL41" s="50"/>
      <c r="AM41" s="51"/>
      <c r="AN41" s="51"/>
      <c r="AO41" s="50">
        <f t="shared" si="8"/>
        <v>0</v>
      </c>
      <c r="AP41" s="58">
        <v>0</v>
      </c>
      <c r="AQ41" s="58">
        <f t="shared" si="16"/>
        <v>0</v>
      </c>
      <c r="AR41" s="47">
        <f t="shared" si="10"/>
        <v>20000</v>
      </c>
      <c r="AS41" s="59"/>
      <c r="AT41" s="9"/>
      <c r="AU41" s="59">
        <f t="shared" si="18"/>
        <v>0</v>
      </c>
      <c r="AV41" s="19" t="s">
        <v>98</v>
      </c>
      <c r="AW41" s="47"/>
      <c r="AX41" s="9" t="s">
        <v>107</v>
      </c>
      <c r="AY41" s="69"/>
    </row>
    <row r="42" spans="1:53" ht="36" hidden="1" customHeight="1" x14ac:dyDescent="0.25">
      <c r="A42" s="9">
        <f t="shared" si="15"/>
        <v>39</v>
      </c>
      <c r="B42" s="10" t="s">
        <v>187</v>
      </c>
      <c r="C42" s="11" t="s">
        <v>188</v>
      </c>
      <c r="D42" s="12" t="s">
        <v>559</v>
      </c>
      <c r="E42" s="16" t="s">
        <v>114</v>
      </c>
      <c r="F42" s="14" t="s">
        <v>16</v>
      </c>
      <c r="G42" s="15" t="s">
        <v>21</v>
      </c>
      <c r="H42" s="28">
        <v>0.8</v>
      </c>
      <c r="I42" s="84">
        <f>VLOOKUP(B42,[1]Sheet1!$B$5:$AZ$716,51,0)</f>
        <v>2102944.15</v>
      </c>
      <c r="J42" s="84">
        <f>VLOOKUP(B42,[1]Sheet1!$B$5:$BA$716,52,0)</f>
        <v>2102944.15</v>
      </c>
      <c r="K42" s="30">
        <f>VLOOKUP(B42,[2]Sheet1!$B$5:$BB$697,53,0)</f>
        <v>16077.51</v>
      </c>
      <c r="L42" s="30">
        <f>VLOOKUP(B42,[2]Sheet1!$B:$BC,54,0)</f>
        <v>16077.51</v>
      </c>
      <c r="M42" s="30">
        <f>VLOOKUP(B42,[2]Sheet1!$B:$BD,55,0)</f>
        <v>60017.936666666697</v>
      </c>
      <c r="N42" s="30">
        <f>VLOOKUP(B42,[2]Sheet1!$B:$BE,56,0)</f>
        <v>262655.563333333</v>
      </c>
      <c r="O42" s="30">
        <f>VLOOKUP(B42,[2]Sheet1!$B:$BF,57,0)</f>
        <v>412186.20333333302</v>
      </c>
      <c r="P42" s="30">
        <f>VLOOKUP(B42,[3]Sheet1!$B:$BH,59,0)</f>
        <v>515215.08333333302</v>
      </c>
      <c r="Q42" s="30">
        <f>VLOOKUP(B42,[4]Sheet1!$B$5:$BJ$707,61,0)</f>
        <v>351508.256666667</v>
      </c>
      <c r="R42" s="30">
        <f>VLOOKUP(B42,[1]Sheet1!$B$5:$BN$716,65,0)</f>
        <v>350490.691666667</v>
      </c>
      <c r="S42" s="36">
        <f t="shared" si="11"/>
        <v>1587383.004</v>
      </c>
      <c r="T42" s="37">
        <f>VLOOKUP(B42,[5]Sheet2!$A:$V,21,0)</f>
        <v>0</v>
      </c>
      <c r="U42" s="37"/>
      <c r="V42" s="37"/>
      <c r="W42" s="37">
        <f>VLOOKUP(B42,'[6]5.30 (2)'!$C$4:$V$115,20,0)</f>
        <v>180000</v>
      </c>
      <c r="X42" s="37"/>
      <c r="Y42" s="39">
        <v>6105.39</v>
      </c>
      <c r="Z42" s="37">
        <f>VLOOKUP(B42,'[7]7.9付款计划'!$C$9:$AB$196,26,0)</f>
        <v>0</v>
      </c>
      <c r="AA42" s="37"/>
      <c r="AB42" s="37"/>
      <c r="AC42" s="37">
        <f t="shared" si="12"/>
        <v>186105.39</v>
      </c>
      <c r="AD42" s="38">
        <f t="shared" si="3"/>
        <v>1401277.6140000001</v>
      </c>
      <c r="AE42" s="38">
        <f t="shared" si="13"/>
        <v>2102944.15</v>
      </c>
      <c r="AF42" s="44">
        <f t="shared" si="4"/>
        <v>2102944.15</v>
      </c>
      <c r="AG42" s="45">
        <f t="shared" si="5"/>
        <v>2102944.15</v>
      </c>
      <c r="AH42" s="54">
        <v>2102944.15</v>
      </c>
      <c r="AI42" s="47">
        <f t="shared" si="14"/>
        <v>2102944.15</v>
      </c>
      <c r="AJ42" s="55">
        <f t="shared" si="6"/>
        <v>1</v>
      </c>
      <c r="AK42" s="49">
        <f t="shared" si="7"/>
        <v>0.5339621000952478</v>
      </c>
      <c r="AL42" s="50"/>
      <c r="AM42" s="50"/>
      <c r="AN42" s="50"/>
      <c r="AO42" s="50">
        <f t="shared" si="8"/>
        <v>0</v>
      </c>
      <c r="AP42" s="58">
        <v>0</v>
      </c>
      <c r="AQ42" s="58">
        <f t="shared" si="16"/>
        <v>0</v>
      </c>
      <c r="AR42" s="47">
        <f t="shared" si="10"/>
        <v>2102944.15</v>
      </c>
      <c r="AS42" s="59">
        <v>45524</v>
      </c>
      <c r="AT42" s="9">
        <v>7</v>
      </c>
      <c r="AU42" s="59">
        <f t="shared" si="18"/>
        <v>45517</v>
      </c>
      <c r="AV42" s="19" t="s">
        <v>87</v>
      </c>
      <c r="AW42" s="47" t="str">
        <f>VLOOKUP(B42,[8]Sheet1!$A$1:$O$65536,15,0)</f>
        <v>应付2109049.54</v>
      </c>
      <c r="AX42" s="9" t="s">
        <v>107</v>
      </c>
      <c r="AY42" s="69"/>
    </row>
    <row r="43" spans="1:53" ht="36" hidden="1" customHeight="1" x14ac:dyDescent="0.25">
      <c r="A43" s="9">
        <f t="shared" si="15"/>
        <v>40</v>
      </c>
      <c r="B43" s="10" t="s">
        <v>189</v>
      </c>
      <c r="C43" s="11" t="s">
        <v>190</v>
      </c>
      <c r="D43" s="12" t="s">
        <v>559</v>
      </c>
      <c r="E43" s="16" t="s">
        <v>114</v>
      </c>
      <c r="F43" s="15" t="s">
        <v>12</v>
      </c>
      <c r="G43" s="15" t="s">
        <v>11</v>
      </c>
      <c r="H43" s="28">
        <v>1</v>
      </c>
      <c r="I43" s="84">
        <f>VLOOKUP(B43,[1]Sheet1!$B$5:$AZ$716,51,0)</f>
        <v>8701754.7699999996</v>
      </c>
      <c r="J43" s="84">
        <f>VLOOKUP(B43,[1]Sheet1!$B$5:$BA$716,52,0)</f>
        <v>7953093.9100000001</v>
      </c>
      <c r="K43" s="30">
        <f>VLOOKUP(B43,[2]Sheet1!$B$5:$BB$697,53,0)</f>
        <v>556803.16666666698</v>
      </c>
      <c r="L43" s="30">
        <f>VLOOKUP(B43,[2]Sheet1!$B:$BC,54,0)</f>
        <v>589663.14333333296</v>
      </c>
      <c r="M43" s="30">
        <f>VLOOKUP(B43,[2]Sheet1!$B:$BD,55,0)</f>
        <v>676226.42333333299</v>
      </c>
      <c r="N43" s="30">
        <f>VLOOKUP(B43,[2]Sheet1!$B:$BE,56,0)</f>
        <v>679047.62333333294</v>
      </c>
      <c r="O43" s="30">
        <f>VLOOKUP(B43,[2]Sheet1!$B:$BF,57,0)</f>
        <v>740588.21666666702</v>
      </c>
      <c r="P43" s="30">
        <f>VLOOKUP(B43,[3]Sheet1!$B:$BH,59,0)</f>
        <v>730459.40166666696</v>
      </c>
      <c r="Q43" s="30">
        <f>VLOOKUP(B43,[4]Sheet1!$B$5:$BJ$707,61,0)</f>
        <v>688834.49166666705</v>
      </c>
      <c r="R43" s="30">
        <f>VLOOKUP(B43,[1]Sheet1!$B$5:$BN$716,65,0)</f>
        <v>667706.80666666699</v>
      </c>
      <c r="S43" s="36">
        <f t="shared" si="11"/>
        <v>5329329.2733333334</v>
      </c>
      <c r="T43" s="37">
        <f>VLOOKUP(B43,[5]Sheet2!$A:$V,21,0)</f>
        <v>1330000</v>
      </c>
      <c r="U43" s="37"/>
      <c r="V43" s="37">
        <v>250000</v>
      </c>
      <c r="W43" s="37">
        <f>VLOOKUP(B43,'[6]5.30 (2)'!$C$4:$V$115,20,0)</f>
        <v>300000</v>
      </c>
      <c r="X43" s="37"/>
      <c r="Y43" s="37">
        <f>VLOOKUP(B43,'[7]7.4付款计划'!$C$4:$AI$185,33,0)</f>
        <v>50000</v>
      </c>
      <c r="Z43" s="37">
        <f>VLOOKUP(B43,'[7]7.9付款计划'!$C$9:$AB$196,26,0)</f>
        <v>180000</v>
      </c>
      <c r="AA43" s="37"/>
      <c r="AB43" s="37"/>
      <c r="AC43" s="37">
        <f t="shared" si="12"/>
        <v>2110000</v>
      </c>
      <c r="AD43" s="38">
        <f t="shared" si="3"/>
        <v>3219329.2733333334</v>
      </c>
      <c r="AE43" s="38">
        <f t="shared" si="13"/>
        <v>7953093.9100000001</v>
      </c>
      <c r="AF43" s="44">
        <f t="shared" si="4"/>
        <v>3219329.2733333334</v>
      </c>
      <c r="AG43" s="45">
        <f t="shared" si="5"/>
        <v>3219329.2733333334</v>
      </c>
      <c r="AH43" s="54">
        <v>500000</v>
      </c>
      <c r="AI43" s="47">
        <f t="shared" si="14"/>
        <v>500000</v>
      </c>
      <c r="AJ43" s="55">
        <f t="shared" si="6"/>
        <v>0.15531185459705829</v>
      </c>
      <c r="AK43" s="49">
        <f t="shared" si="7"/>
        <v>0.12695584428508191</v>
      </c>
      <c r="AL43" s="50"/>
      <c r="AM43" s="50"/>
      <c r="AN43" s="50"/>
      <c r="AO43" s="50">
        <f t="shared" si="8"/>
        <v>0</v>
      </c>
      <c r="AP43" s="58">
        <v>0.03</v>
      </c>
      <c r="AQ43" s="58">
        <f t="shared" si="16"/>
        <v>0.03</v>
      </c>
      <c r="AR43" s="47">
        <f t="shared" si="10"/>
        <v>485000</v>
      </c>
      <c r="AS43" s="59">
        <v>45534</v>
      </c>
      <c r="AT43" s="9">
        <v>2</v>
      </c>
      <c r="AU43" s="59">
        <f t="shared" si="18"/>
        <v>45532</v>
      </c>
      <c r="AV43" s="68" t="s">
        <v>98</v>
      </c>
      <c r="AW43" s="47" t="str">
        <f>VLOOKUP(B43,[8]Sheet1!$A$1:$O$65536,15,0)</f>
        <v>应付16201554.77</v>
      </c>
      <c r="AX43" s="15" t="s">
        <v>191</v>
      </c>
      <c r="AY43" s="69"/>
    </row>
    <row r="44" spans="1:53" ht="36" hidden="1" customHeight="1" x14ac:dyDescent="0.25">
      <c r="A44" s="9">
        <f t="shared" si="15"/>
        <v>41</v>
      </c>
      <c r="B44" s="10" t="s">
        <v>192</v>
      </c>
      <c r="C44" s="11" t="s">
        <v>193</v>
      </c>
      <c r="D44" s="12" t="s">
        <v>559</v>
      </c>
      <c r="E44" s="16" t="s">
        <v>114</v>
      </c>
      <c r="F44" s="15" t="s">
        <v>12</v>
      </c>
      <c r="G44" s="15" t="s">
        <v>11</v>
      </c>
      <c r="H44" s="28">
        <v>1</v>
      </c>
      <c r="I44" s="84">
        <f>VLOOKUP(B44,[1]Sheet1!$B$5:$AZ$716,51,0)</f>
        <v>10408787.98</v>
      </c>
      <c r="J44" s="84">
        <f>VLOOKUP(B44,[1]Sheet1!$B$5:$BA$716,52,0)</f>
        <v>9407697.3699999992</v>
      </c>
      <c r="K44" s="30">
        <f>VLOOKUP(B44,[2]Sheet1!$B$5:$BB$697,53,0)</f>
        <v>591973.75833333295</v>
      </c>
      <c r="L44" s="30">
        <f>VLOOKUP(B44,[2]Sheet1!$B:$BC,54,0)</f>
        <v>611056.72</v>
      </c>
      <c r="M44" s="30">
        <f>VLOOKUP(B44,[2]Sheet1!$B:$BD,55,0)</f>
        <v>676826.995</v>
      </c>
      <c r="N44" s="30">
        <f>VLOOKUP(B44,[2]Sheet1!$B:$BE,56,0)</f>
        <v>660791.70166666701</v>
      </c>
      <c r="O44" s="30">
        <f>VLOOKUP(B44,[2]Sheet1!$B:$BF,57,0)</f>
        <v>758751.76666666695</v>
      </c>
      <c r="P44" s="30">
        <f>VLOOKUP(B44,[3]Sheet1!$B:$BH,59,0)</f>
        <v>745775.18</v>
      </c>
      <c r="Q44" s="30">
        <f>VLOOKUP(B44,[4]Sheet1!$B$5:$BJ$707,61,0)</f>
        <v>728684.70499999996</v>
      </c>
      <c r="R44" s="30">
        <f>VLOOKUP(B44,[1]Sheet1!$B$5:$BN$716,65,0)</f>
        <v>741318.67333333299</v>
      </c>
      <c r="S44" s="36">
        <f t="shared" si="11"/>
        <v>5515179.5</v>
      </c>
      <c r="T44" s="37">
        <f>VLOOKUP(B44,[5]Sheet2!$A:$V,21,0)</f>
        <v>1390000</v>
      </c>
      <c r="U44" s="37">
        <f>20000+20000</f>
        <v>40000</v>
      </c>
      <c r="V44" s="37">
        <v>300000</v>
      </c>
      <c r="W44" s="37">
        <f>VLOOKUP(B44,'[6]5.30 (2)'!$C$4:$V$115,20,0)</f>
        <v>300000</v>
      </c>
      <c r="X44" s="37"/>
      <c r="Y44" s="37">
        <f>VLOOKUP(B44,'[7]7.4付款计划'!$C$4:$AI$185,33,0)</f>
        <v>50000</v>
      </c>
      <c r="Z44" s="37">
        <f>VLOOKUP(B44,'[7]7.9付款计划'!$C$9:$AB$196,26,0)</f>
        <v>180000</v>
      </c>
      <c r="AA44" s="37"/>
      <c r="AB44" s="37"/>
      <c r="AC44" s="37">
        <f t="shared" si="12"/>
        <v>2260000</v>
      </c>
      <c r="AD44" s="38">
        <f t="shared" si="3"/>
        <v>3255179.5</v>
      </c>
      <c r="AE44" s="38">
        <f t="shared" si="13"/>
        <v>9407697.3699999992</v>
      </c>
      <c r="AF44" s="44">
        <f t="shared" si="4"/>
        <v>3255179.5</v>
      </c>
      <c r="AG44" s="45">
        <f t="shared" si="5"/>
        <v>3255179.5</v>
      </c>
      <c r="AH44" s="54">
        <v>500000</v>
      </c>
      <c r="AI44" s="47">
        <f t="shared" si="14"/>
        <v>500000</v>
      </c>
      <c r="AJ44" s="55">
        <f t="shared" si="6"/>
        <v>0.15360136053941112</v>
      </c>
      <c r="AK44" s="49">
        <f t="shared" si="7"/>
        <v>0.12695584428508191</v>
      </c>
      <c r="AL44" s="50"/>
      <c r="AM44" s="50"/>
      <c r="AN44" s="50"/>
      <c r="AO44" s="50">
        <f t="shared" si="8"/>
        <v>0</v>
      </c>
      <c r="AP44" s="58">
        <v>0.03</v>
      </c>
      <c r="AQ44" s="58">
        <f t="shared" si="16"/>
        <v>0.03</v>
      </c>
      <c r="AR44" s="47">
        <f t="shared" si="10"/>
        <v>485000</v>
      </c>
      <c r="AS44" s="59">
        <v>45534</v>
      </c>
      <c r="AT44" s="9">
        <v>2</v>
      </c>
      <c r="AU44" s="59">
        <f t="shared" si="18"/>
        <v>45532</v>
      </c>
      <c r="AV44" s="68" t="s">
        <v>98</v>
      </c>
      <c r="AW44" s="47" t="str">
        <f>VLOOKUP(B44,[8]Sheet1!$A$1:$O$65536,15,0)</f>
        <v>应付17908787.98</v>
      </c>
      <c r="AX44" s="15" t="s">
        <v>194</v>
      </c>
      <c r="AY44" s="69"/>
    </row>
    <row r="45" spans="1:53" ht="36" hidden="1" customHeight="1" x14ac:dyDescent="0.25">
      <c r="A45" s="9">
        <f t="shared" si="15"/>
        <v>42</v>
      </c>
      <c r="B45" s="10" t="s">
        <v>195</v>
      </c>
      <c r="C45" s="17" t="s">
        <v>196</v>
      </c>
      <c r="D45" s="12" t="s">
        <v>559</v>
      </c>
      <c r="E45" s="16" t="s">
        <v>197</v>
      </c>
      <c r="F45" s="15" t="s">
        <v>12</v>
      </c>
      <c r="G45" s="15" t="s">
        <v>11</v>
      </c>
      <c r="H45" s="28">
        <v>0.8</v>
      </c>
      <c r="I45" s="84">
        <f>VLOOKUP(B45,[1]Sheet1!$B$5:$AZ$716,51,0)</f>
        <v>9171491.3499999996</v>
      </c>
      <c r="J45" s="84">
        <f>VLOOKUP(B45,[1]Sheet1!$B$5:$BA$716,52,0)</f>
        <v>7956805.3399999999</v>
      </c>
      <c r="K45" s="30">
        <f>VLOOKUP(B45,[2]Sheet1!$B$5:$BB$697,53,0)</f>
        <v>559486.65666666697</v>
      </c>
      <c r="L45" s="30">
        <f>VLOOKUP(B45,[2]Sheet1!$B:$BC,54,0)</f>
        <v>575301.17166666698</v>
      </c>
      <c r="M45" s="30">
        <f>VLOOKUP(B45,[2]Sheet1!$B:$BD,55,0)</f>
        <v>628977.88333333295</v>
      </c>
      <c r="N45" s="30">
        <f>VLOOKUP(B45,[2]Sheet1!$B:$BE,56,0)</f>
        <v>506161.65833333298</v>
      </c>
      <c r="O45" s="30">
        <f>VLOOKUP(B45,[2]Sheet1!$B:$BF,57,0)</f>
        <v>513637.47666666697</v>
      </c>
      <c r="P45" s="30">
        <f>VLOOKUP(B45,[3]Sheet1!$B:$BH,59,0)</f>
        <v>499383.626666667</v>
      </c>
      <c r="Q45" s="30">
        <f>VLOOKUP(B45,[4]Sheet1!$B$5:$BJ$707,61,0)</f>
        <v>502668.686666667</v>
      </c>
      <c r="R45" s="30">
        <f>VLOOKUP(B45,[1]Sheet1!$B$5:$BN$716,65,0)</f>
        <v>477140.12166666699</v>
      </c>
      <c r="S45" s="36">
        <f t="shared" si="11"/>
        <v>3410205.8253333345</v>
      </c>
      <c r="T45" s="37">
        <f>VLOOKUP(B45,[5]Sheet2!$A:$V,21,0)</f>
        <v>800000</v>
      </c>
      <c r="U45" s="37"/>
      <c r="V45" s="37">
        <v>250000</v>
      </c>
      <c r="W45" s="37">
        <v>220000</v>
      </c>
      <c r="X45" s="37"/>
      <c r="Y45" s="37">
        <f>VLOOKUP(B45,'[7]7.4付款计划'!$C$4:$AI$185,33,0)</f>
        <v>30000</v>
      </c>
      <c r="Z45" s="37">
        <f>VLOOKUP(B45,'[7]7.9付款计划'!$C$9:$AB$196,26,0)</f>
        <v>120000</v>
      </c>
      <c r="AA45" s="37"/>
      <c r="AB45" s="37"/>
      <c r="AC45" s="37">
        <f t="shared" si="12"/>
        <v>1420000</v>
      </c>
      <c r="AD45" s="38">
        <f t="shared" si="3"/>
        <v>1990205.8253333345</v>
      </c>
      <c r="AE45" s="38">
        <f t="shared" si="13"/>
        <v>7956805.3399999999</v>
      </c>
      <c r="AF45" s="44">
        <f t="shared" si="4"/>
        <v>1990205.8253333345</v>
      </c>
      <c r="AG45" s="45">
        <f t="shared" si="5"/>
        <v>1990205.8253333345</v>
      </c>
      <c r="AH45" s="54">
        <v>300000</v>
      </c>
      <c r="AI45" s="47">
        <f t="shared" si="14"/>
        <v>300000</v>
      </c>
      <c r="AJ45" s="48">
        <f t="shared" si="6"/>
        <v>0.15073817802224238</v>
      </c>
      <c r="AK45" s="49">
        <f t="shared" si="7"/>
        <v>7.617350657104914E-2</v>
      </c>
      <c r="AL45" s="50"/>
      <c r="AM45" s="50"/>
      <c r="AN45" s="50"/>
      <c r="AO45" s="50">
        <f t="shared" si="8"/>
        <v>0</v>
      </c>
      <c r="AP45" s="58">
        <v>0.03</v>
      </c>
      <c r="AQ45" s="58">
        <f t="shared" si="16"/>
        <v>0.03</v>
      </c>
      <c r="AR45" s="47">
        <f t="shared" si="10"/>
        <v>291000</v>
      </c>
      <c r="AS45" s="59">
        <v>45534</v>
      </c>
      <c r="AT45" s="9">
        <v>3</v>
      </c>
      <c r="AU45" s="59">
        <f t="shared" si="18"/>
        <v>45531</v>
      </c>
      <c r="AV45" s="68" t="s">
        <v>98</v>
      </c>
      <c r="AW45" s="47" t="str">
        <f>VLOOKUP(B45,[8]Sheet1!$A$1:$O$65536,15,0)</f>
        <v>应付9212797.33</v>
      </c>
      <c r="AX45" s="15" t="s">
        <v>182</v>
      </c>
      <c r="AY45" s="69"/>
    </row>
    <row r="46" spans="1:53" ht="36" hidden="1" customHeight="1" x14ac:dyDescent="0.25">
      <c r="A46" s="9">
        <f t="shared" si="15"/>
        <v>43</v>
      </c>
      <c r="B46" s="10" t="s">
        <v>198</v>
      </c>
      <c r="C46" s="17" t="s">
        <v>199</v>
      </c>
      <c r="D46" s="12" t="s">
        <v>559</v>
      </c>
      <c r="E46" s="16" t="s">
        <v>200</v>
      </c>
      <c r="F46" s="15" t="s">
        <v>12</v>
      </c>
      <c r="G46" s="15" t="s">
        <v>11</v>
      </c>
      <c r="H46" s="28">
        <v>0.8</v>
      </c>
      <c r="I46" s="84">
        <f>VLOOKUP(B46,[1]Sheet1!$B$5:$AZ$716,51,0)</f>
        <v>14221806.939999999</v>
      </c>
      <c r="J46" s="84">
        <f>VLOOKUP(B46,[1]Sheet1!$B$5:$BA$716,52,0)</f>
        <v>13216556.369999999</v>
      </c>
      <c r="K46" s="30">
        <f>VLOOKUP(B46,[2]Sheet1!$B$5:$BB$697,53,0)</f>
        <v>606459.26</v>
      </c>
      <c r="L46" s="30">
        <f>VLOOKUP(B46,[2]Sheet1!$B:$BC,54,0)</f>
        <v>599992.48499999999</v>
      </c>
      <c r="M46" s="30">
        <f>VLOOKUP(B46,[2]Sheet1!$B:$BD,55,0)</f>
        <v>627288.23166666704</v>
      </c>
      <c r="N46" s="30">
        <f>VLOOKUP(B46,[2]Sheet1!$B:$BE,56,0)</f>
        <v>585398.96666666702</v>
      </c>
      <c r="O46" s="30">
        <f>VLOOKUP(B46,[2]Sheet1!$B:$BF,57,0)</f>
        <v>594815.32833333302</v>
      </c>
      <c r="P46" s="30">
        <f>VLOOKUP(B46,[3]Sheet1!$B:$BH,59,0)</f>
        <v>547067.64666666696</v>
      </c>
      <c r="Q46" s="30">
        <f>VLOOKUP(B46,[4]Sheet1!$B$5:$BJ$707,61,0)</f>
        <v>534898.55166666699</v>
      </c>
      <c r="R46" s="30">
        <f>VLOOKUP(B46,[1]Sheet1!$B$5:$BN$716,65,0)</f>
        <v>547820.18166666699</v>
      </c>
      <c r="S46" s="36">
        <f t="shared" si="11"/>
        <v>3714992.521333335</v>
      </c>
      <c r="T46" s="37">
        <f>VLOOKUP(B46,[5]Sheet2!$A:$V,21,0)</f>
        <v>510000</v>
      </c>
      <c r="U46" s="37"/>
      <c r="V46" s="37">
        <v>650000</v>
      </c>
      <c r="W46" s="37">
        <f>VLOOKUP(B46,'[6]5.30 (2)'!$C$4:$V$115,20,0)</f>
        <v>300000</v>
      </c>
      <c r="X46" s="37"/>
      <c r="Y46" s="37">
        <f>VLOOKUP(B46,'[7]7.4付款计划'!$C$4:$AI$185,33,0)</f>
        <v>30000</v>
      </c>
      <c r="Z46" s="37">
        <f>VLOOKUP(B46,'[7]7.9付款计划'!$C$9:$AB$196,26,0)</f>
        <v>200000</v>
      </c>
      <c r="AA46" s="37"/>
      <c r="AB46" s="37"/>
      <c r="AC46" s="37">
        <f t="shared" si="12"/>
        <v>1690000</v>
      </c>
      <c r="AD46" s="38">
        <f t="shared" si="3"/>
        <v>2024992.521333335</v>
      </c>
      <c r="AE46" s="38">
        <f t="shared" si="13"/>
        <v>13216556.369999999</v>
      </c>
      <c r="AF46" s="44">
        <f t="shared" si="4"/>
        <v>2024992.521333335</v>
      </c>
      <c r="AG46" s="45">
        <f t="shared" si="5"/>
        <v>2024992.521333335</v>
      </c>
      <c r="AH46" s="54">
        <v>300000</v>
      </c>
      <c r="AI46" s="47">
        <f t="shared" si="14"/>
        <v>300000</v>
      </c>
      <c r="AJ46" s="48">
        <f t="shared" si="6"/>
        <v>0.148148695286276</v>
      </c>
      <c r="AK46" s="49">
        <f t="shared" si="7"/>
        <v>7.617350657104914E-2</v>
      </c>
      <c r="AL46" s="50"/>
      <c r="AM46" s="50"/>
      <c r="AN46" s="50"/>
      <c r="AO46" s="50">
        <f t="shared" si="8"/>
        <v>0</v>
      </c>
      <c r="AP46" s="58">
        <v>0.03</v>
      </c>
      <c r="AQ46" s="58">
        <f t="shared" si="16"/>
        <v>0.03</v>
      </c>
      <c r="AR46" s="47">
        <f t="shared" si="10"/>
        <v>291000</v>
      </c>
      <c r="AS46" s="59">
        <v>45534</v>
      </c>
      <c r="AT46" s="9">
        <v>3</v>
      </c>
      <c r="AU46" s="59">
        <f t="shared" si="18"/>
        <v>45531</v>
      </c>
      <c r="AV46" s="68" t="s">
        <v>98</v>
      </c>
      <c r="AW46" s="47" t="str">
        <f>VLOOKUP(B46,[8]Sheet1!$A$1:$O$65536,15,0)</f>
        <v>应付14221806.94</v>
      </c>
      <c r="AX46" s="15" t="s">
        <v>201</v>
      </c>
      <c r="AY46" s="69"/>
    </row>
    <row r="47" spans="1:53" ht="36" hidden="1" customHeight="1" x14ac:dyDescent="0.25">
      <c r="A47" s="9">
        <f t="shared" si="15"/>
        <v>44</v>
      </c>
      <c r="B47" s="10" t="s">
        <v>202</v>
      </c>
      <c r="C47" s="18" t="s">
        <v>203</v>
      </c>
      <c r="D47" s="12" t="s">
        <v>559</v>
      </c>
      <c r="E47" s="19" t="s">
        <v>86</v>
      </c>
      <c r="F47" s="15" t="s">
        <v>16</v>
      </c>
      <c r="G47" s="15" t="s">
        <v>11</v>
      </c>
      <c r="H47" s="28">
        <v>0.8</v>
      </c>
      <c r="I47" s="29">
        <f>VLOOKUP(B47,[1]Sheet1!$B$5:$AZ$716,51,0)</f>
        <v>2485540.2400000002</v>
      </c>
      <c r="J47" s="29">
        <f>VLOOKUP(B47,[1]Sheet1!$B$5:$BA$716,52,0)</f>
        <v>2067595.6</v>
      </c>
      <c r="K47" s="30">
        <f>VLOOKUP(B47,[2]Sheet1!$B$5:$BB$697,53,0)</f>
        <v>244520.52666666699</v>
      </c>
      <c r="L47" s="30">
        <f>VLOOKUP(B47,[2]Sheet1!$B:$BC,54,0)</f>
        <v>272920.52500000002</v>
      </c>
      <c r="M47" s="30">
        <f>VLOOKUP(B47,[2]Sheet1!$B:$BD,55,0)</f>
        <v>295214.29499999998</v>
      </c>
      <c r="N47" s="30">
        <f>VLOOKUP(B47,[2]Sheet1!$B:$BE,56,0)</f>
        <v>336686.60666666698</v>
      </c>
      <c r="O47" s="30">
        <f>VLOOKUP(B47,[2]Sheet1!$B:$BF,57,0)</f>
        <v>296871.56833333301</v>
      </c>
      <c r="P47" s="30">
        <f>VLOOKUP(B47,[3]Sheet1!$B:$BH,59,0)</f>
        <v>275931.42499999999</v>
      </c>
      <c r="Q47" s="30">
        <f>VLOOKUP(B47,[4]Sheet1!$B$5:$BJ$707,61,0)</f>
        <v>156885.933333333</v>
      </c>
      <c r="R47" s="30">
        <f>VLOOKUP(B47,[1]Sheet1!$B$5:$BN$716,65,0)</f>
        <v>144669.51500000001</v>
      </c>
      <c r="S47" s="36">
        <f t="shared" si="11"/>
        <v>1618960.3160000001</v>
      </c>
      <c r="T47" s="37">
        <f>VLOOKUP(B47,[5]Sheet2!$A:$V,21,0)</f>
        <v>50000</v>
      </c>
      <c r="U47" s="37"/>
      <c r="V47" s="37"/>
      <c r="W47" s="37">
        <f>VLOOKUP(B47,'[6]5.30 (2)'!$C$4:$V$115,20,0)</f>
        <v>70000</v>
      </c>
      <c r="X47" s="37"/>
      <c r="Y47" s="37">
        <f>VLOOKUP(B47,'[7]7.4付款计划'!$C$4:$AI$185,33,0)</f>
        <v>20000</v>
      </c>
      <c r="Z47" s="37">
        <f>VLOOKUP(B47,'[7]7.9付款计划'!$C$9:$AB$196,26,0)</f>
        <v>0</v>
      </c>
      <c r="AA47" s="37"/>
      <c r="AB47" s="37"/>
      <c r="AC47" s="37">
        <f t="shared" si="12"/>
        <v>140000</v>
      </c>
      <c r="AD47" s="38">
        <f t="shared" si="3"/>
        <v>1478960.3160000001</v>
      </c>
      <c r="AE47" s="38">
        <f t="shared" si="13"/>
        <v>2067595.6</v>
      </c>
      <c r="AF47" s="44">
        <f t="shared" si="4"/>
        <v>1478960.3160000001</v>
      </c>
      <c r="AG47" s="45">
        <f t="shared" si="5"/>
        <v>1478960.3160000001</v>
      </c>
      <c r="AH47" s="54">
        <v>100000</v>
      </c>
      <c r="AI47" s="47">
        <f t="shared" si="14"/>
        <v>100000</v>
      </c>
      <c r="AJ47" s="48">
        <f t="shared" si="6"/>
        <v>6.7615066420754447E-2</v>
      </c>
      <c r="AK47" s="49">
        <f t="shared" si="7"/>
        <v>2.539116885701638E-2</v>
      </c>
      <c r="AL47" s="50"/>
      <c r="AM47" s="50"/>
      <c r="AN47" s="50"/>
      <c r="AO47" s="50">
        <f t="shared" si="8"/>
        <v>0</v>
      </c>
      <c r="AP47" s="58">
        <v>0</v>
      </c>
      <c r="AQ47" s="58">
        <f t="shared" si="16"/>
        <v>0</v>
      </c>
      <c r="AR47" s="47">
        <f t="shared" si="10"/>
        <v>100000</v>
      </c>
      <c r="AS47" s="59">
        <v>45533</v>
      </c>
      <c r="AT47" s="9">
        <v>3</v>
      </c>
      <c r="AU47" s="59">
        <f t="shared" si="18"/>
        <v>45530</v>
      </c>
      <c r="AV47" s="68" t="s">
        <v>98</v>
      </c>
      <c r="AW47" s="47"/>
      <c r="AX47" s="15" t="s">
        <v>167</v>
      </c>
      <c r="AY47" s="69"/>
    </row>
    <row r="48" spans="1:53" ht="36" hidden="1" customHeight="1" x14ac:dyDescent="0.25">
      <c r="A48" s="9">
        <f t="shared" si="15"/>
        <v>45</v>
      </c>
      <c r="B48" s="10" t="s">
        <v>204</v>
      </c>
      <c r="C48" s="17" t="s">
        <v>205</v>
      </c>
      <c r="D48" s="12" t="s">
        <v>559</v>
      </c>
      <c r="E48" s="16" t="s">
        <v>200</v>
      </c>
      <c r="F48" s="15" t="s">
        <v>12</v>
      </c>
      <c r="G48" s="15" t="s">
        <v>11</v>
      </c>
      <c r="H48" s="32">
        <v>0.8</v>
      </c>
      <c r="I48" s="84">
        <f>VLOOKUP(B48,[1]Sheet1!$B$5:$AZ$716,51,0)</f>
        <v>3217619.2</v>
      </c>
      <c r="J48" s="84">
        <f>VLOOKUP(B48,[1]Sheet1!$B$5:$BA$716,52,0)</f>
        <v>2864712.71</v>
      </c>
      <c r="K48" s="30">
        <f>VLOOKUP(B48,[2]Sheet1!$B$5:$BB$697,53,0)</f>
        <v>312936.48499999999</v>
      </c>
      <c r="L48" s="30">
        <f>VLOOKUP(B48,[2]Sheet1!$B:$BC,54,0)</f>
        <v>376621.17666666699</v>
      </c>
      <c r="M48" s="30">
        <f>VLOOKUP(B48,[2]Sheet1!$B:$BD,55,0)</f>
        <v>363017.33333333302</v>
      </c>
      <c r="N48" s="30">
        <f>VLOOKUP(B48,[2]Sheet1!$B:$BE,56,0)</f>
        <v>437479.49666666699</v>
      </c>
      <c r="O48" s="30">
        <f>VLOOKUP(B48,[2]Sheet1!$B:$BF,57,0)</f>
        <v>364431.48333333299</v>
      </c>
      <c r="P48" s="30">
        <f>VLOOKUP(B48,[3]Sheet1!$B:$BH,59,0)</f>
        <v>305116.09000000003</v>
      </c>
      <c r="Q48" s="30">
        <f>VLOOKUP(B48,[4]Sheet1!$B$5:$BJ$707,61,0)</f>
        <v>270000.04833333299</v>
      </c>
      <c r="R48" s="30">
        <f>VLOOKUP(B48,[1]Sheet1!$B$5:$BN$716,65,0)</f>
        <v>206315.35666666701</v>
      </c>
      <c r="S48" s="36">
        <f t="shared" si="11"/>
        <v>2108733.9759999998</v>
      </c>
      <c r="T48" s="37">
        <f>VLOOKUP(B48,[5]Sheet2!$A:$V,21,0)</f>
        <v>700000</v>
      </c>
      <c r="U48" s="37"/>
      <c r="V48" s="37">
        <v>80000</v>
      </c>
      <c r="W48" s="37">
        <f>VLOOKUP(B48,'[6]5.30 (2)'!$C$4:$V$115,20,0)</f>
        <v>110000</v>
      </c>
      <c r="X48" s="37"/>
      <c r="Y48" s="37">
        <f>VLOOKUP(B48,'[7]7.4付款计划'!$C$4:$AI$185,33,0)</f>
        <v>20000</v>
      </c>
      <c r="Z48" s="37">
        <f>VLOOKUP(B48,'[7]7.9付款计划'!$C$9:$AB$196,26,0)</f>
        <v>70000</v>
      </c>
      <c r="AA48" s="37"/>
      <c r="AB48" s="37"/>
      <c r="AC48" s="37">
        <f t="shared" si="12"/>
        <v>980000</v>
      </c>
      <c r="AD48" s="38">
        <f t="shared" si="3"/>
        <v>1128733.9759999998</v>
      </c>
      <c r="AE48" s="38">
        <f t="shared" si="13"/>
        <v>2864712.71</v>
      </c>
      <c r="AF48" s="44">
        <f t="shared" si="4"/>
        <v>1128733.9759999998</v>
      </c>
      <c r="AG48" s="45">
        <f t="shared" si="5"/>
        <v>1128733.9759999998</v>
      </c>
      <c r="AH48" s="54">
        <v>180000</v>
      </c>
      <c r="AI48" s="47">
        <f t="shared" si="14"/>
        <v>180000</v>
      </c>
      <c r="AJ48" s="48">
        <f t="shared" si="6"/>
        <v>0.159470702421737</v>
      </c>
      <c r="AK48" s="49">
        <f t="shared" si="7"/>
        <v>4.5704103942629484E-2</v>
      </c>
      <c r="AL48" s="50"/>
      <c r="AM48" s="50"/>
      <c r="AN48" s="50"/>
      <c r="AO48" s="50">
        <f t="shared" si="8"/>
        <v>0</v>
      </c>
      <c r="AP48" s="58">
        <v>0.03</v>
      </c>
      <c r="AQ48" s="58">
        <f t="shared" si="16"/>
        <v>0.03</v>
      </c>
      <c r="AR48" s="47">
        <f t="shared" si="10"/>
        <v>174600</v>
      </c>
      <c r="AS48" s="59">
        <v>45533</v>
      </c>
      <c r="AT48" s="9">
        <v>3</v>
      </c>
      <c r="AU48" s="59">
        <f t="shared" si="18"/>
        <v>45530</v>
      </c>
      <c r="AV48" s="68" t="s">
        <v>98</v>
      </c>
      <c r="AW48" s="47" t="str">
        <f>VLOOKUP(B48,[8]Sheet1!$A$1:$O$65536,15,0)</f>
        <v>应付3217619.2</v>
      </c>
      <c r="AX48" s="15" t="s">
        <v>182</v>
      </c>
      <c r="AY48" s="69"/>
    </row>
    <row r="49" spans="1:52" ht="36" customHeight="1" x14ac:dyDescent="0.25">
      <c r="A49" s="9">
        <f t="shared" si="15"/>
        <v>46</v>
      </c>
      <c r="B49" s="10" t="s">
        <v>206</v>
      </c>
      <c r="C49" s="11" t="s">
        <v>207</v>
      </c>
      <c r="D49" s="12" t="s">
        <v>559</v>
      </c>
      <c r="E49" s="13" t="s">
        <v>200</v>
      </c>
      <c r="F49" s="15" t="s">
        <v>14</v>
      </c>
      <c r="G49" s="15" t="s">
        <v>11</v>
      </c>
      <c r="H49" s="28">
        <v>0.8</v>
      </c>
      <c r="I49" s="29">
        <f>VLOOKUP(B49,[1]Sheet1!$B$5:$AZ$716,51,0)</f>
        <v>3588529.37</v>
      </c>
      <c r="J49" s="29">
        <f>VLOOKUP(B49,[1]Sheet1!$B$5:$BA$716,52,0)</f>
        <v>3142608.73</v>
      </c>
      <c r="K49" s="30">
        <f>VLOOKUP(B49,[2]Sheet1!$B$5:$BB$697,53,0)</f>
        <v>303036.33500000002</v>
      </c>
      <c r="L49" s="30">
        <f>VLOOKUP(B49,[2]Sheet1!$B:$BC,54,0)</f>
        <v>354508.64666666702</v>
      </c>
      <c r="M49" s="30">
        <f>VLOOKUP(B49,[2]Sheet1!$B:$BD,55,0)</f>
        <v>365058.69833333301</v>
      </c>
      <c r="N49" s="30">
        <f>VLOOKUP(B49,[2]Sheet1!$B:$BE,56,0)</f>
        <v>343004.313333333</v>
      </c>
      <c r="O49" s="30">
        <f>VLOOKUP(B49,[2]Sheet1!$B:$BF,57,0)</f>
        <v>345202.09333333297</v>
      </c>
      <c r="P49" s="30">
        <f>VLOOKUP(B49,[3]Sheet1!$B:$BH,59,0)</f>
        <v>311621.34499999997</v>
      </c>
      <c r="Q49" s="30">
        <f>VLOOKUP(B49,[4]Sheet1!$B$5:$BJ$707,61,0)</f>
        <v>293804.95833333302</v>
      </c>
      <c r="R49" s="30">
        <f>VLOOKUP(B49,[1]Sheet1!$B$5:$BN$716,65,0)</f>
        <v>276912.91499999998</v>
      </c>
      <c r="S49" s="36">
        <f t="shared" si="11"/>
        <v>2074519.4439999994</v>
      </c>
      <c r="T49" s="37">
        <f>VLOOKUP(B49,[5]Sheet2!$A:$V,21,0)</f>
        <v>600000</v>
      </c>
      <c r="U49" s="37"/>
      <c r="V49" s="37"/>
      <c r="W49" s="37">
        <f>VLOOKUP(B49,'[6]5.30 (2)'!$C$4:$V$115,20,0)</f>
        <v>300000</v>
      </c>
      <c r="X49" s="37">
        <v>50000</v>
      </c>
      <c r="Y49" s="37">
        <f>VLOOKUP(B49,'[7]7.4付款计划'!$C$4:$AI$185,33,0)</f>
        <v>80000</v>
      </c>
      <c r="Z49" s="37">
        <f>VLOOKUP(B49,'[7]7.9付款计划'!$C$9:$AB$196,26,0)</f>
        <v>0</v>
      </c>
      <c r="AA49" s="37">
        <v>200000</v>
      </c>
      <c r="AB49" s="37"/>
      <c r="AC49" s="37">
        <f t="shared" si="12"/>
        <v>1230000</v>
      </c>
      <c r="AD49" s="38">
        <f t="shared" si="3"/>
        <v>844519.44399999944</v>
      </c>
      <c r="AE49" s="38">
        <f t="shared" si="13"/>
        <v>2942608.73</v>
      </c>
      <c r="AF49" s="44">
        <f t="shared" si="4"/>
        <v>844519.44399999944</v>
      </c>
      <c r="AG49" s="45">
        <f t="shared" si="5"/>
        <v>844519.44399999944</v>
      </c>
      <c r="AH49" s="46">
        <v>250000</v>
      </c>
      <c r="AI49" s="47">
        <f t="shared" si="14"/>
        <v>250000</v>
      </c>
      <c r="AJ49" s="48">
        <f t="shared" si="6"/>
        <v>0.29602633992166577</v>
      </c>
      <c r="AK49" s="49">
        <f t="shared" si="7"/>
        <v>6.3477922142540957E-2</v>
      </c>
      <c r="AL49" s="50"/>
      <c r="AM49" s="50"/>
      <c r="AN49" s="50"/>
      <c r="AO49" s="50">
        <f t="shared" si="8"/>
        <v>0</v>
      </c>
      <c r="AP49" s="58">
        <v>0.03</v>
      </c>
      <c r="AQ49" s="58">
        <f t="shared" si="16"/>
        <v>0.03</v>
      </c>
      <c r="AR49" s="47">
        <f t="shared" si="10"/>
        <v>242500</v>
      </c>
      <c r="AS49" s="59">
        <v>45533</v>
      </c>
      <c r="AT49" s="9">
        <v>3</v>
      </c>
      <c r="AU49" s="59">
        <f t="shared" si="18"/>
        <v>45530</v>
      </c>
      <c r="AV49" s="68" t="s">
        <v>91</v>
      </c>
      <c r="AW49" s="47" t="str">
        <f>VLOOKUP(B49,[8]Sheet1!$A$1:$O$65536,15,0)</f>
        <v>应付3615571.33</v>
      </c>
      <c r="AX49" s="15" t="s">
        <v>294</v>
      </c>
      <c r="AY49" s="69" t="s">
        <v>209</v>
      </c>
    </row>
    <row r="50" spans="1:52" ht="36" hidden="1" customHeight="1" x14ac:dyDescent="0.25">
      <c r="A50" s="9">
        <f t="shared" si="15"/>
        <v>47</v>
      </c>
      <c r="B50" s="10" t="s">
        <v>210</v>
      </c>
      <c r="C50" s="18" t="s">
        <v>211</v>
      </c>
      <c r="D50" s="12" t="s">
        <v>565</v>
      </c>
      <c r="E50" s="14" t="s">
        <v>86</v>
      </c>
      <c r="F50" s="15" t="s">
        <v>12</v>
      </c>
      <c r="G50" s="15" t="s">
        <v>11</v>
      </c>
      <c r="H50" s="28">
        <v>0.8</v>
      </c>
      <c r="I50" s="29">
        <f>VLOOKUP(B50,[1]Sheet1!$B$5:$AZ$716,51,0)</f>
        <v>2222519.5499999998</v>
      </c>
      <c r="J50" s="29">
        <f>VLOOKUP(B50,[1]Sheet1!$B$5:$BA$716,52,0)</f>
        <v>1875299.5</v>
      </c>
      <c r="K50" s="30">
        <f>VLOOKUP(B50,[2]Sheet1!$B$5:$BB$697,53,0)</f>
        <v>186471.32166666701</v>
      </c>
      <c r="L50" s="30">
        <f>VLOOKUP(B50,[2]Sheet1!$B:$BC,54,0)</f>
        <v>181572.286666667</v>
      </c>
      <c r="M50" s="30">
        <f>VLOOKUP(B50,[2]Sheet1!$B:$BD,55,0)</f>
        <v>173075.29666666701</v>
      </c>
      <c r="N50" s="30">
        <f>VLOOKUP(B50,[2]Sheet1!$B:$BE,56,0)</f>
        <v>158505.661666667</v>
      </c>
      <c r="O50" s="30">
        <f>VLOOKUP(B50,[2]Sheet1!$B:$BF,57,0)</f>
        <v>125422.328333333</v>
      </c>
      <c r="P50" s="30">
        <f>VLOOKUP(B50,[3]Sheet1!$B:$BH,59,0)</f>
        <v>172931.52499999999</v>
      </c>
      <c r="Q50" s="30">
        <f>VLOOKUP(B50,[4]Sheet1!$B$5:$BJ$707,61,0)</f>
        <v>176837.55166666699</v>
      </c>
      <c r="R50" s="30">
        <f>VLOOKUP(B50,[1]Sheet1!$B$5:$BN$716,65,0)</f>
        <v>174555.47833333301</v>
      </c>
      <c r="S50" s="36">
        <f t="shared" si="11"/>
        <v>1079497.1600000008</v>
      </c>
      <c r="T50" s="37">
        <f>VLOOKUP(B50,[5]Sheet2!$A:$V,21,0)</f>
        <v>30000</v>
      </c>
      <c r="U50" s="37"/>
      <c r="V50" s="37">
        <v>100000</v>
      </c>
      <c r="W50" s="37"/>
      <c r="X50" s="37"/>
      <c r="Y50" s="37">
        <f>VLOOKUP(B50,'[7]7.4付款计划'!$C$4:$AI$185,33,0)</f>
        <v>10000</v>
      </c>
      <c r="Z50" s="37">
        <f>VLOOKUP(B50,'[7]7.9付款计划'!$C$9:$AB$196,26,0)</f>
        <v>0</v>
      </c>
      <c r="AA50" s="37"/>
      <c r="AB50" s="37"/>
      <c r="AC50" s="37">
        <f t="shared" si="12"/>
        <v>140000</v>
      </c>
      <c r="AD50" s="38">
        <f t="shared" si="3"/>
        <v>939497.16000000085</v>
      </c>
      <c r="AE50" s="38">
        <f t="shared" si="13"/>
        <v>1875299.5</v>
      </c>
      <c r="AF50" s="44">
        <f t="shared" si="4"/>
        <v>939497.16000000085</v>
      </c>
      <c r="AG50" s="45">
        <f t="shared" si="5"/>
        <v>939497.16000000085</v>
      </c>
      <c r="AH50" s="53">
        <v>30000</v>
      </c>
      <c r="AI50" s="47">
        <f t="shared" si="14"/>
        <v>30000</v>
      </c>
      <c r="AJ50" s="48">
        <f t="shared" si="6"/>
        <v>3.1931975185534325E-2</v>
      </c>
      <c r="AK50" s="49">
        <f t="shared" si="7"/>
        <v>7.617350657104914E-3</v>
      </c>
      <c r="AL50" s="50"/>
      <c r="AM50" s="50"/>
      <c r="AN50" s="50"/>
      <c r="AO50" s="50">
        <f t="shared" si="8"/>
        <v>0</v>
      </c>
      <c r="AP50" s="58">
        <v>0.03</v>
      </c>
      <c r="AQ50" s="58">
        <f t="shared" si="16"/>
        <v>0.03</v>
      </c>
      <c r="AR50" s="47">
        <f t="shared" si="10"/>
        <v>29100</v>
      </c>
      <c r="AS50" s="59"/>
      <c r="AT50" s="9">
        <v>3</v>
      </c>
      <c r="AU50" s="59">
        <f t="shared" si="18"/>
        <v>-3</v>
      </c>
      <c r="AV50" s="68" t="s">
        <v>98</v>
      </c>
      <c r="AW50" s="47"/>
      <c r="AX50" s="15" t="s">
        <v>167</v>
      </c>
      <c r="AY50" s="69"/>
    </row>
    <row r="51" spans="1:52" ht="36" hidden="1" customHeight="1" x14ac:dyDescent="0.25">
      <c r="A51" s="9">
        <f t="shared" si="15"/>
        <v>48</v>
      </c>
      <c r="B51" s="10" t="s">
        <v>212</v>
      </c>
      <c r="C51" s="17" t="s">
        <v>213</v>
      </c>
      <c r="D51" s="12" t="s">
        <v>562</v>
      </c>
      <c r="E51" s="16" t="s">
        <v>114</v>
      </c>
      <c r="F51" s="15" t="s">
        <v>12</v>
      </c>
      <c r="G51" s="15" t="s">
        <v>11</v>
      </c>
      <c r="H51" s="28">
        <v>0.8</v>
      </c>
      <c r="I51" s="84">
        <f>VLOOKUP(B51,[1]Sheet1!$B$5:$AZ$716,51,0)</f>
        <v>1825441.09</v>
      </c>
      <c r="J51" s="84">
        <f>VLOOKUP(B51,[1]Sheet1!$B$5:$BA$716,52,0)</f>
        <v>1825441.09</v>
      </c>
      <c r="K51" s="30">
        <f>VLOOKUP(B51,[2]Sheet1!$B$5:$BB$697,53,0)</f>
        <v>206112.34166666699</v>
      </c>
      <c r="L51" s="30">
        <f>VLOOKUP(B51,[2]Sheet1!$B:$BC,54,0)</f>
        <v>237874.91500000001</v>
      </c>
      <c r="M51" s="30">
        <f>VLOOKUP(B51,[2]Sheet1!$B:$BD,55,0)</f>
        <v>161101.35333333301</v>
      </c>
      <c r="N51" s="30">
        <f>VLOOKUP(B51,[2]Sheet1!$B:$BE,56,0)</f>
        <v>58518.02</v>
      </c>
      <c r="O51" s="30">
        <f>VLOOKUP(B51,[2]Sheet1!$B:$BF,57,0)</f>
        <v>60125.968333333301</v>
      </c>
      <c r="P51" s="30">
        <f>VLOOKUP(B51,[3]Sheet1!$B:$BH,59,0)</f>
        <v>33370.521666666697</v>
      </c>
      <c r="Q51" s="30">
        <f>VLOOKUP(B51,[4]Sheet1!$B$5:$BJ$707,61,0)</f>
        <v>33370.521666666697</v>
      </c>
      <c r="R51" s="30">
        <f>VLOOKUP(B51,[1]Sheet1!$B$5:$BN$716,65,0)</f>
        <v>1607.9483333333301</v>
      </c>
      <c r="S51" s="36">
        <f t="shared" si="11"/>
        <v>633665.27200000011</v>
      </c>
      <c r="T51" s="37">
        <f>VLOOKUP(B51,[5]Sheet2!$A:$V,21,0)</f>
        <v>70000</v>
      </c>
      <c r="U51" s="37"/>
      <c r="V51" s="37"/>
      <c r="W51" s="37">
        <f>VLOOKUP(B51,'[6]5.30 (2)'!$C$4:$V$115,20,0)</f>
        <v>30000</v>
      </c>
      <c r="X51" s="37"/>
      <c r="Y51" s="37">
        <f>VLOOKUP(B51,'[7]7.4付款计划'!$C$4:$AI$185,33,0)</f>
        <v>10000</v>
      </c>
      <c r="Z51" s="37">
        <f>VLOOKUP(B51,'[7]7.9付款计划'!$C$9:$AB$196,26,0)</f>
        <v>0</v>
      </c>
      <c r="AA51" s="37"/>
      <c r="AB51" s="37"/>
      <c r="AC51" s="37">
        <f t="shared" si="12"/>
        <v>110000</v>
      </c>
      <c r="AD51" s="38">
        <f t="shared" si="3"/>
        <v>523665.27200000011</v>
      </c>
      <c r="AE51" s="38">
        <f t="shared" si="13"/>
        <v>1825441.09</v>
      </c>
      <c r="AF51" s="44">
        <f t="shared" si="4"/>
        <v>523665.27200000011</v>
      </c>
      <c r="AG51" s="45">
        <f t="shared" si="5"/>
        <v>523665.27200000011</v>
      </c>
      <c r="AH51" s="52">
        <v>80000</v>
      </c>
      <c r="AI51" s="47">
        <f t="shared" si="14"/>
        <v>80000</v>
      </c>
      <c r="AJ51" s="48">
        <f t="shared" si="6"/>
        <v>0.15276934384909904</v>
      </c>
      <c r="AK51" s="49">
        <f t="shared" si="7"/>
        <v>2.0312935085613104E-2</v>
      </c>
      <c r="AL51" s="50"/>
      <c r="AM51" s="50"/>
      <c r="AN51" s="50"/>
      <c r="AO51" s="50">
        <f t="shared" si="8"/>
        <v>0</v>
      </c>
      <c r="AP51" s="58">
        <v>0.03</v>
      </c>
      <c r="AQ51" s="58">
        <f t="shared" si="16"/>
        <v>0.03</v>
      </c>
      <c r="AR51" s="47">
        <f t="shared" si="10"/>
        <v>77600</v>
      </c>
      <c r="AS51" s="59">
        <v>45537</v>
      </c>
      <c r="AT51" s="9">
        <v>3</v>
      </c>
      <c r="AU51" s="59">
        <f t="shared" si="18"/>
        <v>45534</v>
      </c>
      <c r="AV51" s="68" t="s">
        <v>98</v>
      </c>
      <c r="AW51" s="47" t="str">
        <f>VLOOKUP(B51,[8]Sheet1!$A$1:$O$65536,15,0)</f>
        <v>应付1825441.09</v>
      </c>
      <c r="AX51" s="15" t="s">
        <v>191</v>
      </c>
      <c r="AY51" s="69"/>
    </row>
    <row r="52" spans="1:52" ht="36" hidden="1" customHeight="1" x14ac:dyDescent="0.25">
      <c r="A52" s="9">
        <f t="shared" si="15"/>
        <v>49</v>
      </c>
      <c r="B52" s="10" t="s">
        <v>214</v>
      </c>
      <c r="C52" s="17" t="s">
        <v>215</v>
      </c>
      <c r="D52" s="12" t="s">
        <v>559</v>
      </c>
      <c r="E52" s="16" t="s">
        <v>86</v>
      </c>
      <c r="F52" s="15" t="s">
        <v>12</v>
      </c>
      <c r="G52" s="15" t="s">
        <v>11</v>
      </c>
      <c r="H52" s="28">
        <v>0.8</v>
      </c>
      <c r="I52" s="84">
        <f>VLOOKUP(B52,[1]Sheet1!$B$5:$AZ$716,51,0)</f>
        <v>4445540.84</v>
      </c>
      <c r="J52" s="84">
        <f>VLOOKUP(B52,[1]Sheet1!$B$5:$BA$716,52,0)</f>
        <v>4321952.09</v>
      </c>
      <c r="K52" s="30">
        <f>VLOOKUP(B52,[2]Sheet1!$B$5:$BB$697,53,0)</f>
        <v>268411.56833333301</v>
      </c>
      <c r="L52" s="30">
        <f>VLOOKUP(B52,[2]Sheet1!$B:$BC,54,0)</f>
        <v>264670.02833333297</v>
      </c>
      <c r="M52" s="30">
        <f>VLOOKUP(B52,[2]Sheet1!$B:$BD,55,0)</f>
        <v>251850.49166666699</v>
      </c>
      <c r="N52" s="30">
        <f>VLOOKUP(B52,[2]Sheet1!$B:$BE,56,0)</f>
        <v>234770.561666667</v>
      </c>
      <c r="O52" s="30">
        <f>VLOOKUP(B52,[2]Sheet1!$B:$BF,57,0)</f>
        <v>207341.816666667</v>
      </c>
      <c r="P52" s="30">
        <f>VLOOKUP(B52,[3]Sheet1!$B:$BH,59,0)</f>
        <v>167235.86166666701</v>
      </c>
      <c r="Q52" s="30">
        <f>VLOOKUP(B52,[4]Sheet1!$B$5:$BJ$707,61,0)</f>
        <v>107050.146666667</v>
      </c>
      <c r="R52" s="30">
        <f>VLOOKUP(B52,[1]Sheet1!$B$5:$BN$716,65,0)</f>
        <v>93520.426666666695</v>
      </c>
      <c r="S52" s="36">
        <f t="shared" si="11"/>
        <v>1275880.7213333342</v>
      </c>
      <c r="T52" s="37">
        <f>VLOOKUP(B52,[5]Sheet2!$A:$V,21,0)</f>
        <v>350000</v>
      </c>
      <c r="U52" s="37">
        <v>50000</v>
      </c>
      <c r="V52" s="37">
        <v>150000</v>
      </c>
      <c r="W52" s="37">
        <f>VLOOKUP(B52,'[6]5.30 (2)'!$C$4:$V$115,20,0)</f>
        <v>100000</v>
      </c>
      <c r="X52" s="37"/>
      <c r="Y52" s="37">
        <f>VLOOKUP(B52,'[7]7.4付款计划'!$C$4:$AI$185,33,0)</f>
        <v>10000</v>
      </c>
      <c r="Z52" s="37">
        <f>VLOOKUP(B52,'[7]7.9付款计划'!$C$9:$AB$196,26,0)</f>
        <v>40000</v>
      </c>
      <c r="AA52" s="37"/>
      <c r="AB52" s="37"/>
      <c r="AC52" s="37">
        <f t="shared" si="12"/>
        <v>700000</v>
      </c>
      <c r="AD52" s="38">
        <f t="shared" si="3"/>
        <v>575880.72133333422</v>
      </c>
      <c r="AE52" s="38">
        <f t="shared" si="13"/>
        <v>4321952.09</v>
      </c>
      <c r="AF52" s="44">
        <f t="shared" si="4"/>
        <v>575880.72133333422</v>
      </c>
      <c r="AG52" s="45">
        <f t="shared" si="5"/>
        <v>575880.72133333422</v>
      </c>
      <c r="AH52" s="54">
        <v>90000</v>
      </c>
      <c r="AI52" s="47">
        <f t="shared" si="14"/>
        <v>90000</v>
      </c>
      <c r="AJ52" s="48">
        <f t="shared" si="6"/>
        <v>0.15628236311092925</v>
      </c>
      <c r="AK52" s="49">
        <f t="shared" si="7"/>
        <v>2.2852051971314742E-2</v>
      </c>
      <c r="AL52" s="50"/>
      <c r="AM52" s="50"/>
      <c r="AN52" s="50"/>
      <c r="AO52" s="50">
        <f t="shared" si="8"/>
        <v>0</v>
      </c>
      <c r="AP52" s="58">
        <v>0.03</v>
      </c>
      <c r="AQ52" s="58">
        <f t="shared" si="16"/>
        <v>0.03</v>
      </c>
      <c r="AR52" s="47">
        <f t="shared" si="10"/>
        <v>87300</v>
      </c>
      <c r="AS52" s="59">
        <v>45537</v>
      </c>
      <c r="AT52" s="9">
        <v>3</v>
      </c>
      <c r="AU52" s="59">
        <f t="shared" si="18"/>
        <v>45534</v>
      </c>
      <c r="AV52" s="68" t="s">
        <v>98</v>
      </c>
      <c r="AW52" s="47" t="str">
        <f>VLOOKUP(B52,[8]Sheet1!$A$1:$O$65536,15,0)</f>
        <v>应付4445540.84</v>
      </c>
      <c r="AX52" s="15" t="s">
        <v>167</v>
      </c>
      <c r="AY52" s="69"/>
      <c r="AZ52">
        <v>4</v>
      </c>
    </row>
    <row r="53" spans="1:52" ht="36" hidden="1" customHeight="1" x14ac:dyDescent="0.25">
      <c r="A53" s="9">
        <f t="shared" si="15"/>
        <v>50</v>
      </c>
      <c r="B53" s="10" t="s">
        <v>216</v>
      </c>
      <c r="C53" s="11" t="s">
        <v>217</v>
      </c>
      <c r="D53" s="12" t="s">
        <v>559</v>
      </c>
      <c r="E53" s="16" t="s">
        <v>114</v>
      </c>
      <c r="F53" s="20" t="s">
        <v>12</v>
      </c>
      <c r="G53" s="15" t="s">
        <v>11</v>
      </c>
      <c r="H53" s="28">
        <v>0.8</v>
      </c>
      <c r="I53" s="84">
        <f>VLOOKUP(B53,[1]Sheet1!$B$5:$AZ$716,51,0)</f>
        <v>1863678.57</v>
      </c>
      <c r="J53" s="84">
        <f>VLOOKUP(B53,[1]Sheet1!$B$5:$BA$716,52,0)</f>
        <v>1609896.03</v>
      </c>
      <c r="K53" s="30">
        <f>VLOOKUP(B53,[2]Sheet1!$B$5:$BB$697,53,0)</f>
        <v>142168.86166666701</v>
      </c>
      <c r="L53" s="30">
        <f>VLOOKUP(B53,[2]Sheet1!$B:$BC,54,0)</f>
        <v>149580.686666667</v>
      </c>
      <c r="M53" s="30">
        <f>VLOOKUP(B53,[2]Sheet1!$B:$BD,55,0)</f>
        <v>146512.29</v>
      </c>
      <c r="N53" s="30">
        <f>VLOOKUP(B53,[2]Sheet1!$B:$BE,56,0)</f>
        <v>140380.92666666699</v>
      </c>
      <c r="O53" s="30">
        <f>VLOOKUP(B53,[2]Sheet1!$B:$BF,57,0)</f>
        <v>164414.35</v>
      </c>
      <c r="P53" s="30">
        <f>VLOOKUP(B53,[3]Sheet1!$B:$BH,59,0)</f>
        <v>173045.64666666699</v>
      </c>
      <c r="Q53" s="30">
        <f>VLOOKUP(B53,[4]Sheet1!$B$5:$BJ$707,61,0)</f>
        <v>167983.85</v>
      </c>
      <c r="R53" s="30">
        <f>VLOOKUP(B53,[1]Sheet1!$B$5:$BN$716,65,0)</f>
        <v>154449.13</v>
      </c>
      <c r="S53" s="36">
        <f t="shared" si="11"/>
        <v>990828.59333333455</v>
      </c>
      <c r="T53" s="37">
        <f>VLOOKUP(B53,[5]Sheet2!$A:$V,21,0)</f>
        <v>260000</v>
      </c>
      <c r="U53" s="37"/>
      <c r="V53" s="37"/>
      <c r="W53" s="37">
        <f>VLOOKUP(B53,'[6]5.30 (2)'!$C$4:$V$115,20,0)</f>
        <v>50000</v>
      </c>
      <c r="X53" s="37"/>
      <c r="Y53" s="37">
        <f>VLOOKUP(B53,'[7]7.4付款计划'!$C$4:$AI$185,33,0)</f>
        <v>60000</v>
      </c>
      <c r="Z53" s="37">
        <f>VLOOKUP(B53,'[7]7.9付款计划'!$C$9:$AB$196,26,0)</f>
        <v>0</v>
      </c>
      <c r="AA53" s="37">
        <v>50000</v>
      </c>
      <c r="AB53" s="37"/>
      <c r="AC53" s="37">
        <f t="shared" si="12"/>
        <v>420000</v>
      </c>
      <c r="AD53" s="38">
        <f t="shared" si="3"/>
        <v>570828.59333333455</v>
      </c>
      <c r="AE53" s="38">
        <f t="shared" si="13"/>
        <v>1559896.03</v>
      </c>
      <c r="AF53" s="44">
        <f t="shared" si="4"/>
        <v>570828.59333333455</v>
      </c>
      <c r="AG53" s="45">
        <f t="shared" si="5"/>
        <v>570828.59333333455</v>
      </c>
      <c r="AH53" s="54">
        <v>90000</v>
      </c>
      <c r="AI53" s="47">
        <f t="shared" si="14"/>
        <v>90000</v>
      </c>
      <c r="AJ53" s="55">
        <f t="shared" si="6"/>
        <v>0.15766554277606873</v>
      </c>
      <c r="AK53" s="49">
        <f t="shared" si="7"/>
        <v>2.2852051971314742E-2</v>
      </c>
      <c r="AL53" s="50">
        <v>238</v>
      </c>
      <c r="AM53" s="50"/>
      <c r="AN53" s="50"/>
      <c r="AO53" s="50">
        <f t="shared" si="8"/>
        <v>238</v>
      </c>
      <c r="AP53" s="58">
        <v>0.03</v>
      </c>
      <c r="AQ53" s="58">
        <f t="shared" si="16"/>
        <v>3.2644444444444441E-2</v>
      </c>
      <c r="AR53" s="47">
        <f t="shared" si="10"/>
        <v>87062</v>
      </c>
      <c r="AS53" s="59">
        <v>45537</v>
      </c>
      <c r="AT53" s="9">
        <v>3</v>
      </c>
      <c r="AU53" s="59">
        <f t="shared" si="18"/>
        <v>45534</v>
      </c>
      <c r="AV53" s="68" t="s">
        <v>98</v>
      </c>
      <c r="AW53" s="47" t="str">
        <f>VLOOKUP(B53,[8]Sheet1!$A$1:$O$65536,15,0)</f>
        <v>应付1813678.57</v>
      </c>
      <c r="AX53" s="15" t="s">
        <v>191</v>
      </c>
      <c r="AY53" s="69"/>
    </row>
    <row r="54" spans="1:52" ht="36" hidden="1" customHeight="1" x14ac:dyDescent="0.25">
      <c r="A54" s="9">
        <f t="shared" si="15"/>
        <v>51</v>
      </c>
      <c r="B54" s="10" t="s">
        <v>218</v>
      </c>
      <c r="C54" s="17" t="s">
        <v>219</v>
      </c>
      <c r="D54" s="12" t="s">
        <v>559</v>
      </c>
      <c r="E54" s="16" t="s">
        <v>114</v>
      </c>
      <c r="F54" s="15" t="s">
        <v>12</v>
      </c>
      <c r="G54" s="15" t="s">
        <v>11</v>
      </c>
      <c r="H54" s="28">
        <v>0.8</v>
      </c>
      <c r="I54" s="84">
        <f>VLOOKUP(B54,[1]Sheet1!$B$5:$AZ$716,51,0)</f>
        <v>2456447.2200000002</v>
      </c>
      <c r="J54" s="84">
        <f>VLOOKUP(B54,[1]Sheet1!$B$5:$BA$716,52,0)</f>
        <v>2218499.58</v>
      </c>
      <c r="K54" s="30">
        <f>VLOOKUP(B54,[2]Sheet1!$B$5:$BB$697,53,0)</f>
        <v>121805.763333333</v>
      </c>
      <c r="L54" s="30">
        <f>VLOOKUP(B54,[2]Sheet1!$B:$BC,54,0)</f>
        <v>134221.748333333</v>
      </c>
      <c r="M54" s="30">
        <f>VLOOKUP(B54,[2]Sheet1!$B:$BD,55,0)</f>
        <v>161670.87833333301</v>
      </c>
      <c r="N54" s="30">
        <f>VLOOKUP(B54,[2]Sheet1!$B:$BE,56,0)</f>
        <v>159402.59166666699</v>
      </c>
      <c r="O54" s="30">
        <f>VLOOKUP(B54,[2]Sheet1!$B:$BF,57,0)</f>
        <v>153253.92499999999</v>
      </c>
      <c r="P54" s="30">
        <f>VLOOKUP(B54,[3]Sheet1!$B:$BH,59,0)</f>
        <v>139212.72</v>
      </c>
      <c r="Q54" s="30">
        <f>VLOOKUP(B54,[4]Sheet1!$B$5:$BJ$707,61,0)</f>
        <v>149082.22833333301</v>
      </c>
      <c r="R54" s="30">
        <f>VLOOKUP(B54,[1]Sheet1!$B$5:$BN$716,65,0)</f>
        <v>136061.13666666701</v>
      </c>
      <c r="S54" s="36">
        <f t="shared" si="11"/>
        <v>923768.79333333287</v>
      </c>
      <c r="T54" s="37">
        <f>VLOOKUP(B54,[5]Sheet2!$A:$V,21,0)</f>
        <v>270000</v>
      </c>
      <c r="U54" s="37"/>
      <c r="V54" s="37">
        <v>80000</v>
      </c>
      <c r="W54" s="37">
        <f>VLOOKUP(B54,'[6]5.30 (2)'!$C$4:$V$115,20,0)</f>
        <v>45000</v>
      </c>
      <c r="X54" s="37"/>
      <c r="Y54" s="37">
        <f>VLOOKUP(B54,'[7]7.4付款计划'!$C$4:$AI$185,33,0)</f>
        <v>10000</v>
      </c>
      <c r="Z54" s="37">
        <f>VLOOKUP(B54,'[7]7.9付款计划'!$C$9:$AB$196,26,0)</f>
        <v>30000</v>
      </c>
      <c r="AA54" s="37"/>
      <c r="AB54" s="37"/>
      <c r="AC54" s="37">
        <f t="shared" si="12"/>
        <v>435000</v>
      </c>
      <c r="AD54" s="38">
        <f t="shared" si="3"/>
        <v>488768.79333333287</v>
      </c>
      <c r="AE54" s="38">
        <f t="shared" si="13"/>
        <v>2218499.58</v>
      </c>
      <c r="AF54" s="44">
        <f t="shared" si="4"/>
        <v>488768.79333333287</v>
      </c>
      <c r="AG54" s="45">
        <f t="shared" si="5"/>
        <v>488768.79333333287</v>
      </c>
      <c r="AH54" s="54">
        <v>80000</v>
      </c>
      <c r="AI54" s="47">
        <f t="shared" si="14"/>
        <v>80000</v>
      </c>
      <c r="AJ54" s="55">
        <f t="shared" si="6"/>
        <v>0.16367657078597736</v>
      </c>
      <c r="AK54" s="49">
        <f t="shared" si="7"/>
        <v>2.0312935085613104E-2</v>
      </c>
      <c r="AL54" s="50"/>
      <c r="AM54" s="50"/>
      <c r="AN54" s="50"/>
      <c r="AO54" s="50">
        <f t="shared" si="8"/>
        <v>0</v>
      </c>
      <c r="AP54" s="62">
        <v>0.03</v>
      </c>
      <c r="AQ54" s="58">
        <f t="shared" si="16"/>
        <v>0.03</v>
      </c>
      <c r="AR54" s="47">
        <f t="shared" si="10"/>
        <v>77600</v>
      </c>
      <c r="AS54" s="59">
        <v>45533</v>
      </c>
      <c r="AT54" s="9">
        <v>2</v>
      </c>
      <c r="AU54" s="59">
        <f t="shared" si="18"/>
        <v>45531</v>
      </c>
      <c r="AV54" s="68" t="s">
        <v>98</v>
      </c>
      <c r="AW54" s="47" t="str">
        <f>VLOOKUP(B54,[8]Sheet1!$A$1:$O$65536,15,0)</f>
        <v>应付2446447.22</v>
      </c>
      <c r="AX54" s="15" t="s">
        <v>191</v>
      </c>
      <c r="AY54" s="69"/>
    </row>
    <row r="55" spans="1:52" ht="36" hidden="1" customHeight="1" x14ac:dyDescent="0.25">
      <c r="A55" s="9">
        <f t="shared" si="15"/>
        <v>52</v>
      </c>
      <c r="B55" s="21" t="s">
        <v>220</v>
      </c>
      <c r="C55" s="17" t="s">
        <v>221</v>
      </c>
      <c r="D55" s="12" t="s">
        <v>559</v>
      </c>
      <c r="E55" s="16" t="s">
        <v>86</v>
      </c>
      <c r="F55" s="15" t="s">
        <v>12</v>
      </c>
      <c r="G55" s="15" t="s">
        <v>11</v>
      </c>
      <c r="H55" s="28">
        <v>0.8</v>
      </c>
      <c r="I55" s="84">
        <f>VLOOKUP(B55,[1]Sheet1!$B$5:$AZ$716,51,0)</f>
        <v>2796003.5</v>
      </c>
      <c r="J55" s="84">
        <f>VLOOKUP(B55,[1]Sheet1!$B$5:$BA$716,52,0)</f>
        <v>2231316.37</v>
      </c>
      <c r="K55" s="30">
        <f>VLOOKUP(B55,[2]Sheet1!$B$5:$BB$697,53,0)</f>
        <v>302108.755</v>
      </c>
      <c r="L55" s="30">
        <f>VLOOKUP(B55,[2]Sheet1!$B:$BC,54,0)</f>
        <v>136113.218333333</v>
      </c>
      <c r="M55" s="30">
        <f>VLOOKUP(B55,[2]Sheet1!$B:$BD,55,0)</f>
        <v>155049.156666667</v>
      </c>
      <c r="N55" s="30">
        <f>VLOOKUP(B55,[2]Sheet1!$B:$BE,56,0)</f>
        <v>107499.156666667</v>
      </c>
      <c r="O55" s="30">
        <f>VLOOKUP(B55,[2]Sheet1!$B:$BF,57,0)</f>
        <v>78182.490000000005</v>
      </c>
      <c r="P55" s="30">
        <f>VLOOKUP(B55,[3]Sheet1!$B:$BH,59,0)</f>
        <v>142778.38500000001</v>
      </c>
      <c r="Q55" s="30">
        <f>VLOOKUP(B55,[4]Sheet1!$B$5:$BJ$707,61,0)</f>
        <v>113050.46</v>
      </c>
      <c r="R55" s="30">
        <f>VLOOKUP(B55,[1]Sheet1!$B$5:$BN$716,65,0)</f>
        <v>113050.46</v>
      </c>
      <c r="S55" s="36">
        <f t="shared" si="11"/>
        <v>918265.66533333366</v>
      </c>
      <c r="T55" s="37">
        <f>VLOOKUP(B55,[5]Sheet2!$A:$V,21,0)</f>
        <v>250000</v>
      </c>
      <c r="U55" s="37"/>
      <c r="V55" s="37">
        <v>100000</v>
      </c>
      <c r="W55" s="37">
        <f>VLOOKUP(B55,'[6]5.30 (2)'!$C$4:$V$115,20,0)</f>
        <v>60000</v>
      </c>
      <c r="X55" s="37"/>
      <c r="Y55" s="37">
        <f>VLOOKUP(B55,'[7]7.4付款计划'!$C$4:$AI$185,33,0)</f>
        <v>10000</v>
      </c>
      <c r="Z55" s="37">
        <f>VLOOKUP(B55,'[7]7.9付款计划'!$C$9:$AB$196,26,0)</f>
        <v>30000</v>
      </c>
      <c r="AA55" s="37"/>
      <c r="AB55" s="37"/>
      <c r="AC55" s="37">
        <f t="shared" si="12"/>
        <v>450000</v>
      </c>
      <c r="AD55" s="38">
        <f t="shared" si="3"/>
        <v>468265.66533333366</v>
      </c>
      <c r="AE55" s="38">
        <f t="shared" si="13"/>
        <v>2231316.37</v>
      </c>
      <c r="AF55" s="44">
        <f t="shared" si="4"/>
        <v>468265.66533333366</v>
      </c>
      <c r="AG55" s="45">
        <f t="shared" si="5"/>
        <v>468265.66533333366</v>
      </c>
      <c r="AH55" s="54">
        <v>80000</v>
      </c>
      <c r="AI55" s="47">
        <f t="shared" si="14"/>
        <v>80000</v>
      </c>
      <c r="AJ55" s="48">
        <f t="shared" si="6"/>
        <v>0.17084318992948633</v>
      </c>
      <c r="AK55" s="49">
        <f t="shared" si="7"/>
        <v>2.0312935085613104E-2</v>
      </c>
      <c r="AL55" s="50"/>
      <c r="AM55" s="50"/>
      <c r="AN55" s="50"/>
      <c r="AO55" s="50">
        <f t="shared" si="8"/>
        <v>0</v>
      </c>
      <c r="AP55" s="62">
        <v>0.03</v>
      </c>
      <c r="AQ55" s="58">
        <f t="shared" si="16"/>
        <v>0.03</v>
      </c>
      <c r="AR55" s="47">
        <f t="shared" si="10"/>
        <v>77600</v>
      </c>
      <c r="AS55" s="59">
        <v>45533</v>
      </c>
      <c r="AT55" s="9">
        <v>1</v>
      </c>
      <c r="AU55" s="59">
        <f t="shared" si="18"/>
        <v>45532</v>
      </c>
      <c r="AV55" s="68" t="s">
        <v>98</v>
      </c>
      <c r="AW55" s="47" t="str">
        <f>VLOOKUP(B55,[8]Sheet1!$A$1:$O$65536,15,0)</f>
        <v>应付2796003.5</v>
      </c>
      <c r="AX55" s="15" t="s">
        <v>182</v>
      </c>
      <c r="AY55" s="69"/>
    </row>
    <row r="56" spans="1:52" ht="36" hidden="1" customHeight="1" x14ac:dyDescent="0.25">
      <c r="A56" s="9">
        <f t="shared" si="15"/>
        <v>53</v>
      </c>
      <c r="B56" s="10" t="s">
        <v>222</v>
      </c>
      <c r="C56" s="17" t="s">
        <v>223</v>
      </c>
      <c r="D56" s="18" t="s">
        <v>562</v>
      </c>
      <c r="E56" s="22" t="s">
        <v>114</v>
      </c>
      <c r="F56" s="15" t="s">
        <v>12</v>
      </c>
      <c r="G56" s="15" t="s">
        <v>11</v>
      </c>
      <c r="H56" s="31">
        <v>0.8</v>
      </c>
      <c r="I56" s="84">
        <f>VLOOKUP(B56,[1]Sheet1!$B$5:$AZ$716,51,0)</f>
        <v>859112.51</v>
      </c>
      <c r="J56" s="84">
        <f>VLOOKUP(B56,[1]Sheet1!$B$5:$BA$716,52,0)</f>
        <v>801124.4</v>
      </c>
      <c r="K56" s="30">
        <f>VLOOKUP(B56,[2]Sheet1!$B$5:$BB$697,53,0)</f>
        <v>55830.415000000001</v>
      </c>
      <c r="L56" s="30">
        <f>VLOOKUP(B56,[2]Sheet1!$B:$BC,54,0)</f>
        <v>78433.456666666694</v>
      </c>
      <c r="M56" s="30">
        <f>VLOOKUP(B56,[2]Sheet1!$B:$BD,55,0)</f>
        <v>95096.371666666702</v>
      </c>
      <c r="N56" s="30">
        <f>VLOOKUP(B56,[2]Sheet1!$B:$BE,56,0)</f>
        <v>106679.741666667</v>
      </c>
      <c r="O56" s="30">
        <f>VLOOKUP(B56,[2]Sheet1!$B:$BF,57,0)</f>
        <v>103784.88</v>
      </c>
      <c r="P56" s="30">
        <f>VLOOKUP(B56,[3]Sheet1!$B:$BH,59,0)</f>
        <v>96380.731666666703</v>
      </c>
      <c r="Q56" s="30">
        <f>VLOOKUP(B56,[4]Sheet1!$B$5:$BJ$707,61,0)</f>
        <v>89320.516666666706</v>
      </c>
      <c r="R56" s="30">
        <f>VLOOKUP(B56,[1]Sheet1!$B$5:$BN$716,65,0)</f>
        <v>69751.961666666699</v>
      </c>
      <c r="S56" s="36">
        <f t="shared" si="11"/>
        <v>556222.46000000043</v>
      </c>
      <c r="T56" s="37">
        <f>VLOOKUP(B56,[5]Sheet2!$A:$V,21,0)</f>
        <v>110000</v>
      </c>
      <c r="U56" s="37"/>
      <c r="V56" s="37"/>
      <c r="W56" s="37">
        <f>VLOOKUP(B56,'[6]5.30 (2)'!$C$4:$V$115,20,0)</f>
        <v>20000</v>
      </c>
      <c r="X56" s="37"/>
      <c r="Y56" s="37">
        <f>VLOOKUP(B56,'[7]7.4付款计划'!$C$4:$AI$185,33,0)</f>
        <v>10000</v>
      </c>
      <c r="Z56" s="37">
        <f>VLOOKUP(B56,'[7]7.9付款计划'!$C$9:$AB$196,26,0)</f>
        <v>0</v>
      </c>
      <c r="AA56" s="37"/>
      <c r="AB56" s="37"/>
      <c r="AC56" s="37">
        <f t="shared" si="12"/>
        <v>140000</v>
      </c>
      <c r="AD56" s="38">
        <f t="shared" si="3"/>
        <v>416222.46000000043</v>
      </c>
      <c r="AE56" s="38">
        <f t="shared" si="13"/>
        <v>801124.4</v>
      </c>
      <c r="AF56" s="44">
        <f t="shared" si="4"/>
        <v>416222.46000000043</v>
      </c>
      <c r="AG56" s="45">
        <f t="shared" si="5"/>
        <v>416222.46000000043</v>
      </c>
      <c r="AH56" s="52">
        <v>20000</v>
      </c>
      <c r="AI56" s="47">
        <f t="shared" si="14"/>
        <v>20000</v>
      </c>
      <c r="AJ56" s="48">
        <f t="shared" si="6"/>
        <v>4.8051227221135494E-2</v>
      </c>
      <c r="AK56" s="49">
        <f t="shared" si="7"/>
        <v>5.078233771403276E-3</v>
      </c>
      <c r="AL56" s="50"/>
      <c r="AM56" s="50"/>
      <c r="AN56" s="50"/>
      <c r="AO56" s="50">
        <f t="shared" si="8"/>
        <v>0</v>
      </c>
      <c r="AP56" s="63">
        <v>0.03</v>
      </c>
      <c r="AQ56" s="58">
        <f t="shared" si="16"/>
        <v>0.03</v>
      </c>
      <c r="AR56" s="47">
        <f t="shared" si="10"/>
        <v>19400</v>
      </c>
      <c r="AS56" s="59"/>
      <c r="AT56" s="9">
        <v>5</v>
      </c>
      <c r="AU56" s="59">
        <f t="shared" si="18"/>
        <v>-5</v>
      </c>
      <c r="AV56" s="68" t="s">
        <v>98</v>
      </c>
      <c r="AW56" s="47" t="str">
        <f>VLOOKUP(B56,[8]Sheet1!$A$1:$O$65536,15,0)</f>
        <v>应付859112.51</v>
      </c>
      <c r="AX56" s="15" t="s">
        <v>182</v>
      </c>
      <c r="AY56" s="69"/>
    </row>
    <row r="57" spans="1:52" ht="36" hidden="1" customHeight="1" x14ac:dyDescent="0.25">
      <c r="A57" s="9">
        <f t="shared" si="15"/>
        <v>54</v>
      </c>
      <c r="B57" s="10" t="s">
        <v>224</v>
      </c>
      <c r="C57" s="12" t="s">
        <v>225</v>
      </c>
      <c r="D57" s="12" t="s">
        <v>559</v>
      </c>
      <c r="E57" s="19" t="s">
        <v>86</v>
      </c>
      <c r="F57" s="15" t="s">
        <v>16</v>
      </c>
      <c r="G57" s="15" t="s">
        <v>21</v>
      </c>
      <c r="H57" s="28">
        <v>0.8</v>
      </c>
      <c r="I57" s="29">
        <f>VLOOKUP(B57,[1]Sheet1!$B$5:$AZ$716,51,0)</f>
        <v>1415929.04</v>
      </c>
      <c r="J57" s="29">
        <f>VLOOKUP(B57,[1]Sheet1!$B$5:$BA$716,52,0)</f>
        <v>1228846.73</v>
      </c>
      <c r="K57" s="30">
        <f>VLOOKUP(B57,[2]Sheet1!$B$5:$BB$697,53,0)</f>
        <v>19878.973333333299</v>
      </c>
      <c r="L57" s="30">
        <f>VLOOKUP(B57,[2]Sheet1!$B:$BC,54,0)</f>
        <v>65506.074999999997</v>
      </c>
      <c r="M57" s="30">
        <f>VLOOKUP(B57,[2]Sheet1!$B:$BD,55,0)</f>
        <v>76930.179999999993</v>
      </c>
      <c r="N57" s="30">
        <f>VLOOKUP(B57,[2]Sheet1!$B:$BE,56,0)</f>
        <v>76930.179999999993</v>
      </c>
      <c r="O57" s="30">
        <f>VLOOKUP(B57,[2]Sheet1!$B:$BF,57,0)</f>
        <v>91156.033333333296</v>
      </c>
      <c r="P57" s="30">
        <f>VLOOKUP(B57,[3]Sheet1!$B:$BH,59,0)</f>
        <v>101665.906666667</v>
      </c>
      <c r="Q57" s="30">
        <f>VLOOKUP(B57,[4]Sheet1!$B$5:$BJ$707,61,0)</f>
        <v>112575.228333333</v>
      </c>
      <c r="R57" s="30">
        <f>VLOOKUP(B57,[1]Sheet1!$B$5:$BN$716,65,0)</f>
        <v>61601.021666666697</v>
      </c>
      <c r="S57" s="36">
        <f t="shared" si="11"/>
        <v>484994.87866666663</v>
      </c>
      <c r="T57" s="37">
        <f>VLOOKUP(B57,[5]Sheet2!$A:$V,21,0)</f>
        <v>50000</v>
      </c>
      <c r="U57" s="37"/>
      <c r="V57" s="37"/>
      <c r="W57" s="37">
        <f>VLOOKUP(B57,'[6]5.30 (2)'!$C$4:$V$115,20,0)</f>
        <v>50000</v>
      </c>
      <c r="X57" s="37"/>
      <c r="Y57" s="37">
        <f>VLOOKUP(B57,'[7]7.4付款计划'!$C$4:$AI$185,33,0)</f>
        <v>30000</v>
      </c>
      <c r="Z57" s="37">
        <f>VLOOKUP(B57,'[7]7.9付款计划'!$C$9:$AB$196,26,0)</f>
        <v>0</v>
      </c>
      <c r="AA57" s="37"/>
      <c r="AB57" s="37"/>
      <c r="AC57" s="37">
        <f t="shared" si="12"/>
        <v>130000</v>
      </c>
      <c r="AD57" s="38">
        <f t="shared" si="3"/>
        <v>354994.87866666663</v>
      </c>
      <c r="AE57" s="38">
        <f t="shared" si="13"/>
        <v>1228846.73</v>
      </c>
      <c r="AF57" s="44">
        <f t="shared" si="4"/>
        <v>1228846.73</v>
      </c>
      <c r="AG57" s="45">
        <f t="shared" si="5"/>
        <v>1228846.73</v>
      </c>
      <c r="AH57" s="54">
        <v>100000</v>
      </c>
      <c r="AI57" s="47">
        <f t="shared" si="14"/>
        <v>100000</v>
      </c>
      <c r="AJ57" s="48">
        <f t="shared" si="6"/>
        <v>8.1377113645409629E-2</v>
      </c>
      <c r="AK57" s="49">
        <f t="shared" si="7"/>
        <v>2.539116885701638E-2</v>
      </c>
      <c r="AL57" s="50"/>
      <c r="AM57" s="50"/>
      <c r="AN57" s="50"/>
      <c r="AO57" s="50">
        <f t="shared" si="8"/>
        <v>0</v>
      </c>
      <c r="AP57" s="58">
        <v>0</v>
      </c>
      <c r="AQ57" s="58">
        <f t="shared" si="16"/>
        <v>0</v>
      </c>
      <c r="AR57" s="47">
        <f t="shared" si="10"/>
        <v>100000</v>
      </c>
      <c r="AS57" s="59">
        <v>45550</v>
      </c>
      <c r="AT57" s="9">
        <v>3</v>
      </c>
      <c r="AU57" s="59">
        <f t="shared" si="18"/>
        <v>45547</v>
      </c>
      <c r="AV57" s="68" t="s">
        <v>98</v>
      </c>
      <c r="AW57" s="47"/>
      <c r="AX57" s="15" t="s">
        <v>167</v>
      </c>
      <c r="AY57" s="69"/>
    </row>
    <row r="58" spans="1:52" ht="36" hidden="1" customHeight="1" x14ac:dyDescent="0.25">
      <c r="A58" s="9">
        <f t="shared" si="15"/>
        <v>55</v>
      </c>
      <c r="B58" s="10" t="s">
        <v>226</v>
      </c>
      <c r="C58" s="11" t="s">
        <v>227</v>
      </c>
      <c r="D58" s="12" t="s">
        <v>559</v>
      </c>
      <c r="E58" s="16" t="s">
        <v>86</v>
      </c>
      <c r="F58" s="15" t="s">
        <v>16</v>
      </c>
      <c r="G58" s="15" t="s">
        <v>11</v>
      </c>
      <c r="H58" s="28">
        <v>0.8</v>
      </c>
      <c r="I58" s="84">
        <f>VLOOKUP(B58,[1]Sheet1!$B$5:$AZ$716,51,0)</f>
        <v>686441.1</v>
      </c>
      <c r="J58" s="84">
        <f>VLOOKUP(B58,[1]Sheet1!$B$5:$BA$716,52,0)</f>
        <v>686441.1</v>
      </c>
      <c r="K58" s="30">
        <f>VLOOKUP(B58,[2]Sheet1!$B$5:$BB$697,53,0)</f>
        <v>84091.6</v>
      </c>
      <c r="L58" s="30">
        <f>VLOOKUP(B58,[2]Sheet1!$B:$BC,54,0)</f>
        <v>61718.65</v>
      </c>
      <c r="M58" s="30">
        <f>VLOOKUP(B58,[2]Sheet1!$B:$BD,55,0)</f>
        <v>68297.36</v>
      </c>
      <c r="N58" s="30">
        <f>VLOOKUP(B58,[2]Sheet1!$B:$BE,56,0)</f>
        <v>48947.360000000001</v>
      </c>
      <c r="O58" s="30">
        <f>VLOOKUP(B58,[2]Sheet1!$B:$BF,57,0)</f>
        <v>57162.593333333301</v>
      </c>
      <c r="P58" s="30">
        <f>VLOOKUP(B58,[3]Sheet1!$B:$BH,59,0)</f>
        <v>33066.764999999999</v>
      </c>
      <c r="Q58" s="30">
        <f>VLOOKUP(B58,[4]Sheet1!$B$5:$BJ$707,61,0)</f>
        <v>14793.9433333333</v>
      </c>
      <c r="R58" s="30">
        <f>VLOOKUP(B58,[1]Sheet1!$B$5:$BN$716,65,0)</f>
        <v>14793.9433333333</v>
      </c>
      <c r="S58" s="36">
        <f t="shared" si="11"/>
        <v>306297.77199999994</v>
      </c>
      <c r="T58" s="37">
        <f>VLOOKUP(B58,[5]Sheet2!$A:$V,21,0)</f>
        <v>0</v>
      </c>
      <c r="U58" s="37"/>
      <c r="V58" s="37"/>
      <c r="W58" s="37"/>
      <c r="X58" s="37"/>
      <c r="Y58" s="37">
        <f>VLOOKUP(B58,'[7]7.4付款计划'!$C$4:$AI$185,33,0)</f>
        <v>10000</v>
      </c>
      <c r="Z58" s="37">
        <f>VLOOKUP(B58,'[7]7.9付款计划'!$C$9:$AB$196,26,0)</f>
        <v>0</v>
      </c>
      <c r="AA58" s="37"/>
      <c r="AB58" s="37"/>
      <c r="AC58" s="37">
        <f t="shared" si="12"/>
        <v>10000</v>
      </c>
      <c r="AD58" s="38">
        <f t="shared" si="3"/>
        <v>296297.77199999994</v>
      </c>
      <c r="AE58" s="38">
        <f t="shared" si="13"/>
        <v>686441.1</v>
      </c>
      <c r="AF58" s="44">
        <f t="shared" si="4"/>
        <v>296297.77199999994</v>
      </c>
      <c r="AG58" s="45">
        <f t="shared" si="5"/>
        <v>296297.77199999994</v>
      </c>
      <c r="AH58" s="54">
        <v>100000</v>
      </c>
      <c r="AI58" s="47">
        <f t="shared" si="14"/>
        <v>100000</v>
      </c>
      <c r="AJ58" s="48">
        <f t="shared" si="6"/>
        <v>0.33749831908962186</v>
      </c>
      <c r="AK58" s="49">
        <f t="shared" si="7"/>
        <v>2.539116885701638E-2</v>
      </c>
      <c r="AL58" s="50"/>
      <c r="AM58" s="50"/>
      <c r="AN58" s="50"/>
      <c r="AO58" s="50">
        <f t="shared" si="8"/>
        <v>0</v>
      </c>
      <c r="AP58" s="58"/>
      <c r="AQ58" s="58">
        <f t="shared" si="16"/>
        <v>0</v>
      </c>
      <c r="AR58" s="47">
        <f t="shared" si="10"/>
        <v>100000</v>
      </c>
      <c r="AS58" s="59">
        <v>45537</v>
      </c>
      <c r="AT58" s="61">
        <v>3</v>
      </c>
      <c r="AU58" s="60">
        <f t="shared" ref="AU58:AU64" si="19">AS58-AT58</f>
        <v>45534</v>
      </c>
      <c r="AV58" s="68" t="s">
        <v>98</v>
      </c>
      <c r="AW58" s="47" t="str">
        <f>VLOOKUP(B58,[8]Sheet1!$A$1:$O$65536,15,0)</f>
        <v>应付686441.1</v>
      </c>
      <c r="AX58" s="15" t="s">
        <v>229</v>
      </c>
      <c r="AY58" s="69" t="s">
        <v>230</v>
      </c>
    </row>
    <row r="59" spans="1:52" ht="36" hidden="1" customHeight="1" x14ac:dyDescent="0.25">
      <c r="A59" s="9">
        <f t="shared" si="15"/>
        <v>56</v>
      </c>
      <c r="B59" s="10" t="s">
        <v>231</v>
      </c>
      <c r="C59" s="17" t="s">
        <v>232</v>
      </c>
      <c r="D59" s="12" t="s">
        <v>559</v>
      </c>
      <c r="E59" s="16" t="s">
        <v>114</v>
      </c>
      <c r="F59" s="15" t="s">
        <v>12</v>
      </c>
      <c r="G59" s="15" t="s">
        <v>11</v>
      </c>
      <c r="H59" s="32">
        <v>0.8</v>
      </c>
      <c r="I59" s="84">
        <f>VLOOKUP(B59,[1]Sheet1!$B$5:$AZ$716,51,0)</f>
        <v>2511055.36</v>
      </c>
      <c r="J59" s="84">
        <f>VLOOKUP(B59,[1]Sheet1!$B$5:$BA$716,52,0)</f>
        <v>2342378.5299999998</v>
      </c>
      <c r="K59" s="30">
        <f>VLOOKUP(B59,[2]Sheet1!$B$5:$BB$697,53,0)</f>
        <v>167661.095</v>
      </c>
      <c r="L59" s="30">
        <f>VLOOKUP(B59,[2]Sheet1!$B:$BC,54,0)</f>
        <v>124722.68</v>
      </c>
      <c r="M59" s="30">
        <f>VLOOKUP(B59,[2]Sheet1!$B:$BD,55,0)</f>
        <v>132898.79166666701</v>
      </c>
      <c r="N59" s="30">
        <f>VLOOKUP(B59,[2]Sheet1!$B:$BE,56,0)</f>
        <v>130394.64</v>
      </c>
      <c r="O59" s="30">
        <f>VLOOKUP(B59,[2]Sheet1!$B:$BF,57,0)</f>
        <v>138663.45499999999</v>
      </c>
      <c r="P59" s="30">
        <f>VLOOKUP(B59,[3]Sheet1!$B:$BH,59,0)</f>
        <v>137983.311666667</v>
      </c>
      <c r="Q59" s="30">
        <f>VLOOKUP(B59,[4]Sheet1!$B$5:$BJ$707,61,0)</f>
        <v>132329.62833333301</v>
      </c>
      <c r="R59" s="30">
        <f>VLOOKUP(B59,[1]Sheet1!$B$5:$BN$716,65,0)</f>
        <v>134271.00333333301</v>
      </c>
      <c r="S59" s="36">
        <f t="shared" si="11"/>
        <v>879139.68400000001</v>
      </c>
      <c r="T59" s="37">
        <f>VLOOKUP(B59,[5]Sheet2!$A:$V,21,0)</f>
        <v>270000</v>
      </c>
      <c r="U59" s="37"/>
      <c r="V59" s="37">
        <v>200000</v>
      </c>
      <c r="W59" s="37">
        <f>VLOOKUP(B59,'[6]5.30 (2)'!$C$4:$V$115,20,0)</f>
        <v>40000</v>
      </c>
      <c r="X59" s="37"/>
      <c r="Y59" s="37">
        <f>VLOOKUP(B59,'[7]7.4付款计划'!$C$4:$AI$185,33,0)</f>
        <v>10000</v>
      </c>
      <c r="Z59" s="37">
        <f>VLOOKUP(B59,'[7]7.9付款计划'!$C$9:$AB$196,26,0)</f>
        <v>15000</v>
      </c>
      <c r="AA59" s="37"/>
      <c r="AB59" s="37"/>
      <c r="AC59" s="37">
        <f t="shared" si="12"/>
        <v>535000</v>
      </c>
      <c r="AD59" s="38">
        <f t="shared" si="3"/>
        <v>344139.68400000001</v>
      </c>
      <c r="AE59" s="38">
        <f t="shared" si="13"/>
        <v>2342378.5299999998</v>
      </c>
      <c r="AF59" s="44">
        <f t="shared" si="4"/>
        <v>344139.68400000001</v>
      </c>
      <c r="AG59" s="45">
        <f t="shared" si="5"/>
        <v>344139.68400000001</v>
      </c>
      <c r="AH59" s="54">
        <v>50000</v>
      </c>
      <c r="AI59" s="47">
        <f t="shared" si="14"/>
        <v>50000</v>
      </c>
      <c r="AJ59" s="55">
        <f t="shared" si="6"/>
        <v>0.14528984108673731</v>
      </c>
      <c r="AK59" s="49">
        <f t="shared" si="7"/>
        <v>1.269558442850819E-2</v>
      </c>
      <c r="AL59" s="50"/>
      <c r="AM59" s="50"/>
      <c r="AN59" s="50"/>
      <c r="AO59" s="50">
        <f t="shared" si="8"/>
        <v>0</v>
      </c>
      <c r="AP59" s="58">
        <v>0.03</v>
      </c>
      <c r="AQ59" s="58">
        <f t="shared" si="16"/>
        <v>0.03</v>
      </c>
      <c r="AR59" s="47">
        <f t="shared" si="10"/>
        <v>48500</v>
      </c>
      <c r="AS59" s="59">
        <v>45532</v>
      </c>
      <c r="AT59" s="9">
        <v>2</v>
      </c>
      <c r="AU59" s="59">
        <f t="shared" si="19"/>
        <v>45530</v>
      </c>
      <c r="AV59" s="68" t="s">
        <v>98</v>
      </c>
      <c r="AW59" s="47" t="str">
        <f>VLOOKUP(B59,[8]Sheet1!$A$1:$O$65536,15,0)</f>
        <v>应付2612243.27</v>
      </c>
      <c r="AX59" s="15" t="s">
        <v>233</v>
      </c>
      <c r="AY59" s="69" t="s">
        <v>234</v>
      </c>
    </row>
    <row r="60" spans="1:52" ht="36" hidden="1" customHeight="1" x14ac:dyDescent="0.25">
      <c r="A60" s="9">
        <f t="shared" si="15"/>
        <v>57</v>
      </c>
      <c r="B60" s="21" t="s">
        <v>235</v>
      </c>
      <c r="C60" s="17" t="s">
        <v>236</v>
      </c>
      <c r="D60" s="12" t="s">
        <v>559</v>
      </c>
      <c r="E60" s="16" t="s">
        <v>86</v>
      </c>
      <c r="F60" s="15" t="s">
        <v>12</v>
      </c>
      <c r="G60" s="15" t="s">
        <v>11</v>
      </c>
      <c r="H60" s="28">
        <v>0.8</v>
      </c>
      <c r="I60" s="84">
        <f>VLOOKUP(B60,[1]Sheet1!$B$5:$AZ$716,51,0)</f>
        <v>3065964.72</v>
      </c>
      <c r="J60" s="84">
        <f>VLOOKUP(B60,[1]Sheet1!$B$5:$BA$716,52,0)</f>
        <v>2891676.62</v>
      </c>
      <c r="K60" s="30">
        <f>VLOOKUP(B60,[2]Sheet1!$B$5:$BB$697,53,0)</f>
        <v>96624.235000000001</v>
      </c>
      <c r="L60" s="30">
        <f>VLOOKUP(B60,[2]Sheet1!$B:$BC,54,0)</f>
        <v>88430.313333333295</v>
      </c>
      <c r="M60" s="30">
        <f>VLOOKUP(B60,[2]Sheet1!$B:$BD,55,0)</f>
        <v>93218.613333333298</v>
      </c>
      <c r="N60" s="30">
        <f>VLOOKUP(B60,[2]Sheet1!$B:$BE,56,0)</f>
        <v>88067.541666666701</v>
      </c>
      <c r="O60" s="30">
        <f>VLOOKUP(B60,[2]Sheet1!$B:$BF,57,0)</f>
        <v>100028.823333333</v>
      </c>
      <c r="P60" s="30">
        <f>VLOOKUP(B60,[3]Sheet1!$B:$BH,59,0)</f>
        <v>106778.586666667</v>
      </c>
      <c r="Q60" s="30">
        <f>VLOOKUP(B60,[4]Sheet1!$B$5:$BJ$707,61,0)</f>
        <v>107885.813333333</v>
      </c>
      <c r="R60" s="30">
        <f>VLOOKUP(B60,[1]Sheet1!$B$5:$BN$716,65,0)</f>
        <v>107905.271666667</v>
      </c>
      <c r="S60" s="36">
        <f t="shared" si="11"/>
        <v>631151.35866666667</v>
      </c>
      <c r="T60" s="37">
        <f>VLOOKUP(B60,[5]Sheet2!$A:$V,21,0)</f>
        <v>170000</v>
      </c>
      <c r="U60" s="37"/>
      <c r="V60" s="37">
        <v>100000</v>
      </c>
      <c r="W60" s="37">
        <f>VLOOKUP(B60,'[6]5.30 (2)'!$C$4:$V$115,20,0)</f>
        <v>30000</v>
      </c>
      <c r="X60" s="37"/>
      <c r="Y60" s="37">
        <f>VLOOKUP(B60,'[7]7.4付款计划'!$C$4:$AI$185,33,0)</f>
        <v>10000</v>
      </c>
      <c r="Z60" s="37">
        <f>VLOOKUP(B60,'[7]7.9付款计划'!$C$9:$AB$196,26,0)</f>
        <v>15000</v>
      </c>
      <c r="AA60" s="37"/>
      <c r="AB60" s="37"/>
      <c r="AC60" s="37">
        <f t="shared" si="12"/>
        <v>325000</v>
      </c>
      <c r="AD60" s="38">
        <f t="shared" si="3"/>
        <v>306151.35866666667</v>
      </c>
      <c r="AE60" s="38">
        <f t="shared" si="13"/>
        <v>2891676.62</v>
      </c>
      <c r="AF60" s="44">
        <f t="shared" si="4"/>
        <v>306151.35866666667</v>
      </c>
      <c r="AG60" s="45">
        <f t="shared" si="5"/>
        <v>306151.35866666667</v>
      </c>
      <c r="AH60" s="54">
        <v>50000</v>
      </c>
      <c r="AI60" s="47">
        <f t="shared" si="14"/>
        <v>50000</v>
      </c>
      <c r="AJ60" s="55">
        <f t="shared" si="6"/>
        <v>0.16331790986575143</v>
      </c>
      <c r="AK60" s="49">
        <f t="shared" si="7"/>
        <v>1.269558442850819E-2</v>
      </c>
      <c r="AL60" s="50"/>
      <c r="AM60" s="50"/>
      <c r="AN60" s="50"/>
      <c r="AO60" s="50">
        <f t="shared" si="8"/>
        <v>0</v>
      </c>
      <c r="AP60" s="62">
        <v>0.03</v>
      </c>
      <c r="AQ60" s="58">
        <f t="shared" si="16"/>
        <v>0.03</v>
      </c>
      <c r="AR60" s="47">
        <f t="shared" si="10"/>
        <v>48500</v>
      </c>
      <c r="AS60" s="59">
        <v>45532</v>
      </c>
      <c r="AT60" s="9">
        <v>1</v>
      </c>
      <c r="AU60" s="59">
        <f t="shared" si="19"/>
        <v>45531</v>
      </c>
      <c r="AV60" s="68" t="s">
        <v>98</v>
      </c>
      <c r="AW60" s="47" t="str">
        <f>VLOOKUP(B60,[8]Sheet1!$A$1:$O$65536,15,0)</f>
        <v>应付3065964.72</v>
      </c>
      <c r="AX60" s="15" t="s">
        <v>167</v>
      </c>
      <c r="AY60" s="69"/>
    </row>
    <row r="61" spans="1:52" ht="36" hidden="1" customHeight="1" x14ac:dyDescent="0.25">
      <c r="A61" s="9">
        <f t="shared" si="15"/>
        <v>58</v>
      </c>
      <c r="B61" s="10" t="s">
        <v>237</v>
      </c>
      <c r="C61" s="17" t="s">
        <v>238</v>
      </c>
      <c r="D61" s="12" t="s">
        <v>559</v>
      </c>
      <c r="E61" s="16" t="s">
        <v>200</v>
      </c>
      <c r="F61" s="15" t="s">
        <v>12</v>
      </c>
      <c r="G61" s="15" t="s">
        <v>11</v>
      </c>
      <c r="H61" s="28">
        <v>0.8</v>
      </c>
      <c r="I61" s="84">
        <f>VLOOKUP(B61,[1]Sheet1!$B$5:$AZ$716,51,0)</f>
        <v>2208224.23</v>
      </c>
      <c r="J61" s="84">
        <f>VLOOKUP(B61,[1]Sheet1!$B$5:$BA$716,52,0)</f>
        <v>1943144.68</v>
      </c>
      <c r="K61" s="30">
        <f>VLOOKUP(B61,[2]Sheet1!$B$5:$BB$697,53,0)</f>
        <v>89959.961666666699</v>
      </c>
      <c r="L61" s="30">
        <f>VLOOKUP(B61,[2]Sheet1!$B:$BC,54,0)</f>
        <v>100510.375</v>
      </c>
      <c r="M61" s="30">
        <f>VLOOKUP(B61,[2]Sheet1!$B:$BD,55,0)</f>
        <v>67943.073333333305</v>
      </c>
      <c r="N61" s="30">
        <f>VLOOKUP(B61,[2]Sheet1!$B:$BE,56,0)</f>
        <v>78516.539999999994</v>
      </c>
      <c r="O61" s="30">
        <f>VLOOKUP(B61,[2]Sheet1!$B:$BF,57,0)</f>
        <v>90099.955000000002</v>
      </c>
      <c r="P61" s="30">
        <f>VLOOKUP(B61,[3]Sheet1!$B:$BH,59,0)</f>
        <v>94691.071666666699</v>
      </c>
      <c r="Q61" s="30">
        <f>VLOOKUP(B61,[4]Sheet1!$B$5:$BJ$707,61,0)</f>
        <v>90774.513333333394</v>
      </c>
      <c r="R61" s="30">
        <f>VLOOKUP(B61,[1]Sheet1!$B$5:$BN$716,65,0)</f>
        <v>94486.8066666667</v>
      </c>
      <c r="S61" s="36">
        <f t="shared" si="11"/>
        <v>565585.83733333356</v>
      </c>
      <c r="T61" s="37">
        <f>VLOOKUP(B61,[5]Sheet2!$A:$V,21,0)</f>
        <v>130000</v>
      </c>
      <c r="U61" s="37"/>
      <c r="V61" s="37">
        <v>80000</v>
      </c>
      <c r="W61" s="37">
        <f>VLOOKUP(B61,'[6]5.30 (2)'!$C$4:$V$115,20,0)</f>
        <v>40000</v>
      </c>
      <c r="X61" s="37"/>
      <c r="Y61" s="37">
        <f>VLOOKUP(B61,'[7]7.4付款计划'!$C$4:$AI$185,33,0)</f>
        <v>10000</v>
      </c>
      <c r="Z61" s="37">
        <f>VLOOKUP(B61,'[7]7.9付款计划'!$C$9:$AB$196,26,0)</f>
        <v>15000</v>
      </c>
      <c r="AA61" s="37"/>
      <c r="AB61" s="37"/>
      <c r="AC61" s="37">
        <f t="shared" si="12"/>
        <v>275000</v>
      </c>
      <c r="AD61" s="38">
        <f t="shared" si="3"/>
        <v>290585.83733333356</v>
      </c>
      <c r="AE61" s="38">
        <f t="shared" si="13"/>
        <v>1943144.68</v>
      </c>
      <c r="AF61" s="44">
        <f t="shared" si="4"/>
        <v>290585.83733333356</v>
      </c>
      <c r="AG61" s="45">
        <f t="shared" si="5"/>
        <v>290585.83733333356</v>
      </c>
      <c r="AH61" s="54">
        <v>50000</v>
      </c>
      <c r="AI61" s="47">
        <f t="shared" si="14"/>
        <v>50000</v>
      </c>
      <c r="AJ61" s="48">
        <f t="shared" si="6"/>
        <v>0.17206619723398481</v>
      </c>
      <c r="AK61" s="49">
        <f t="shared" si="7"/>
        <v>1.269558442850819E-2</v>
      </c>
      <c r="AL61" s="50"/>
      <c r="AM61" s="50"/>
      <c r="AN61" s="50"/>
      <c r="AO61" s="50">
        <f t="shared" si="8"/>
        <v>0</v>
      </c>
      <c r="AP61" s="58">
        <v>0.03</v>
      </c>
      <c r="AQ61" s="58">
        <f t="shared" si="16"/>
        <v>0.03</v>
      </c>
      <c r="AR61" s="47">
        <f t="shared" si="10"/>
        <v>48500</v>
      </c>
      <c r="AS61" s="59">
        <v>45532</v>
      </c>
      <c r="AT61" s="9">
        <v>3</v>
      </c>
      <c r="AU61" s="59">
        <f t="shared" si="19"/>
        <v>45529</v>
      </c>
      <c r="AV61" s="68" t="s">
        <v>98</v>
      </c>
      <c r="AW61" s="47" t="str">
        <f>VLOOKUP(B61,[8]Sheet1!$A$1:$O$65536,15,0)</f>
        <v>应付2208224.23</v>
      </c>
      <c r="AX61" s="15" t="s">
        <v>167</v>
      </c>
      <c r="AY61" s="69"/>
    </row>
    <row r="62" spans="1:52" ht="36" hidden="1" customHeight="1" x14ac:dyDescent="0.25">
      <c r="A62" s="9">
        <f t="shared" si="15"/>
        <v>59</v>
      </c>
      <c r="B62" s="10" t="s">
        <v>239</v>
      </c>
      <c r="C62" s="17" t="s">
        <v>240</v>
      </c>
      <c r="D62" s="12" t="s">
        <v>559</v>
      </c>
      <c r="E62" s="16" t="s">
        <v>114</v>
      </c>
      <c r="F62" s="15" t="s">
        <v>12</v>
      </c>
      <c r="G62" s="15" t="s">
        <v>11</v>
      </c>
      <c r="H62" s="28">
        <v>0.8</v>
      </c>
      <c r="I62" s="84">
        <f>VLOOKUP(B62,[1]Sheet1!$B$5:$AZ$716,51,0)</f>
        <v>3258150.89</v>
      </c>
      <c r="J62" s="84">
        <f>VLOOKUP(B62,[1]Sheet1!$B$5:$BA$716,52,0)</f>
        <v>2961649.37</v>
      </c>
      <c r="K62" s="30">
        <f>VLOOKUP(B62,[2]Sheet1!$B$5:$BB$697,53,0)</f>
        <v>118052.798333333</v>
      </c>
      <c r="L62" s="30">
        <f>VLOOKUP(B62,[2]Sheet1!$B:$BC,54,0)</f>
        <v>95294.024999999994</v>
      </c>
      <c r="M62" s="30">
        <f>VLOOKUP(B62,[2]Sheet1!$B:$BD,55,0)</f>
        <v>110543.37</v>
      </c>
      <c r="N62" s="30">
        <f>VLOOKUP(B62,[2]Sheet1!$B:$BE,56,0)</f>
        <v>106909.201666667</v>
      </c>
      <c r="O62" s="30">
        <f>VLOOKUP(B62,[2]Sheet1!$B:$BF,57,0)</f>
        <v>116348.83</v>
      </c>
      <c r="P62" s="30">
        <f>VLOOKUP(B62,[3]Sheet1!$B:$BH,59,0)</f>
        <v>118309.576666667</v>
      </c>
      <c r="Q62" s="30">
        <f>VLOOKUP(B62,[4]Sheet1!$B$5:$BJ$707,61,0)</f>
        <v>108196.285</v>
      </c>
      <c r="R62" s="30">
        <f>VLOOKUP(B62,[1]Sheet1!$B$5:$BN$716,65,0)</f>
        <v>122613.1</v>
      </c>
      <c r="S62" s="36">
        <f t="shared" si="11"/>
        <v>717013.74933333369</v>
      </c>
      <c r="T62" s="37">
        <f>VLOOKUP(B62,[5]Sheet2!$A:$V,21,0)</f>
        <v>190000</v>
      </c>
      <c r="U62" s="37"/>
      <c r="V62" s="37">
        <v>100000</v>
      </c>
      <c r="W62" s="37">
        <f>VLOOKUP(B62,'[6]5.30 (2)'!$C$4:$V$115,20,0)</f>
        <v>100000</v>
      </c>
      <c r="X62" s="37"/>
      <c r="Y62" s="37">
        <f>VLOOKUP(B62,'[7]7.4付款计划'!$C$4:$AI$185,33,0)</f>
        <v>10000</v>
      </c>
      <c r="Z62" s="37">
        <f>VLOOKUP(B62,'[7]7.9付款计划'!$C$9:$AB$196,26,0)</f>
        <v>15000</v>
      </c>
      <c r="AA62" s="37"/>
      <c r="AB62" s="37"/>
      <c r="AC62" s="37">
        <f t="shared" si="12"/>
        <v>415000</v>
      </c>
      <c r="AD62" s="38">
        <f t="shared" si="3"/>
        <v>302013.74933333369</v>
      </c>
      <c r="AE62" s="38">
        <f t="shared" si="13"/>
        <v>2961649.37</v>
      </c>
      <c r="AF62" s="44">
        <f t="shared" si="4"/>
        <v>302013.74933333369</v>
      </c>
      <c r="AG62" s="45">
        <f t="shared" si="5"/>
        <v>302013.74933333369</v>
      </c>
      <c r="AH62" s="54">
        <v>50000</v>
      </c>
      <c r="AI62" s="47">
        <f t="shared" si="14"/>
        <v>50000</v>
      </c>
      <c r="AJ62" s="48">
        <f t="shared" si="6"/>
        <v>0.16555537656934557</v>
      </c>
      <c r="AK62" s="49">
        <f t="shared" si="7"/>
        <v>1.269558442850819E-2</v>
      </c>
      <c r="AL62" s="50"/>
      <c r="AM62" s="50"/>
      <c r="AN62" s="50"/>
      <c r="AO62" s="50">
        <f t="shared" si="8"/>
        <v>0</v>
      </c>
      <c r="AP62" s="58">
        <v>0.03</v>
      </c>
      <c r="AQ62" s="58">
        <f t="shared" si="16"/>
        <v>0.03</v>
      </c>
      <c r="AR62" s="47">
        <f t="shared" si="10"/>
        <v>48500</v>
      </c>
      <c r="AS62" s="59">
        <v>45532</v>
      </c>
      <c r="AT62" s="9">
        <v>3</v>
      </c>
      <c r="AU62" s="59">
        <f t="shared" si="19"/>
        <v>45529</v>
      </c>
      <c r="AV62" s="68" t="s">
        <v>98</v>
      </c>
      <c r="AW62" s="47" t="str">
        <f>VLOOKUP(B62,[8]Sheet1!$A$1:$O$65536,15,0)</f>
        <v>应付3258150.89</v>
      </c>
      <c r="AX62" s="15" t="s">
        <v>167</v>
      </c>
      <c r="AY62" s="69"/>
    </row>
    <row r="63" spans="1:52" ht="36" hidden="1" customHeight="1" x14ac:dyDescent="0.25">
      <c r="A63" s="9">
        <f t="shared" si="15"/>
        <v>60</v>
      </c>
      <c r="B63" s="10" t="s">
        <v>241</v>
      </c>
      <c r="C63" s="11" t="s">
        <v>242</v>
      </c>
      <c r="D63" s="12" t="s">
        <v>559</v>
      </c>
      <c r="E63" s="16" t="s">
        <v>114</v>
      </c>
      <c r="F63" s="20" t="s">
        <v>12</v>
      </c>
      <c r="G63" s="15" t="s">
        <v>11</v>
      </c>
      <c r="H63" s="28">
        <v>0.8</v>
      </c>
      <c r="I63" s="84">
        <f>VLOOKUP(B63,[1]Sheet1!$B$5:$AZ$716,51,0)</f>
        <v>504545.22</v>
      </c>
      <c r="J63" s="84">
        <f>VLOOKUP(B63,[1]Sheet1!$B$5:$BA$716,52,0)</f>
        <v>468048.48</v>
      </c>
      <c r="K63" s="30">
        <f>VLOOKUP(B63,[2]Sheet1!$B$5:$BB$697,53,0)</f>
        <v>36789.43</v>
      </c>
      <c r="L63" s="30">
        <f>VLOOKUP(B63,[2]Sheet1!$B:$BC,54,0)</f>
        <v>45145.046666666698</v>
      </c>
      <c r="M63" s="30">
        <f>VLOOKUP(B63,[2]Sheet1!$B:$BD,55,0)</f>
        <v>81093.171666666705</v>
      </c>
      <c r="N63" s="30">
        <f>VLOOKUP(B63,[2]Sheet1!$B:$BE,56,0)</f>
        <v>80352.171666666705</v>
      </c>
      <c r="O63" s="30">
        <f>VLOOKUP(B63,[2]Sheet1!$B:$BF,57,0)</f>
        <v>92267.08</v>
      </c>
      <c r="P63" s="30">
        <f>VLOOKUP(B63,[3]Sheet1!$B:$BH,59,0)</f>
        <v>92267.08</v>
      </c>
      <c r="Q63" s="30">
        <f>VLOOKUP(B63,[4]Sheet1!$B$5:$BJ$707,61,0)</f>
        <v>62301.440000000002</v>
      </c>
      <c r="R63" s="30">
        <f>VLOOKUP(B63,[1]Sheet1!$B$5:$BN$716,65,0)</f>
        <v>53945.823333333297</v>
      </c>
      <c r="S63" s="36">
        <f t="shared" si="11"/>
        <v>435328.99466666672</v>
      </c>
      <c r="T63" s="37">
        <f>VLOOKUP(B63,[5]Sheet2!$A:$V,21,0)</f>
        <v>110000</v>
      </c>
      <c r="U63" s="37"/>
      <c r="V63" s="37"/>
      <c r="W63" s="37">
        <f>VLOOKUP(B63,'[6]5.30 (2)'!$C$4:$V$115,20,0)</f>
        <v>40000</v>
      </c>
      <c r="X63" s="37"/>
      <c r="Y63" s="37">
        <f>VLOOKUP(B63,'[7]7.4付款计划'!$C$4:$AI$185,33,0)</f>
        <v>50000</v>
      </c>
      <c r="Z63" s="37">
        <f>VLOOKUP(B63,'[7]7.9付款计划'!$C$9:$AB$196,26,0)</f>
        <v>0</v>
      </c>
      <c r="AA63" s="37"/>
      <c r="AB63" s="37"/>
      <c r="AC63" s="37">
        <f t="shared" si="12"/>
        <v>200000</v>
      </c>
      <c r="AD63" s="38">
        <f t="shared" si="3"/>
        <v>235328.99466666672</v>
      </c>
      <c r="AE63" s="38">
        <f t="shared" si="13"/>
        <v>468048.48</v>
      </c>
      <c r="AF63" s="44">
        <f t="shared" si="4"/>
        <v>235328.99466666672</v>
      </c>
      <c r="AG63" s="45">
        <f t="shared" si="5"/>
        <v>235328.99466666672</v>
      </c>
      <c r="AH63" s="54">
        <v>50000</v>
      </c>
      <c r="AI63" s="47">
        <f t="shared" si="14"/>
        <v>50000</v>
      </c>
      <c r="AJ63" s="48">
        <f t="shared" si="6"/>
        <v>0.2124685063598849</v>
      </c>
      <c r="AK63" s="49">
        <f t="shared" si="7"/>
        <v>1.269558442850819E-2</v>
      </c>
      <c r="AL63" s="50"/>
      <c r="AM63" s="50"/>
      <c r="AN63" s="50"/>
      <c r="AO63" s="50">
        <f t="shared" si="8"/>
        <v>0</v>
      </c>
      <c r="AP63" s="58">
        <v>0</v>
      </c>
      <c r="AQ63" s="58">
        <f t="shared" si="16"/>
        <v>0</v>
      </c>
      <c r="AR63" s="47">
        <f t="shared" si="10"/>
        <v>50000</v>
      </c>
      <c r="AS63" s="59">
        <v>45532</v>
      </c>
      <c r="AT63" s="9">
        <v>3</v>
      </c>
      <c r="AU63" s="59">
        <f t="shared" si="19"/>
        <v>45529</v>
      </c>
      <c r="AV63" s="68" t="s">
        <v>98</v>
      </c>
      <c r="AW63" s="47" t="str">
        <f>VLOOKUP(B63,[8]Sheet1!$A$1:$O$65536,15,0)</f>
        <v>应付504545.22</v>
      </c>
      <c r="AX63" s="15" t="s">
        <v>167</v>
      </c>
      <c r="AY63" s="69"/>
    </row>
    <row r="64" spans="1:52" ht="36" hidden="1" customHeight="1" x14ac:dyDescent="0.25">
      <c r="A64" s="9">
        <f t="shared" si="15"/>
        <v>61</v>
      </c>
      <c r="B64" s="10" t="s">
        <v>243</v>
      </c>
      <c r="C64" s="18" t="s">
        <v>244</v>
      </c>
      <c r="D64" s="12" t="s">
        <v>559</v>
      </c>
      <c r="E64" s="14" t="s">
        <v>86</v>
      </c>
      <c r="F64" s="15" t="s">
        <v>16</v>
      </c>
      <c r="G64" s="15" t="s">
        <v>11</v>
      </c>
      <c r="H64" s="28">
        <v>0.8</v>
      </c>
      <c r="I64" s="29">
        <f>VLOOKUP(B64,[1]Sheet1!$B$5:$AZ$716,51,0)</f>
        <v>823882.89</v>
      </c>
      <c r="J64" s="29">
        <f>VLOOKUP(B64,[1]Sheet1!$B$5:$BA$716,52,0)</f>
        <v>759282.12</v>
      </c>
      <c r="K64" s="30">
        <f>VLOOKUP(B64,[2]Sheet1!$B$5:$BB$697,53,0)</f>
        <v>71192.759999999995</v>
      </c>
      <c r="L64" s="30">
        <f>VLOOKUP(B64,[2]Sheet1!$B:$BC,54,0)</f>
        <v>86814.813333333295</v>
      </c>
      <c r="M64" s="30">
        <f>VLOOKUP(B64,[2]Sheet1!$B:$BD,55,0)</f>
        <v>108576.985</v>
      </c>
      <c r="N64" s="30">
        <f>VLOOKUP(B64,[2]Sheet1!$B:$BE,56,0)</f>
        <v>102972.55666666701</v>
      </c>
      <c r="O64" s="30">
        <f>VLOOKUP(B64,[2]Sheet1!$B:$BF,57,0)</f>
        <v>101896.593333333</v>
      </c>
      <c r="P64" s="30">
        <f>VLOOKUP(B64,[3]Sheet1!$B:$BH,59,0)</f>
        <v>88894.288333333301</v>
      </c>
      <c r="Q64" s="30">
        <f>VLOOKUP(B64,[4]Sheet1!$B$5:$BJ$707,61,0)</f>
        <v>77110.633333333302</v>
      </c>
      <c r="R64" s="30">
        <f>VLOOKUP(B64,[1]Sheet1!$B$5:$BN$716,65,0)</f>
        <v>67165.668333333306</v>
      </c>
      <c r="S64" s="36">
        <f t="shared" si="11"/>
        <v>563699.43866666663</v>
      </c>
      <c r="T64" s="37">
        <f>VLOOKUP(B64,[5]Sheet2!$A:$V,21,0)</f>
        <v>160000</v>
      </c>
      <c r="U64" s="37"/>
      <c r="V64" s="37"/>
      <c r="W64" s="37">
        <f>VLOOKUP(B64,'[6]5.30 (2)'!$C$4:$V$115,20,0)</f>
        <v>50000</v>
      </c>
      <c r="X64" s="37"/>
      <c r="Y64" s="37">
        <f>VLOOKUP(B64,'[7]7.4付款计划'!$C$4:$AI$185,33,0)</f>
        <v>50000</v>
      </c>
      <c r="Z64" s="37">
        <f>VLOOKUP(B64,'[7]7.9付款计划'!$C$9:$AB$196,26,0)</f>
        <v>0</v>
      </c>
      <c r="AA64" s="37"/>
      <c r="AB64" s="37"/>
      <c r="AC64" s="37">
        <f t="shared" si="12"/>
        <v>260000</v>
      </c>
      <c r="AD64" s="38">
        <f t="shared" si="3"/>
        <v>303699.43866666663</v>
      </c>
      <c r="AE64" s="38">
        <f t="shared" si="13"/>
        <v>759282.12</v>
      </c>
      <c r="AF64" s="44">
        <f t="shared" si="4"/>
        <v>303699.43866666663</v>
      </c>
      <c r="AG64" s="45">
        <f t="shared" si="5"/>
        <v>303699.43866666663</v>
      </c>
      <c r="AH64" s="54">
        <v>80000</v>
      </c>
      <c r="AI64" s="47">
        <f t="shared" si="14"/>
        <v>80000</v>
      </c>
      <c r="AJ64" s="55">
        <f t="shared" si="6"/>
        <v>0.26341833343922022</v>
      </c>
      <c r="AK64" s="49">
        <f t="shared" si="7"/>
        <v>2.0312935085613104E-2</v>
      </c>
      <c r="AL64" s="50"/>
      <c r="AM64" s="50"/>
      <c r="AN64" s="50"/>
      <c r="AO64" s="50">
        <f t="shared" si="8"/>
        <v>0</v>
      </c>
      <c r="AP64" s="63">
        <v>0</v>
      </c>
      <c r="AQ64" s="58">
        <f t="shared" si="16"/>
        <v>0</v>
      </c>
      <c r="AR64" s="47">
        <f t="shared" si="10"/>
        <v>80000</v>
      </c>
      <c r="AS64" s="59">
        <v>45534</v>
      </c>
      <c r="AT64" s="9">
        <v>4</v>
      </c>
      <c r="AU64" s="59">
        <f t="shared" si="19"/>
        <v>45530</v>
      </c>
      <c r="AV64" s="68" t="s">
        <v>98</v>
      </c>
      <c r="AW64" s="47"/>
      <c r="AX64" s="15" t="s">
        <v>229</v>
      </c>
      <c r="AY64" s="69" t="s">
        <v>245</v>
      </c>
    </row>
    <row r="65" spans="1:52" ht="36" hidden="1" customHeight="1" x14ac:dyDescent="0.25">
      <c r="A65" s="9">
        <f t="shared" si="15"/>
        <v>62</v>
      </c>
      <c r="B65" s="10" t="s">
        <v>246</v>
      </c>
      <c r="C65" s="18" t="s">
        <v>247</v>
      </c>
      <c r="D65" s="12" t="s">
        <v>559</v>
      </c>
      <c r="E65" s="14" t="s">
        <v>86</v>
      </c>
      <c r="F65" s="15" t="s">
        <v>16</v>
      </c>
      <c r="G65" s="15" t="s">
        <v>11</v>
      </c>
      <c r="H65" s="28">
        <v>0.8</v>
      </c>
      <c r="I65" s="29">
        <f>VLOOKUP(B65,[1]Sheet1!$B$5:$AZ$716,51,0)</f>
        <v>1236628.6200000001</v>
      </c>
      <c r="J65" s="29">
        <f>VLOOKUP(B65,[1]Sheet1!$B$5:$BA$716,52,0)</f>
        <v>1065653.76</v>
      </c>
      <c r="K65" s="30">
        <f>VLOOKUP(B65,[2]Sheet1!$B$5:$BB$697,53,0)</f>
        <v>0</v>
      </c>
      <c r="L65" s="30">
        <f>VLOOKUP(B65,[2]Sheet1!$B:$BC,54,0)</f>
        <v>117061.861666667</v>
      </c>
      <c r="M65" s="30">
        <f>VLOOKUP(B65,[2]Sheet1!$B:$BD,55,0)</f>
        <v>143859.33666666699</v>
      </c>
      <c r="N65" s="30">
        <f>VLOOKUP(B65,[2]Sheet1!$B:$BE,56,0)</f>
        <v>152833.05166666699</v>
      </c>
      <c r="O65" s="30">
        <f>VLOOKUP(B65,[2]Sheet1!$B:$BF,57,0)</f>
        <v>178167.183333333</v>
      </c>
      <c r="P65" s="30">
        <f>VLOOKUP(B65,[3]Sheet1!$B:$BH,59,0)</f>
        <v>194275.626666667</v>
      </c>
      <c r="Q65" s="30">
        <f>VLOOKUP(B65,[4]Sheet1!$B$5:$BJ$707,61,0)</f>
        <v>205464.70666666701</v>
      </c>
      <c r="R65" s="30">
        <f>VLOOKUP(B65,[1]Sheet1!$B$5:$BN$716,65,0)</f>
        <v>105709.575</v>
      </c>
      <c r="S65" s="36">
        <f t="shared" si="11"/>
        <v>877897.07333333441</v>
      </c>
      <c r="T65" s="37">
        <f>VLOOKUP(B65,[5]Sheet2!$A:$V,21,0)</f>
        <v>100000</v>
      </c>
      <c r="U65" s="37"/>
      <c r="V65" s="37"/>
      <c r="W65" s="37">
        <f>VLOOKUP(B65,'[6]5.30 (2)'!$C$4:$V$115,20,0)</f>
        <v>120000</v>
      </c>
      <c r="X65" s="37"/>
      <c r="Y65" s="37">
        <f>VLOOKUP(B65,'[7]7.4付款计划'!$C$4:$AI$185,33,0)</f>
        <v>100000</v>
      </c>
      <c r="Z65" s="37">
        <f>VLOOKUP(B65,'[7]7.9付款计划'!$C$9:$AB$196,26,0)</f>
        <v>0</v>
      </c>
      <c r="AA65" s="37">
        <v>50000</v>
      </c>
      <c r="AB65" s="37"/>
      <c r="AC65" s="37">
        <f t="shared" si="12"/>
        <v>370000</v>
      </c>
      <c r="AD65" s="38">
        <f t="shared" si="3"/>
        <v>507897.07333333441</v>
      </c>
      <c r="AE65" s="38">
        <f t="shared" si="13"/>
        <v>1015653.76</v>
      </c>
      <c r="AF65" s="44">
        <f t="shared" si="4"/>
        <v>507897.07333333441</v>
      </c>
      <c r="AG65" s="45">
        <f t="shared" si="5"/>
        <v>507897.07333333441</v>
      </c>
      <c r="AH65" s="54">
        <v>100000</v>
      </c>
      <c r="AI65" s="47">
        <f t="shared" si="14"/>
        <v>100000</v>
      </c>
      <c r="AJ65" s="55">
        <f t="shared" si="6"/>
        <v>0.19689028594651833</v>
      </c>
      <c r="AK65" s="49">
        <f t="shared" si="7"/>
        <v>2.539116885701638E-2</v>
      </c>
      <c r="AL65" s="50"/>
      <c r="AM65" s="50"/>
      <c r="AN65" s="50"/>
      <c r="AO65" s="50">
        <f t="shared" si="8"/>
        <v>0</v>
      </c>
      <c r="AP65" s="58">
        <v>0.03</v>
      </c>
      <c r="AQ65" s="58">
        <f t="shared" si="16"/>
        <v>0.03</v>
      </c>
      <c r="AR65" s="47">
        <f t="shared" si="10"/>
        <v>97000</v>
      </c>
      <c r="AS65" s="59">
        <v>45532</v>
      </c>
      <c r="AT65" s="9">
        <v>4</v>
      </c>
      <c r="AU65" s="59">
        <v>45510</v>
      </c>
      <c r="AV65" s="68" t="s">
        <v>98</v>
      </c>
      <c r="AW65" s="47"/>
      <c r="AX65" s="15" t="s">
        <v>167</v>
      </c>
      <c r="AY65" s="69" t="s">
        <v>245</v>
      </c>
    </row>
    <row r="66" spans="1:52" ht="36" hidden="1" customHeight="1" x14ac:dyDescent="0.25">
      <c r="A66" s="9">
        <f t="shared" si="15"/>
        <v>63</v>
      </c>
      <c r="B66" s="10" t="s">
        <v>248</v>
      </c>
      <c r="C66" s="17" t="s">
        <v>249</v>
      </c>
      <c r="D66" s="12" t="s">
        <v>562</v>
      </c>
      <c r="E66" s="22" t="s">
        <v>250</v>
      </c>
      <c r="F66" s="15" t="s">
        <v>12</v>
      </c>
      <c r="G66" s="15" t="s">
        <v>11</v>
      </c>
      <c r="H66" s="31">
        <v>0.8</v>
      </c>
      <c r="I66" s="84">
        <f>VLOOKUP(B66,[1]Sheet1!$B$5:$AZ$716,51,0)</f>
        <v>1710662.71</v>
      </c>
      <c r="J66" s="84">
        <f>VLOOKUP(B66,[1]Sheet1!$B$5:$BA$716,52,0)</f>
        <v>1583444.5</v>
      </c>
      <c r="K66" s="30">
        <f>VLOOKUP(B66,[2]Sheet1!$B$5:$BB$697,53,0)</f>
        <v>38063.735000000001</v>
      </c>
      <c r="L66" s="30">
        <f>VLOOKUP(B66,[2]Sheet1!$B:$BC,54,0)</f>
        <v>37546.18</v>
      </c>
      <c r="M66" s="30">
        <f>VLOOKUP(B66,[2]Sheet1!$B:$BD,55,0)</f>
        <v>39468.836666666699</v>
      </c>
      <c r="N66" s="30">
        <f>VLOOKUP(B66,[2]Sheet1!$B:$BE,56,0)</f>
        <v>36928.836666666699</v>
      </c>
      <c r="O66" s="30">
        <f>VLOOKUP(B66,[2]Sheet1!$B:$BF,57,0)</f>
        <v>45150.235000000001</v>
      </c>
      <c r="P66" s="30">
        <f>VLOOKUP(B66,[3]Sheet1!$B:$BH,59,0)</f>
        <v>39077.4316666667</v>
      </c>
      <c r="Q66" s="30">
        <f>VLOOKUP(B66,[4]Sheet1!$B$5:$BJ$707,61,0)</f>
        <v>47140.083333333299</v>
      </c>
      <c r="R66" s="30">
        <f>VLOOKUP(B66,[1]Sheet1!$B$5:$BN$716,65,0)</f>
        <v>49084.041666666701</v>
      </c>
      <c r="S66" s="36">
        <f t="shared" si="11"/>
        <v>265967.50400000013</v>
      </c>
      <c r="T66" s="37">
        <f>VLOOKUP(B66,[5]Sheet2!$A:$V,21,0)</f>
        <v>40000</v>
      </c>
      <c r="U66" s="37"/>
      <c r="V66" s="37"/>
      <c r="W66" s="37">
        <f>VLOOKUP(B66,'[6]5.30 (2)'!$C$4:$V$115,20,0)</f>
        <v>15000</v>
      </c>
      <c r="X66" s="37"/>
      <c r="Y66" s="37">
        <f>VLOOKUP(B66,'[7]7.4付款计划'!$C$4:$AI$185,33,0)</f>
        <v>10000</v>
      </c>
      <c r="Z66" s="37">
        <f>VLOOKUP(B66,'[7]7.9付款计划'!$C$9:$AB$196,26,0)</f>
        <v>0</v>
      </c>
      <c r="AA66" s="37"/>
      <c r="AB66" s="37"/>
      <c r="AC66" s="37">
        <f t="shared" si="12"/>
        <v>65000</v>
      </c>
      <c r="AD66" s="38">
        <f t="shared" si="3"/>
        <v>200967.50400000013</v>
      </c>
      <c r="AE66" s="38">
        <f t="shared" si="13"/>
        <v>1583444.5</v>
      </c>
      <c r="AF66" s="44">
        <f t="shared" si="4"/>
        <v>200967.50400000013</v>
      </c>
      <c r="AG66" s="45">
        <f t="shared" si="5"/>
        <v>200967.50400000013</v>
      </c>
      <c r="AH66" s="52">
        <v>30000</v>
      </c>
      <c r="AI66" s="47">
        <f t="shared" si="14"/>
        <v>30000</v>
      </c>
      <c r="AJ66" s="48">
        <f t="shared" si="6"/>
        <v>0.14927786534085621</v>
      </c>
      <c r="AK66" s="49">
        <f t="shared" si="7"/>
        <v>7.617350657104914E-3</v>
      </c>
      <c r="AL66" s="50"/>
      <c r="AM66" s="50"/>
      <c r="AN66" s="50"/>
      <c r="AO66" s="50">
        <f t="shared" si="8"/>
        <v>0</v>
      </c>
      <c r="AP66" s="63">
        <v>0.03</v>
      </c>
      <c r="AQ66" s="58">
        <f t="shared" si="16"/>
        <v>0.03</v>
      </c>
      <c r="AR66" s="47">
        <f t="shared" si="10"/>
        <v>29100</v>
      </c>
      <c r="AS66" s="59">
        <v>45545</v>
      </c>
      <c r="AT66" s="61">
        <v>3</v>
      </c>
      <c r="AU66" s="60">
        <f t="shared" ref="AU66:AU77" si="20">AS66-AT66</f>
        <v>45542</v>
      </c>
      <c r="AV66" s="68" t="s">
        <v>98</v>
      </c>
      <c r="AW66" s="47" t="str">
        <f>VLOOKUP(B66,[8]Sheet1!$A$1:$O$65536,15,0)</f>
        <v>应付1728166.01</v>
      </c>
      <c r="AX66" s="15" t="s">
        <v>182</v>
      </c>
      <c r="AY66" s="69"/>
    </row>
    <row r="67" spans="1:52" ht="36" hidden="1" customHeight="1" x14ac:dyDescent="0.25">
      <c r="A67" s="9">
        <f t="shared" si="15"/>
        <v>64</v>
      </c>
      <c r="B67" s="10" t="s">
        <v>251</v>
      </c>
      <c r="C67" s="11" t="s">
        <v>252</v>
      </c>
      <c r="D67" s="12" t="s">
        <v>559</v>
      </c>
      <c r="E67" s="16" t="s">
        <v>114</v>
      </c>
      <c r="F67" s="20" t="s">
        <v>12</v>
      </c>
      <c r="G67" s="15" t="s">
        <v>11</v>
      </c>
      <c r="H67" s="28">
        <v>0.8</v>
      </c>
      <c r="I67" s="84">
        <f>VLOOKUP(B67,[1]Sheet1!$B$5:$AZ$716,51,0)</f>
        <v>550799.56999999995</v>
      </c>
      <c r="J67" s="84">
        <f>VLOOKUP(B67,[1]Sheet1!$B$5:$BA$716,52,0)</f>
        <v>550799.56999999995</v>
      </c>
      <c r="K67" s="30">
        <f>VLOOKUP(B67,[2]Sheet1!$B$5:$BB$697,53,0)</f>
        <v>30356.238333333298</v>
      </c>
      <c r="L67" s="30">
        <f>VLOOKUP(B67,[2]Sheet1!$B:$BC,54,0)</f>
        <v>42244.488333333298</v>
      </c>
      <c r="M67" s="30">
        <f>VLOOKUP(B67,[2]Sheet1!$B:$BD,55,0)</f>
        <v>42244.488333333298</v>
      </c>
      <c r="N67" s="30">
        <f>VLOOKUP(B67,[2]Sheet1!$B:$BE,56,0)</f>
        <v>40828.706666666701</v>
      </c>
      <c r="O67" s="30">
        <f>VLOOKUP(B67,[2]Sheet1!$B:$BF,57,0)</f>
        <v>40562.04</v>
      </c>
      <c r="P67" s="30">
        <f>VLOOKUP(B67,[3]Sheet1!$B:$BH,59,0)</f>
        <v>82419.3</v>
      </c>
      <c r="Q67" s="30">
        <f>VLOOKUP(B67,[4]Sheet1!$B$5:$BJ$707,61,0)</f>
        <v>71443.69</v>
      </c>
      <c r="R67" s="30">
        <f>VLOOKUP(B67,[1]Sheet1!$B$5:$BN$716,65,0)</f>
        <v>59555.44</v>
      </c>
      <c r="S67" s="36">
        <f t="shared" si="11"/>
        <v>327723.51333333331</v>
      </c>
      <c r="T67" s="37">
        <f>VLOOKUP(B67,[5]Sheet2!$A:$V,21,0)</f>
        <v>90000</v>
      </c>
      <c r="U67" s="37"/>
      <c r="V67" s="37"/>
      <c r="W67" s="37">
        <f>VLOOKUP(B67,'[6]5.30 (2)'!$C$4:$V$115,20,0)</f>
        <v>30000</v>
      </c>
      <c r="X67" s="37"/>
      <c r="Y67" s="37">
        <f>VLOOKUP(B67,'[7]7.4付款计划'!$C$4:$AI$185,33,0)</f>
        <v>30000</v>
      </c>
      <c r="Z67" s="37">
        <f>VLOOKUP(B67,'[7]7.9付款计划'!$C$9:$AB$196,26,0)</f>
        <v>0</v>
      </c>
      <c r="AA67" s="37"/>
      <c r="AB67" s="37"/>
      <c r="AC67" s="37">
        <f t="shared" si="12"/>
        <v>150000</v>
      </c>
      <c r="AD67" s="38">
        <f t="shared" si="3"/>
        <v>177723.51333333331</v>
      </c>
      <c r="AE67" s="38">
        <f t="shared" si="13"/>
        <v>550799.56999999995</v>
      </c>
      <c r="AF67" s="44">
        <f t="shared" si="4"/>
        <v>177723.51333333331</v>
      </c>
      <c r="AG67" s="45">
        <f t="shared" si="5"/>
        <v>177723.51333333331</v>
      </c>
      <c r="AH67" s="54">
        <v>50000</v>
      </c>
      <c r="AI67" s="47">
        <f t="shared" si="14"/>
        <v>50000</v>
      </c>
      <c r="AJ67" s="48">
        <f t="shared" si="6"/>
        <v>0.28133587425891915</v>
      </c>
      <c r="AK67" s="49">
        <f t="shared" si="7"/>
        <v>1.269558442850819E-2</v>
      </c>
      <c r="AL67" s="50"/>
      <c r="AM67" s="50"/>
      <c r="AN67" s="50"/>
      <c r="AO67" s="50">
        <f t="shared" si="8"/>
        <v>0</v>
      </c>
      <c r="AP67" s="58">
        <v>0.03</v>
      </c>
      <c r="AQ67" s="58">
        <f t="shared" si="16"/>
        <v>0.03</v>
      </c>
      <c r="AR67" s="47">
        <f t="shared" si="10"/>
        <v>48500</v>
      </c>
      <c r="AS67" s="59">
        <v>45533</v>
      </c>
      <c r="AT67" s="61">
        <v>3</v>
      </c>
      <c r="AU67" s="60">
        <f t="shared" si="20"/>
        <v>45530</v>
      </c>
      <c r="AV67" s="68" t="s">
        <v>98</v>
      </c>
      <c r="AW67" s="47" t="str">
        <f>VLOOKUP(B67,[8]Sheet1!$A$1:$O$65536,15,0)</f>
        <v>应付550799.57</v>
      </c>
      <c r="AX67" s="15" t="s">
        <v>182</v>
      </c>
      <c r="AY67" s="69"/>
    </row>
    <row r="68" spans="1:52" ht="36" customHeight="1" x14ac:dyDescent="0.25">
      <c r="A68" s="9">
        <f t="shared" si="15"/>
        <v>65</v>
      </c>
      <c r="B68" s="10" t="s">
        <v>253</v>
      </c>
      <c r="C68" s="11" t="s">
        <v>254</v>
      </c>
      <c r="D68" s="12" t="s">
        <v>559</v>
      </c>
      <c r="E68" s="13" t="s">
        <v>114</v>
      </c>
      <c r="F68" s="15" t="s">
        <v>16</v>
      </c>
      <c r="G68" s="15" t="s">
        <v>21</v>
      </c>
      <c r="H68" s="28">
        <v>0.8</v>
      </c>
      <c r="I68" s="29">
        <f>VLOOKUP(B68,[1]Sheet1!$B$5:$AZ$716,51,0)</f>
        <v>3315446.44</v>
      </c>
      <c r="J68" s="29">
        <f>VLOOKUP(B68,[1]Sheet1!$B$5:$BA$716,52,0)</f>
        <v>3257702.87</v>
      </c>
      <c r="K68" s="30">
        <f>VLOOKUP(B68,[2]Sheet1!$B$5:$BB$697,53,0)</f>
        <v>135332.67666666699</v>
      </c>
      <c r="L68" s="30">
        <f>VLOOKUP(B68,[2]Sheet1!$B:$BC,54,0)</f>
        <v>182236.55166666699</v>
      </c>
      <c r="M68" s="30">
        <f>VLOOKUP(B68,[2]Sheet1!$B:$BD,55,0)</f>
        <v>347494.92833333299</v>
      </c>
      <c r="N68" s="30">
        <f>VLOOKUP(B68,[2]Sheet1!$B:$BE,56,0)</f>
        <v>373594.55333333299</v>
      </c>
      <c r="O68" s="30">
        <f>VLOOKUP(B68,[2]Sheet1!$B:$BF,57,0)</f>
        <v>516192.13500000001</v>
      </c>
      <c r="P68" s="30">
        <f>VLOOKUP(B68,[3]Sheet1!$B:$BH,59,0)</f>
        <v>609617.14500000002</v>
      </c>
      <c r="Q68" s="30">
        <f>VLOOKUP(B68,[4]Sheet1!$B$5:$BJ$707,61,0)</f>
        <v>483908.39666666702</v>
      </c>
      <c r="R68" s="30">
        <f>VLOOKUP(B68,[1]Sheet1!$B$5:$BN$716,65,0)</f>
        <v>437004.52166666702</v>
      </c>
      <c r="S68" s="36">
        <f t="shared" si="11"/>
        <v>2468304.7266666675</v>
      </c>
      <c r="T68" s="37">
        <f>VLOOKUP(B68,[5]Sheet2!$A:$V,21,0)</f>
        <v>1600000</v>
      </c>
      <c r="U68" s="37"/>
      <c r="V68" s="37"/>
      <c r="W68" s="37">
        <f>VLOOKUP(B68,'[6]5.30 (2)'!$C$4:$V$115,20,0)</f>
        <v>500000</v>
      </c>
      <c r="X68" s="39">
        <v>400000</v>
      </c>
      <c r="Y68" s="37">
        <f>VLOOKUP(B68,'[7]7.4付款计划'!$C$4:$AI$185,33,0)</f>
        <v>0</v>
      </c>
      <c r="Z68" s="37">
        <f>VLOOKUP(B68,'[7]7.9付款计划'!$C$9:$AB$196,26,0)</f>
        <v>0</v>
      </c>
      <c r="AA68" s="37">
        <v>500000</v>
      </c>
      <c r="AB68" s="37"/>
      <c r="AC68" s="37">
        <f t="shared" si="12"/>
        <v>3000000</v>
      </c>
      <c r="AD68" s="38">
        <f t="shared" ref="AD68:AD131" si="21">S68-AC68</f>
        <v>-531695.2733333325</v>
      </c>
      <c r="AE68" s="38">
        <f t="shared" si="13"/>
        <v>2757702.87</v>
      </c>
      <c r="AF68" s="44">
        <f t="shared" ref="AF68:AF72" si="22">_xlfn.IFS(G68="原材料",AE68,G68="涉诉",AE68,G68="临采",AE68,G68="零部件",AD68,G68="销售",AD68,G68="固定资产",AE68,G68="特殊类",AE68,G68="李尔项目",AE68)</f>
        <v>2757702.87</v>
      </c>
      <c r="AG68" s="45">
        <f t="shared" ref="AG68:AG131" si="23">IF(AF68&gt;=0,AF68,0)</f>
        <v>2757702.87</v>
      </c>
      <c r="AH68" s="46">
        <v>500000</v>
      </c>
      <c r="AI68" s="47">
        <f t="shared" si="14"/>
        <v>500000</v>
      </c>
      <c r="AJ68" s="55">
        <f t="shared" ref="AJ68:AJ131" si="24">IF(AG68&lt;=0,"100%",AH68/AG68)</f>
        <v>0.18131032368980346</v>
      </c>
      <c r="AK68" s="49">
        <f t="shared" ref="AK68:AK131" si="25">AI68/$AI$1</f>
        <v>0.12695584428508191</v>
      </c>
      <c r="AL68" s="50"/>
      <c r="AM68" s="50"/>
      <c r="AN68" s="50"/>
      <c r="AO68" s="50">
        <f t="shared" ref="AO68:AO131" si="26">SUM(AL68:AN68)</f>
        <v>0</v>
      </c>
      <c r="AP68" s="58"/>
      <c r="AQ68" s="58">
        <f t="shared" si="16"/>
        <v>0</v>
      </c>
      <c r="AR68" s="47">
        <f t="shared" ref="AR68:AR131" si="27">AI68*(1-AQ68)</f>
        <v>500000</v>
      </c>
      <c r="AS68" s="59">
        <v>45531</v>
      </c>
      <c r="AT68" s="9">
        <v>4</v>
      </c>
      <c r="AU68" s="59">
        <f t="shared" si="20"/>
        <v>45527</v>
      </c>
      <c r="AV68" s="19" t="s">
        <v>255</v>
      </c>
      <c r="AW68" s="47" t="str">
        <f>VLOOKUP(B68,[8]Sheet1!$A$1:$O$65536,15,0)</f>
        <v>应付3257046.82</v>
      </c>
      <c r="AX68" s="9" t="s">
        <v>191</v>
      </c>
      <c r="AY68" s="69" t="s">
        <v>256</v>
      </c>
    </row>
    <row r="69" spans="1:52" ht="36" hidden="1" customHeight="1" x14ac:dyDescent="0.25">
      <c r="A69" s="9">
        <f t="shared" si="15"/>
        <v>66</v>
      </c>
      <c r="B69" s="10" t="s">
        <v>257</v>
      </c>
      <c r="C69" s="12" t="s">
        <v>258</v>
      </c>
      <c r="D69" s="12" t="s">
        <v>562</v>
      </c>
      <c r="E69" s="14" t="s">
        <v>114</v>
      </c>
      <c r="F69" s="15" t="s">
        <v>14</v>
      </c>
      <c r="G69" s="15" t="s">
        <v>21</v>
      </c>
      <c r="H69" s="28">
        <v>0.8</v>
      </c>
      <c r="I69" s="29">
        <f>VLOOKUP(B69,[1]Sheet1!$B$5:$AZ$716,51,0)</f>
        <v>1682146.96</v>
      </c>
      <c r="J69" s="29">
        <f>VLOOKUP(B69,[1]Sheet1!$B$5:$BA$716,52,0)</f>
        <v>1520599.2</v>
      </c>
      <c r="K69" s="30">
        <f>VLOOKUP(B69,[2]Sheet1!$B$5:$BB$697,53,0)</f>
        <v>142738.243333333</v>
      </c>
      <c r="L69" s="30">
        <f>VLOOKUP(B69,[2]Sheet1!$B:$BC,54,0)</f>
        <v>142738.243333333</v>
      </c>
      <c r="M69" s="30">
        <f>VLOOKUP(B69,[2]Sheet1!$B:$BD,55,0)</f>
        <v>200711.773333333</v>
      </c>
      <c r="N69" s="30">
        <f>VLOOKUP(B69,[2]Sheet1!$B:$BE,56,0)</f>
        <v>213350.69666666701</v>
      </c>
      <c r="O69" s="30">
        <f>VLOOKUP(B69,[2]Sheet1!$B:$BF,57,0)</f>
        <v>209691.406666667</v>
      </c>
      <c r="P69" s="30">
        <f>VLOOKUP(B69,[3]Sheet1!$B:$BH,59,0)</f>
        <v>193968.69500000001</v>
      </c>
      <c r="Q69" s="30">
        <f>VLOOKUP(B69,[4]Sheet1!$B$5:$BJ$707,61,0)</f>
        <v>178050.45</v>
      </c>
      <c r="R69" s="30">
        <f>VLOOKUP(B69,[1]Sheet1!$B$5:$BN$716,65,0)</f>
        <v>187619.58333333299</v>
      </c>
      <c r="S69" s="36">
        <f t="shared" ref="S69:S132" si="28">SUM(K69:R69)*H69</f>
        <v>1175095.2733333327</v>
      </c>
      <c r="T69" s="37">
        <f>VLOOKUP(B69,[5]Sheet2!$A:$V,21,0)</f>
        <v>180000</v>
      </c>
      <c r="U69" s="37"/>
      <c r="V69" s="37"/>
      <c r="W69" s="37">
        <f>VLOOKUP(B69,'[6]5.30 (2)'!$C$4:$V$115,20,0)</f>
        <v>300000</v>
      </c>
      <c r="X69" s="37"/>
      <c r="Y69" s="37">
        <f>VLOOKUP(B69,'[7]7.4付款计划'!$C$4:$AI$185,33,0)</f>
        <v>0</v>
      </c>
      <c r="Z69" s="37">
        <f>VLOOKUP(B69,'[7]7.9付款计划'!$C$9:$AB$196,26,0)</f>
        <v>0</v>
      </c>
      <c r="AA69" s="37"/>
      <c r="AB69" s="37"/>
      <c r="AC69" s="37">
        <f t="shared" ref="AC69:AC132" si="29">SUM(T69:AB69)</f>
        <v>480000</v>
      </c>
      <c r="AD69" s="38">
        <f t="shared" si="21"/>
        <v>695095.27333333273</v>
      </c>
      <c r="AE69" s="38">
        <f t="shared" ref="AE69:AE132" si="30">J69-AA69-AB69</f>
        <v>1520599.2</v>
      </c>
      <c r="AF69" s="44">
        <f t="shared" si="22"/>
        <v>1520599.2</v>
      </c>
      <c r="AG69" s="45">
        <f t="shared" si="23"/>
        <v>1520599.2</v>
      </c>
      <c r="AH69" s="52">
        <v>100000</v>
      </c>
      <c r="AI69" s="47">
        <f t="shared" ref="AI69:AI132" si="31">AH69</f>
        <v>100000</v>
      </c>
      <c r="AJ69" s="55">
        <f t="shared" si="24"/>
        <v>6.576354900094647E-2</v>
      </c>
      <c r="AK69" s="49">
        <f t="shared" si="25"/>
        <v>2.539116885701638E-2</v>
      </c>
      <c r="AL69" s="50"/>
      <c r="AM69" s="50"/>
      <c r="AN69" s="50"/>
      <c r="AO69" s="50">
        <f t="shared" si="26"/>
        <v>0</v>
      </c>
      <c r="AP69" s="58">
        <v>0.03</v>
      </c>
      <c r="AQ69" s="58">
        <f t="shared" si="16"/>
        <v>0.03</v>
      </c>
      <c r="AR69" s="47">
        <f t="shared" si="27"/>
        <v>97000</v>
      </c>
      <c r="AS69" s="59" t="s">
        <v>228</v>
      </c>
      <c r="AT69" s="61">
        <v>3</v>
      </c>
      <c r="AU69" s="60" t="e">
        <f t="shared" si="20"/>
        <v>#VALUE!</v>
      </c>
      <c r="AV69" s="19" t="s">
        <v>98</v>
      </c>
      <c r="AW69" s="71"/>
      <c r="AX69" s="9" t="s">
        <v>182</v>
      </c>
      <c r="AY69" s="69" t="s">
        <v>259</v>
      </c>
    </row>
    <row r="70" spans="1:52" ht="36" customHeight="1" x14ac:dyDescent="0.25">
      <c r="A70" s="9">
        <f t="shared" ref="A70:A133" si="32">ROW()-3</f>
        <v>67</v>
      </c>
      <c r="B70" s="10" t="s">
        <v>260</v>
      </c>
      <c r="C70" s="11" t="s">
        <v>261</v>
      </c>
      <c r="D70" s="12" t="s">
        <v>559</v>
      </c>
      <c r="E70" s="13" t="s">
        <v>200</v>
      </c>
      <c r="F70" s="15" t="s">
        <v>16</v>
      </c>
      <c r="G70" s="15" t="s">
        <v>21</v>
      </c>
      <c r="H70" s="28">
        <v>0.8</v>
      </c>
      <c r="I70" s="29">
        <f>VLOOKUP(B70,[1]Sheet1!$B$5:$AZ$716,51,0)</f>
        <v>6957395.0300000003</v>
      </c>
      <c r="J70" s="29">
        <f>VLOOKUP(B70,[1]Sheet1!$B$5:$BA$716,52,0)</f>
        <v>5735910.0599999996</v>
      </c>
      <c r="K70" s="30">
        <f>VLOOKUP(B70,[2]Sheet1!$B$5:$BB$697,53,0)</f>
        <v>310503.48333333299</v>
      </c>
      <c r="L70" s="30">
        <f>VLOOKUP(B70,[2]Sheet1!$B:$BC,54,0)</f>
        <v>472759.33666666702</v>
      </c>
      <c r="M70" s="30">
        <f>VLOOKUP(B70,[2]Sheet1!$B:$BD,55,0)</f>
        <v>787847.11</v>
      </c>
      <c r="N70" s="30">
        <f>VLOOKUP(B70,[2]Sheet1!$B:$BE,56,0)</f>
        <v>933130.80333333299</v>
      </c>
      <c r="O70" s="30">
        <f>VLOOKUP(B70,[2]Sheet1!$B:$BF,57,0)</f>
        <v>1121102.13666667</v>
      </c>
      <c r="P70" s="30">
        <f>VLOOKUP(B70,[3]Sheet1!$B:$BH,59,0)</f>
        <v>1055231.37333333</v>
      </c>
      <c r="Q70" s="30">
        <f>VLOOKUP(B70,[4]Sheet1!$B$5:$BJ$707,61,0)</f>
        <v>1015919.17666667</v>
      </c>
      <c r="R70" s="30">
        <f>VLOOKUP(B70,[1]Sheet1!$B$5:$BN$716,65,0)</f>
        <v>936806.50166666706</v>
      </c>
      <c r="S70" s="36">
        <f t="shared" si="28"/>
        <v>5306639.937333337</v>
      </c>
      <c r="T70" s="37">
        <f>VLOOKUP(B70,[5]Sheet2!$A:$V,21,0)</f>
        <v>300000</v>
      </c>
      <c r="U70" s="37"/>
      <c r="V70" s="37">
        <v>300000</v>
      </c>
      <c r="W70" s="37">
        <v>1000000</v>
      </c>
      <c r="X70" s="37"/>
      <c r="Y70" s="37">
        <f>VLOOKUP(B70,'[7]7.4付款计划'!$C$4:$AI$185,33,0)</f>
        <v>0</v>
      </c>
      <c r="Z70" s="37">
        <f>VLOOKUP(B70,'[7]7.9付款计划'!$C$9:$AB$196,26,0)</f>
        <v>0</v>
      </c>
      <c r="AA70" s="37">
        <v>400000</v>
      </c>
      <c r="AB70" s="37"/>
      <c r="AC70" s="37">
        <f t="shared" si="29"/>
        <v>2000000</v>
      </c>
      <c r="AD70" s="38">
        <f t="shared" si="21"/>
        <v>3306639.937333337</v>
      </c>
      <c r="AE70" s="38">
        <f t="shared" si="30"/>
        <v>5335910.0599999996</v>
      </c>
      <c r="AF70" s="44">
        <f t="shared" si="22"/>
        <v>5335910.0599999996</v>
      </c>
      <c r="AG70" s="45">
        <f t="shared" si="23"/>
        <v>5335910.0599999996</v>
      </c>
      <c r="AH70" s="46">
        <v>600000</v>
      </c>
      <c r="AI70" s="47">
        <f t="shared" si="31"/>
        <v>600000</v>
      </c>
      <c r="AJ70" s="55">
        <f t="shared" si="24"/>
        <v>0.11244567341901562</v>
      </c>
      <c r="AK70" s="49">
        <f t="shared" si="25"/>
        <v>0.15234701314209828</v>
      </c>
      <c r="AL70" s="50"/>
      <c r="AM70" s="50"/>
      <c r="AN70" s="50">
        <f>3035/2</f>
        <v>1517.5</v>
      </c>
      <c r="AO70" s="50">
        <f t="shared" si="26"/>
        <v>1517.5</v>
      </c>
      <c r="AP70" s="58"/>
      <c r="AQ70" s="58">
        <f t="shared" si="16"/>
        <v>2.5291666666666665E-3</v>
      </c>
      <c r="AR70" s="47">
        <f t="shared" si="27"/>
        <v>598482.5</v>
      </c>
      <c r="AS70" s="59">
        <v>45534</v>
      </c>
      <c r="AT70" s="61">
        <v>4</v>
      </c>
      <c r="AU70" s="60">
        <f t="shared" si="20"/>
        <v>45530</v>
      </c>
      <c r="AV70" s="19" t="s">
        <v>87</v>
      </c>
      <c r="AW70" s="47" t="str">
        <f>VLOOKUP(B70,[8]Sheet1!$A$1:$O$65536,15,0)</f>
        <v>应付6557395.03</v>
      </c>
      <c r="AX70" s="9" t="s">
        <v>182</v>
      </c>
      <c r="AY70" s="69"/>
    </row>
    <row r="71" spans="1:52" ht="36" customHeight="1" x14ac:dyDescent="0.25">
      <c r="A71" s="9">
        <f t="shared" si="32"/>
        <v>68</v>
      </c>
      <c r="B71" s="10" t="s">
        <v>262</v>
      </c>
      <c r="C71" s="11" t="s">
        <v>263</v>
      </c>
      <c r="D71" s="12" t="s">
        <v>559</v>
      </c>
      <c r="E71" s="13" t="s">
        <v>114</v>
      </c>
      <c r="F71" s="15" t="s">
        <v>16</v>
      </c>
      <c r="G71" s="15" t="s">
        <v>21</v>
      </c>
      <c r="H71" s="28">
        <v>0.8</v>
      </c>
      <c r="I71" s="29">
        <f>VLOOKUP(B71,[1]Sheet1!$B$5:$AZ$716,51,0)</f>
        <v>2432088</v>
      </c>
      <c r="J71" s="29">
        <f>VLOOKUP(B71,[1]Sheet1!$B$5:$BA$716,52,0)</f>
        <v>1640105.46</v>
      </c>
      <c r="K71" s="30">
        <f>VLOOKUP(B71,[2]Sheet1!$B$5:$BB$697,53,0)</f>
        <v>3420.9850000000001</v>
      </c>
      <c r="L71" s="30">
        <f>VLOOKUP(B71,[2]Sheet1!$B:$BC,54,0)</f>
        <v>44773.7</v>
      </c>
      <c r="M71" s="30">
        <f>VLOOKUP(B71,[2]Sheet1!$B:$BD,55,0)</f>
        <v>44773.7</v>
      </c>
      <c r="N71" s="30">
        <f>VLOOKUP(B71,[2]Sheet1!$B:$BE,56,0)</f>
        <v>225165.22333333301</v>
      </c>
      <c r="O71" s="30">
        <f>VLOOKUP(B71,[2]Sheet1!$B:$BF,57,0)</f>
        <v>384791.27666666702</v>
      </c>
      <c r="P71" s="30">
        <f>VLOOKUP(B71,[3]Sheet1!$B:$BH,59,0)</f>
        <v>397867.44833333301</v>
      </c>
      <c r="Q71" s="30">
        <f>VLOOKUP(B71,[4]Sheet1!$B$5:$BJ$707,61,0)</f>
        <v>513367.381666667</v>
      </c>
      <c r="R71" s="30">
        <f>VLOOKUP(B71,[1]Sheet1!$B$5:$BN$716,65,0)</f>
        <v>405348</v>
      </c>
      <c r="S71" s="36">
        <f t="shared" si="28"/>
        <v>1615606.1720000003</v>
      </c>
      <c r="T71" s="37">
        <f>VLOOKUP(B71,[5]Sheet2!$A:$V,21,0)</f>
        <v>290000</v>
      </c>
      <c r="U71" s="37">
        <v>280000</v>
      </c>
      <c r="V71" s="37"/>
      <c r="W71" s="37"/>
      <c r="X71" s="37"/>
      <c r="Y71" s="37">
        <f>VLOOKUP(B71,'[7]7.4付款计划'!$C$4:$AI$185,33,0)</f>
        <v>268642.2</v>
      </c>
      <c r="Z71" s="37">
        <f>VLOOKUP(B71,'[7]7.9付款计划'!$C$9:$AB$196,26,0)</f>
        <v>0</v>
      </c>
      <c r="AA71" s="37"/>
      <c r="AB71" s="37"/>
      <c r="AC71" s="37">
        <f t="shared" si="29"/>
        <v>838642.2</v>
      </c>
      <c r="AD71" s="38">
        <f t="shared" si="21"/>
        <v>776963.9720000003</v>
      </c>
      <c r="AE71" s="38">
        <f t="shared" si="30"/>
        <v>1640105.46</v>
      </c>
      <c r="AF71" s="44">
        <f t="shared" si="22"/>
        <v>1640105.46</v>
      </c>
      <c r="AG71" s="45">
        <f t="shared" si="23"/>
        <v>1640105.46</v>
      </c>
      <c r="AH71" s="46">
        <v>500000</v>
      </c>
      <c r="AI71" s="47">
        <f t="shared" si="31"/>
        <v>500000</v>
      </c>
      <c r="AJ71" s="55">
        <f t="shared" si="24"/>
        <v>0.30485844489536668</v>
      </c>
      <c r="AK71" s="49">
        <f t="shared" si="25"/>
        <v>0.12695584428508191</v>
      </c>
      <c r="AL71" s="50"/>
      <c r="AM71" s="50"/>
      <c r="AN71" s="50"/>
      <c r="AO71" s="50">
        <f t="shared" si="26"/>
        <v>0</v>
      </c>
      <c r="AP71" s="58">
        <v>0</v>
      </c>
      <c r="AQ71" s="58">
        <f t="shared" si="16"/>
        <v>0</v>
      </c>
      <c r="AR71" s="47">
        <f t="shared" si="27"/>
        <v>500000</v>
      </c>
      <c r="AS71" s="59">
        <v>45536</v>
      </c>
      <c r="AT71" s="9">
        <v>7</v>
      </c>
      <c r="AU71" s="60">
        <f t="shared" si="20"/>
        <v>45529</v>
      </c>
      <c r="AV71" s="68" t="s">
        <v>87</v>
      </c>
      <c r="AW71" s="47" t="str">
        <f>VLOOKUP(B71,[8]Sheet1!$A$1:$O$65536,15,0)</f>
        <v>应付2432088</v>
      </c>
      <c r="AX71" s="15" t="s">
        <v>182</v>
      </c>
      <c r="AY71" s="69" t="s">
        <v>264</v>
      </c>
    </row>
    <row r="72" spans="1:52" ht="36" hidden="1" customHeight="1" x14ac:dyDescent="0.25">
      <c r="A72" s="9">
        <f t="shared" si="32"/>
        <v>69</v>
      </c>
      <c r="B72" s="10" t="s">
        <v>265</v>
      </c>
      <c r="C72" s="11" t="s">
        <v>266</v>
      </c>
      <c r="D72" s="12" t="s">
        <v>559</v>
      </c>
      <c r="E72" s="16" t="s">
        <v>86</v>
      </c>
      <c r="F72" s="15" t="s">
        <v>16</v>
      </c>
      <c r="G72" s="15" t="s">
        <v>10</v>
      </c>
      <c r="H72" s="28">
        <v>0.8</v>
      </c>
      <c r="I72" s="84">
        <f>VLOOKUP(B72,[1]Sheet1!$B$5:$AZ$716,51,0)</f>
        <v>665520.1</v>
      </c>
      <c r="J72" s="84">
        <f>VLOOKUP(B72,[1]Sheet1!$B$5:$BA$716,52,0)</f>
        <v>378725.23</v>
      </c>
      <c r="K72" s="30">
        <f>VLOOKUP(B72,[2]Sheet1!$B$5:$BB$697,53,0)</f>
        <v>0</v>
      </c>
      <c r="L72" s="30">
        <f>VLOOKUP(B72,[2]Sheet1!$B:$BC,54,0)</f>
        <v>5248.0366666666696</v>
      </c>
      <c r="M72" s="30">
        <f>VLOOKUP(B72,[2]Sheet1!$B:$BD,55,0)</f>
        <v>39584.028333333299</v>
      </c>
      <c r="N72" s="30">
        <f>VLOOKUP(B72,[2]Sheet1!$B:$BE,56,0)</f>
        <v>55003.915000000001</v>
      </c>
      <c r="O72" s="30">
        <f>VLOOKUP(B72,[2]Sheet1!$B:$BF,57,0)</f>
        <v>85645.845000000001</v>
      </c>
      <c r="P72" s="30">
        <f>VLOOKUP(B72,[3]Sheet1!$B:$BH,59,0)</f>
        <v>118120.87166666699</v>
      </c>
      <c r="Q72" s="30">
        <f>VLOOKUP(B72,[4]Sheet1!$B$5:$BJ$707,61,0)</f>
        <v>130082.521666667</v>
      </c>
      <c r="R72" s="30">
        <f>VLOOKUP(B72,[1]Sheet1!$B$5:$BN$716,65,0)</f>
        <v>110920.016666667</v>
      </c>
      <c r="S72" s="36">
        <f t="shared" si="28"/>
        <v>435684.18800000078</v>
      </c>
      <c r="T72" s="37">
        <f>VLOOKUP(B72,[5]Sheet2!$A:$V,21,0)</f>
        <v>650000</v>
      </c>
      <c r="U72" s="37">
        <v>100000</v>
      </c>
      <c r="V72" s="37"/>
      <c r="W72" s="37"/>
      <c r="X72" s="37"/>
      <c r="Y72" s="37">
        <f>VLOOKUP(B72,'[7]7.4付款计划'!$C$4:$AI$185,33,0)</f>
        <v>230000</v>
      </c>
      <c r="Z72" s="37">
        <f>VLOOKUP(B72,'[7]7.9付款计划'!$C$9:$AB$196,26,0)</f>
        <v>0</v>
      </c>
      <c r="AA72" s="37"/>
      <c r="AB72" s="37">
        <v>80000</v>
      </c>
      <c r="AC72" s="37">
        <f t="shared" si="29"/>
        <v>1060000</v>
      </c>
      <c r="AD72" s="38">
        <f t="shared" si="21"/>
        <v>-624315.81199999922</v>
      </c>
      <c r="AE72" s="38">
        <f t="shared" si="30"/>
        <v>298725.23</v>
      </c>
      <c r="AF72" s="44">
        <f t="shared" si="22"/>
        <v>298725.23</v>
      </c>
      <c r="AG72" s="45">
        <f t="shared" si="23"/>
        <v>298725.23</v>
      </c>
      <c r="AH72" s="54">
        <v>200000</v>
      </c>
      <c r="AI72" s="47">
        <f t="shared" si="31"/>
        <v>200000</v>
      </c>
      <c r="AJ72" s="55">
        <f t="shared" si="24"/>
        <v>0.66951157757916868</v>
      </c>
      <c r="AK72" s="49">
        <f t="shared" si="25"/>
        <v>5.078233771403276E-2</v>
      </c>
      <c r="AL72" s="50"/>
      <c r="AM72" s="50"/>
      <c r="AN72" s="50"/>
      <c r="AO72" s="50">
        <f t="shared" si="26"/>
        <v>0</v>
      </c>
      <c r="AP72" s="58">
        <v>0</v>
      </c>
      <c r="AQ72" s="58">
        <f t="shared" si="16"/>
        <v>0</v>
      </c>
      <c r="AR72" s="47">
        <f t="shared" si="27"/>
        <v>200000</v>
      </c>
      <c r="AS72" s="59">
        <v>45536</v>
      </c>
      <c r="AT72" s="61">
        <v>3</v>
      </c>
      <c r="AU72" s="60">
        <f t="shared" si="20"/>
        <v>45533</v>
      </c>
      <c r="AV72" s="68" t="s">
        <v>98</v>
      </c>
      <c r="AW72" s="47" t="str">
        <f>VLOOKUP(B72,[8]Sheet1!$A$1:$O$65536,15,0)</f>
        <v>应付585520.1</v>
      </c>
      <c r="AX72" s="15" t="s">
        <v>229</v>
      </c>
      <c r="AY72" s="69"/>
    </row>
    <row r="73" spans="1:52" ht="36" customHeight="1" x14ac:dyDescent="0.25">
      <c r="A73" s="9">
        <f t="shared" si="32"/>
        <v>70</v>
      </c>
      <c r="B73" s="10" t="s">
        <v>267</v>
      </c>
      <c r="C73" s="11" t="s">
        <v>268</v>
      </c>
      <c r="D73" s="12" t="s">
        <v>559</v>
      </c>
      <c r="E73" s="13" t="s">
        <v>86</v>
      </c>
      <c r="F73" s="15" t="s">
        <v>16</v>
      </c>
      <c r="G73" s="15" t="s">
        <v>21</v>
      </c>
      <c r="H73" s="28">
        <v>0.8</v>
      </c>
      <c r="I73" s="29">
        <f>VLOOKUP(B73,[1]Sheet1!$B$5:$AZ$716,51,0)</f>
        <v>2765329.35</v>
      </c>
      <c r="J73" s="29">
        <f>VLOOKUP(B73,[1]Sheet1!$B$5:$BA$716,52,0)</f>
        <v>2305225.61</v>
      </c>
      <c r="K73" s="30">
        <f>VLOOKUP(B73,[2]Sheet1!$B$5:$BB$697,53,0)</f>
        <v>80357.611666666693</v>
      </c>
      <c r="L73" s="30">
        <f>VLOOKUP(B73,[2]Sheet1!$B:$BC,54,0)</f>
        <v>161275.13500000001</v>
      </c>
      <c r="M73" s="30">
        <f>VLOOKUP(B73,[2]Sheet1!$B:$BD,55,0)</f>
        <v>311373.62166666699</v>
      </c>
      <c r="N73" s="30">
        <f>VLOOKUP(B73,[2]Sheet1!$B:$BE,56,0)</f>
        <v>359926.311666667</v>
      </c>
      <c r="O73" s="30">
        <f>VLOOKUP(B73,[2]Sheet1!$B:$BF,57,0)</f>
        <v>474865.69833333301</v>
      </c>
      <c r="P73" s="30">
        <f>VLOOKUP(B73,[3]Sheet1!$B:$BH,59,0)</f>
        <v>539040.80000000005</v>
      </c>
      <c r="Q73" s="30">
        <f>VLOOKUP(B73,[4]Sheet1!$B$5:$BJ$707,61,0)</f>
        <v>538863.94666666701</v>
      </c>
      <c r="R73" s="30">
        <f>VLOOKUP(B73,[1]Sheet1!$B$5:$BN$716,65,0)</f>
        <v>457946.42333333299</v>
      </c>
      <c r="S73" s="36">
        <f t="shared" si="28"/>
        <v>2338919.638666667</v>
      </c>
      <c r="T73" s="37">
        <f>VLOOKUP(B73,[5]Sheet2!$A:$V,21,0)</f>
        <v>440000</v>
      </c>
      <c r="U73" s="37"/>
      <c r="V73" s="37">
        <v>300000</v>
      </c>
      <c r="W73" s="37">
        <f>VLOOKUP(B73,'[6]5.30 (2)'!$C$4:$V$115,20,0)</f>
        <v>150000</v>
      </c>
      <c r="X73" s="39">
        <v>400000</v>
      </c>
      <c r="Y73" s="39">
        <v>100000</v>
      </c>
      <c r="Z73" s="37">
        <f>VLOOKUP(B73,'[7]7.9付款计划'!$C$9:$AB$196,26,0)</f>
        <v>0</v>
      </c>
      <c r="AA73" s="37"/>
      <c r="AB73" s="37">
        <v>100000</v>
      </c>
      <c r="AC73" s="37">
        <f t="shared" si="29"/>
        <v>1490000</v>
      </c>
      <c r="AD73" s="38">
        <f t="shared" si="21"/>
        <v>848919.63866666704</v>
      </c>
      <c r="AE73" s="38">
        <f t="shared" si="30"/>
        <v>2205225.61</v>
      </c>
      <c r="AF73" s="44">
        <f t="shared" ref="AF73:AF136" si="33">_xlfn.IFS(G73="原材料",AE73,G73="涉诉",AE73,G73="临采",AE73,G73="零部件",AD73,G73="销售",AD73,G73="固定资产",AE73,G73="特殊类",AE73,G73="李尔项目",AE73)</f>
        <v>2205225.61</v>
      </c>
      <c r="AG73" s="45">
        <f t="shared" si="23"/>
        <v>2205225.61</v>
      </c>
      <c r="AH73" s="46">
        <v>320000</v>
      </c>
      <c r="AI73" s="47">
        <f t="shared" si="31"/>
        <v>320000</v>
      </c>
      <c r="AJ73" s="55">
        <f t="shared" si="24"/>
        <v>0.14510986927999625</v>
      </c>
      <c r="AK73" s="49">
        <f t="shared" si="25"/>
        <v>8.1251740342452416E-2</v>
      </c>
      <c r="AL73" s="50"/>
      <c r="AM73" s="50"/>
      <c r="AN73" s="50"/>
      <c r="AO73" s="50">
        <f t="shared" si="26"/>
        <v>0</v>
      </c>
      <c r="AP73" s="58"/>
      <c r="AQ73" s="58">
        <f t="shared" si="16"/>
        <v>0</v>
      </c>
      <c r="AR73" s="47">
        <f t="shared" si="27"/>
        <v>320000</v>
      </c>
      <c r="AS73" s="59">
        <v>45532</v>
      </c>
      <c r="AT73" s="61">
        <v>2</v>
      </c>
      <c r="AU73" s="60">
        <f t="shared" si="20"/>
        <v>45530</v>
      </c>
      <c r="AV73" s="19" t="s">
        <v>91</v>
      </c>
      <c r="AW73" s="47" t="str">
        <f>VLOOKUP(B73,[8]Sheet1!$A$1:$O$65536,15,0)</f>
        <v>应付2585329.35</v>
      </c>
      <c r="AX73" s="9" t="s">
        <v>167</v>
      </c>
      <c r="AY73" s="69" t="s">
        <v>269</v>
      </c>
      <c r="AZ73" s="80" t="s">
        <v>270</v>
      </c>
    </row>
    <row r="74" spans="1:52" ht="51" customHeight="1" x14ac:dyDescent="0.25">
      <c r="A74" s="9">
        <f t="shared" si="32"/>
        <v>71</v>
      </c>
      <c r="B74" s="10" t="s">
        <v>271</v>
      </c>
      <c r="C74" s="11" t="s">
        <v>272</v>
      </c>
      <c r="D74" s="12" t="s">
        <v>559</v>
      </c>
      <c r="E74" s="13" t="s">
        <v>114</v>
      </c>
      <c r="F74" s="15" t="s">
        <v>16</v>
      </c>
      <c r="G74" s="15" t="s">
        <v>11</v>
      </c>
      <c r="H74" s="28">
        <v>0.8</v>
      </c>
      <c r="I74" s="29">
        <f>VLOOKUP(B74,[1]Sheet1!$B$5:$AZ$716,51,0)</f>
        <v>3767280.28</v>
      </c>
      <c r="J74" s="29">
        <f>VLOOKUP(B74,[1]Sheet1!$B$5:$BA$716,52,0)</f>
        <v>3634867.52</v>
      </c>
      <c r="K74" s="30">
        <f>VLOOKUP(B74,[2]Sheet1!$B$5:$BB$697,53,0)</f>
        <v>348465.83166666701</v>
      </c>
      <c r="L74" s="30">
        <f>VLOOKUP(B74,[2]Sheet1!$B:$BC,54,0)</f>
        <v>348465.83166666701</v>
      </c>
      <c r="M74" s="30">
        <f>VLOOKUP(B74,[2]Sheet1!$B:$BD,55,0)</f>
        <v>478813.15500000003</v>
      </c>
      <c r="N74" s="30">
        <f>VLOOKUP(B74,[2]Sheet1!$B:$BE,56,0)</f>
        <v>474255.873333333</v>
      </c>
      <c r="O74" s="30">
        <f>VLOOKUP(B74,[2]Sheet1!$B:$BF,57,0)</f>
        <v>445457.97333333298</v>
      </c>
      <c r="P74" s="30">
        <f>VLOOKUP(B74,[3]Sheet1!$B:$BH,59,0)</f>
        <v>434665.60499999998</v>
      </c>
      <c r="Q74" s="30">
        <f>VLOOKUP(B74,[4]Sheet1!$B$5:$BJ$707,61,0)</f>
        <v>326080.881666667</v>
      </c>
      <c r="R74" s="30">
        <f>VLOOKUP(B74,[1]Sheet1!$B$5:$BN$716,65,0)</f>
        <v>326080.881666667</v>
      </c>
      <c r="S74" s="36">
        <f t="shared" si="28"/>
        <v>2545828.8266666671</v>
      </c>
      <c r="T74" s="37">
        <f>VLOOKUP(B74,[5]Sheet2!$A:$V,21,0)</f>
        <v>350000</v>
      </c>
      <c r="U74" s="37"/>
      <c r="V74" s="37"/>
      <c r="W74" s="37">
        <v>200000</v>
      </c>
      <c r="X74" s="37"/>
      <c r="Y74" s="37">
        <f>VLOOKUP(B74,'[7]7.4付款计划'!$C$4:$AI$185,33,0)</f>
        <v>100000</v>
      </c>
      <c r="Z74" s="37">
        <f>VLOOKUP(B74,'[7]7.9付款计划'!$C$9:$AB$196,26,0)</f>
        <v>0</v>
      </c>
      <c r="AA74" s="37">
        <v>200000</v>
      </c>
      <c r="AB74" s="37"/>
      <c r="AC74" s="37">
        <f t="shared" si="29"/>
        <v>850000</v>
      </c>
      <c r="AD74" s="38">
        <f t="shared" si="21"/>
        <v>1695828.8266666671</v>
      </c>
      <c r="AE74" s="38">
        <f t="shared" si="30"/>
        <v>3434867.52</v>
      </c>
      <c r="AF74" s="44">
        <f t="shared" si="33"/>
        <v>1695828.8266666671</v>
      </c>
      <c r="AG74" s="45">
        <f t="shared" si="23"/>
        <v>1695828.8266666671</v>
      </c>
      <c r="AH74" s="46">
        <v>300000</v>
      </c>
      <c r="AI74" s="47">
        <f t="shared" si="31"/>
        <v>300000</v>
      </c>
      <c r="AJ74" s="55">
        <f t="shared" si="24"/>
        <v>0.17690464702718969</v>
      </c>
      <c r="AK74" s="49">
        <f t="shared" si="25"/>
        <v>7.617350657104914E-2</v>
      </c>
      <c r="AL74" s="50"/>
      <c r="AM74" s="50"/>
      <c r="AN74" s="50"/>
      <c r="AO74" s="50">
        <f t="shared" si="26"/>
        <v>0</v>
      </c>
      <c r="AP74" s="77">
        <v>0.03</v>
      </c>
      <c r="AQ74" s="58">
        <f t="shared" si="16"/>
        <v>0.03</v>
      </c>
      <c r="AR74" s="47">
        <f t="shared" si="27"/>
        <v>291000</v>
      </c>
      <c r="AS74" s="59">
        <v>45532</v>
      </c>
      <c r="AT74" s="9">
        <v>4</v>
      </c>
      <c r="AU74" s="60">
        <f t="shared" si="20"/>
        <v>45528</v>
      </c>
      <c r="AV74" s="68" t="s">
        <v>98</v>
      </c>
      <c r="AW74" s="47" t="str">
        <f>VLOOKUP(B74,[8]Sheet1!$A$1:$O$65536,15,0)</f>
        <v>应付3567280.28</v>
      </c>
      <c r="AX74" s="9" t="s">
        <v>167</v>
      </c>
      <c r="AY74" s="69" t="s">
        <v>273</v>
      </c>
    </row>
    <row r="75" spans="1:52" ht="36" hidden="1" customHeight="1" x14ac:dyDescent="0.25">
      <c r="A75" s="9">
        <f t="shared" si="32"/>
        <v>72</v>
      </c>
      <c r="B75" s="10" t="s">
        <v>274</v>
      </c>
      <c r="C75" s="12" t="s">
        <v>275</v>
      </c>
      <c r="D75" s="12" t="s">
        <v>562</v>
      </c>
      <c r="E75" s="14" t="s">
        <v>86</v>
      </c>
      <c r="F75" s="15" t="s">
        <v>16</v>
      </c>
      <c r="G75" s="15" t="s">
        <v>21</v>
      </c>
      <c r="H75" s="28">
        <v>0.8</v>
      </c>
      <c r="I75" s="29">
        <f>VLOOKUP(B75,[1]Sheet1!$B$5:$AZ$716,51,0)</f>
        <v>8061332.25</v>
      </c>
      <c r="J75" s="29">
        <f>VLOOKUP(B75,[1]Sheet1!$B$5:$BA$716,52,0)</f>
        <v>7103354.3300000001</v>
      </c>
      <c r="K75" s="30">
        <f>VLOOKUP(B75,[2]Sheet1!$B$5:$BB$697,53,0)</f>
        <v>384579.625</v>
      </c>
      <c r="L75" s="30">
        <f>VLOOKUP(B75,[2]Sheet1!$B:$BC,54,0)</f>
        <v>360190.95166666701</v>
      </c>
      <c r="M75" s="30">
        <f>VLOOKUP(B75,[2]Sheet1!$B:$BD,55,0)</f>
        <v>418173.54833333299</v>
      </c>
      <c r="N75" s="30">
        <f>VLOOKUP(B75,[2]Sheet1!$B:$BE,56,0)</f>
        <v>378651.13666666701</v>
      </c>
      <c r="O75" s="30">
        <f>VLOOKUP(B75,[2]Sheet1!$B:$BF,57,0)</f>
        <v>327250.98166666698</v>
      </c>
      <c r="P75" s="30">
        <f>VLOOKUP(B75,[3]Sheet1!$B:$BH,59,0)</f>
        <v>262187.07333333301</v>
      </c>
      <c r="Q75" s="30">
        <f>VLOOKUP(B75,[4]Sheet1!$B$5:$BJ$707,61,0)</f>
        <v>297428.57</v>
      </c>
      <c r="R75" s="30">
        <f>VLOOKUP(B75,[1]Sheet1!$B$5:$BN$716,65,0)</f>
        <v>333475.92666666699</v>
      </c>
      <c r="S75" s="36">
        <f t="shared" si="28"/>
        <v>2209550.2506666668</v>
      </c>
      <c r="T75" s="37">
        <f>VLOOKUP(B75,[5]Sheet2!$A:$V,21,0)</f>
        <v>550000</v>
      </c>
      <c r="U75" s="37"/>
      <c r="V75" s="37">
        <v>200000</v>
      </c>
      <c r="W75" s="37">
        <f>VLOOKUP(B75,'[6]5.30 (2)'!$C$4:$V$115,20,0)</f>
        <v>300000</v>
      </c>
      <c r="X75" s="37"/>
      <c r="Y75" s="37">
        <f>VLOOKUP(B75,'[7]7.4付款计划'!$C$4:$AI$185,33,0)</f>
        <v>0</v>
      </c>
      <c r="Z75" s="37">
        <f>VLOOKUP(B75,'[7]7.9付款计划'!$C$9:$AB$196,26,0)</f>
        <v>0</v>
      </c>
      <c r="AA75" s="37"/>
      <c r="AB75" s="37"/>
      <c r="AC75" s="37">
        <f t="shared" si="29"/>
        <v>1050000</v>
      </c>
      <c r="AD75" s="38">
        <f t="shared" si="21"/>
        <v>1159550.2506666668</v>
      </c>
      <c r="AE75" s="38">
        <f t="shared" si="30"/>
        <v>7103354.3300000001</v>
      </c>
      <c r="AF75" s="44">
        <f t="shared" si="33"/>
        <v>7103354.3300000001</v>
      </c>
      <c r="AG75" s="45">
        <f t="shared" si="23"/>
        <v>7103354.3300000001</v>
      </c>
      <c r="AH75" s="52">
        <v>500000</v>
      </c>
      <c r="AI75" s="47">
        <f t="shared" si="31"/>
        <v>500000</v>
      </c>
      <c r="AJ75" s="55">
        <f t="shared" si="24"/>
        <v>7.0389280440132568E-2</v>
      </c>
      <c r="AK75" s="49">
        <f t="shared" si="25"/>
        <v>0.12695584428508191</v>
      </c>
      <c r="AL75" s="50"/>
      <c r="AM75" s="50"/>
      <c r="AN75" s="50"/>
      <c r="AO75" s="50">
        <f t="shared" si="26"/>
        <v>0</v>
      </c>
      <c r="AP75" s="58">
        <v>0.03</v>
      </c>
      <c r="AQ75" s="58">
        <f t="shared" si="16"/>
        <v>0.03</v>
      </c>
      <c r="AR75" s="47">
        <f t="shared" si="27"/>
        <v>485000</v>
      </c>
      <c r="AS75" s="59">
        <v>45536</v>
      </c>
      <c r="AT75" s="61">
        <v>3</v>
      </c>
      <c r="AU75" s="60">
        <f t="shared" si="20"/>
        <v>45533</v>
      </c>
      <c r="AV75" s="19" t="s">
        <v>98</v>
      </c>
      <c r="AW75" s="71"/>
      <c r="AX75" s="9" t="s">
        <v>229</v>
      </c>
      <c r="AY75" s="69"/>
    </row>
    <row r="76" spans="1:52" ht="36" hidden="1" customHeight="1" x14ac:dyDescent="0.25">
      <c r="A76" s="9">
        <f t="shared" si="32"/>
        <v>73</v>
      </c>
      <c r="B76" s="10" t="s">
        <v>276</v>
      </c>
      <c r="C76" s="11" t="s">
        <v>277</v>
      </c>
      <c r="D76" s="12" t="s">
        <v>559</v>
      </c>
      <c r="E76" s="16" t="s">
        <v>114</v>
      </c>
      <c r="F76" s="15" t="s">
        <v>14</v>
      </c>
      <c r="G76" s="15" t="s">
        <v>21</v>
      </c>
      <c r="H76" s="28">
        <v>0.8</v>
      </c>
      <c r="I76" s="84">
        <f>VLOOKUP(B76,[1]Sheet1!$B$5:$AZ$716,51,0)</f>
        <v>1810158.2</v>
      </c>
      <c r="J76" s="84">
        <f>VLOOKUP(B76,[1]Sheet1!$B$5:$BA$716,52,0)</f>
        <v>1342308.42</v>
      </c>
      <c r="K76" s="30">
        <f>VLOOKUP(B76,[2]Sheet1!$B$5:$BB$697,53,0)</f>
        <v>169175.26333333299</v>
      </c>
      <c r="L76" s="30">
        <f>VLOOKUP(B76,[2]Sheet1!$B:$BC,54,0)</f>
        <v>156938.531666667</v>
      </c>
      <c r="M76" s="30">
        <f>VLOOKUP(B76,[2]Sheet1!$B:$BD,55,0)</f>
        <v>189735.161666667</v>
      </c>
      <c r="N76" s="30">
        <f>VLOOKUP(B76,[2]Sheet1!$B:$BE,56,0)</f>
        <v>193635.11166666701</v>
      </c>
      <c r="O76" s="30">
        <f>VLOOKUP(B76,[2]Sheet1!$B:$BF,57,0)</f>
        <v>224742.273333333</v>
      </c>
      <c r="P76" s="30">
        <f>VLOOKUP(B76,[3]Sheet1!$B:$BH,59,0)</f>
        <v>238679.22500000001</v>
      </c>
      <c r="Q76" s="30">
        <f>VLOOKUP(B76,[4]Sheet1!$B$5:$BJ$707,61,0)</f>
        <v>196120.15166666699</v>
      </c>
      <c r="R76" s="30">
        <f>VLOOKUP(B76,[1]Sheet1!$B$5:$BN$716,65,0)</f>
        <v>227677.661666667</v>
      </c>
      <c r="S76" s="36">
        <f t="shared" si="28"/>
        <v>1277362.7040000011</v>
      </c>
      <c r="T76" s="37">
        <f>VLOOKUP(B76,[5]Sheet2!$A:$V,21,0)</f>
        <v>500000</v>
      </c>
      <c r="U76" s="37"/>
      <c r="V76" s="37"/>
      <c r="W76" s="37">
        <f>VLOOKUP(B76,'[6]5.30 (2)'!$C$4:$V$115,20,0)</f>
        <v>350000</v>
      </c>
      <c r="X76" s="37"/>
      <c r="Y76" s="37">
        <f>VLOOKUP(B76,'[7]7.4付款计划'!$C$4:$AI$185,33,0)</f>
        <v>222803.77600000001</v>
      </c>
      <c r="Z76" s="37">
        <f>VLOOKUP(B76,'[7]7.9付款计划'!$C$9:$AB$196,26,0)</f>
        <v>0</v>
      </c>
      <c r="AA76" s="37">
        <v>222803.77600000001</v>
      </c>
      <c r="AB76" s="37"/>
      <c r="AC76" s="37">
        <f t="shared" si="29"/>
        <v>1295607.5520000001</v>
      </c>
      <c r="AD76" s="38">
        <f t="shared" si="21"/>
        <v>-18244.847999999067</v>
      </c>
      <c r="AE76" s="38">
        <f t="shared" si="30"/>
        <v>1119504.6439999999</v>
      </c>
      <c r="AF76" s="44">
        <f t="shared" si="33"/>
        <v>1119504.6439999999</v>
      </c>
      <c r="AG76" s="45">
        <f t="shared" si="23"/>
        <v>1119504.6439999999</v>
      </c>
      <c r="AH76" s="54">
        <f>189345.06*0.8</f>
        <v>151476.04800000001</v>
      </c>
      <c r="AI76" s="47">
        <f t="shared" si="31"/>
        <v>151476.04800000001</v>
      </c>
      <c r="AJ76" s="55">
        <f t="shared" si="24"/>
        <v>0.13530631499550977</v>
      </c>
      <c r="AK76" s="49">
        <f t="shared" si="25"/>
        <v>3.8461539125615188E-2</v>
      </c>
      <c r="AL76" s="50"/>
      <c r="AM76" s="50"/>
      <c r="AN76" s="78"/>
      <c r="AO76" s="50">
        <f t="shared" si="26"/>
        <v>0</v>
      </c>
      <c r="AP76" s="58">
        <v>0.03</v>
      </c>
      <c r="AQ76" s="58">
        <f t="shared" si="16"/>
        <v>0.03</v>
      </c>
      <c r="AR76" s="47">
        <f t="shared" si="27"/>
        <v>146931.76656000002</v>
      </c>
      <c r="AS76" s="59">
        <v>45532</v>
      </c>
      <c r="AT76" s="9">
        <v>3</v>
      </c>
      <c r="AU76" s="60">
        <f t="shared" si="20"/>
        <v>45529</v>
      </c>
      <c r="AV76" s="68" t="s">
        <v>98</v>
      </c>
      <c r="AW76" s="47" t="str">
        <f>VLOOKUP(B76,[8]Sheet1!$A$1:$O$65536,15,0)</f>
        <v>应付1587354.42</v>
      </c>
      <c r="AX76" s="15" t="s">
        <v>182</v>
      </c>
      <c r="AY76" s="69" t="s">
        <v>278</v>
      </c>
    </row>
    <row r="77" spans="1:52" ht="36" hidden="1" customHeight="1" x14ac:dyDescent="0.25">
      <c r="A77" s="9">
        <f t="shared" si="32"/>
        <v>74</v>
      </c>
      <c r="B77" s="10" t="s">
        <v>279</v>
      </c>
      <c r="C77" s="11" t="s">
        <v>280</v>
      </c>
      <c r="D77" s="12" t="s">
        <v>559</v>
      </c>
      <c r="E77" s="16" t="s">
        <v>114</v>
      </c>
      <c r="F77" s="15" t="s">
        <v>16</v>
      </c>
      <c r="G77" s="15" t="s">
        <v>21</v>
      </c>
      <c r="H77" s="28">
        <v>0.8</v>
      </c>
      <c r="I77" s="84">
        <f>VLOOKUP(B77,[1]Sheet1!$B$5:$AZ$716,51,0)</f>
        <v>3104523.94</v>
      </c>
      <c r="J77" s="84">
        <f>VLOOKUP(B77,[1]Sheet1!$B$5:$BA$716,52,0)</f>
        <v>2981049.95</v>
      </c>
      <c r="K77" s="30">
        <f>VLOOKUP(B77,[2]Sheet1!$B$5:$BB$697,53,0)</f>
        <v>266546.001666667</v>
      </c>
      <c r="L77" s="30">
        <f>VLOOKUP(B77,[2]Sheet1!$B:$BC,54,0)</f>
        <v>258337.755</v>
      </c>
      <c r="M77" s="30">
        <f>VLOOKUP(B77,[2]Sheet1!$B:$BD,55,0)</f>
        <v>284602.82833333302</v>
      </c>
      <c r="N77" s="30">
        <f>VLOOKUP(B77,[2]Sheet1!$B:$BE,56,0)</f>
        <v>265834.566666667</v>
      </c>
      <c r="O77" s="30">
        <f>VLOOKUP(B77,[2]Sheet1!$B:$BF,57,0)</f>
        <v>230325.21666666699</v>
      </c>
      <c r="P77" s="30">
        <f>VLOOKUP(B77,[3]Sheet1!$B:$BH,59,0)</f>
        <v>256069.686666667</v>
      </c>
      <c r="Q77" s="30">
        <f>VLOOKUP(B77,[4]Sheet1!$B$5:$BJ$707,61,0)</f>
        <v>200322.61666666699</v>
      </c>
      <c r="R77" s="30">
        <f>VLOOKUP(B77,[1]Sheet1!$B$5:$BN$716,65,0)</f>
        <v>182072.213333333</v>
      </c>
      <c r="S77" s="36">
        <f t="shared" si="28"/>
        <v>1555288.7080000008</v>
      </c>
      <c r="T77" s="37">
        <f>VLOOKUP(B77,[5]Sheet2!$A:$V,21,0)</f>
        <v>384000</v>
      </c>
      <c r="U77" s="37">
        <v>84000</v>
      </c>
      <c r="V77" s="37"/>
      <c r="W77" s="37">
        <f>VLOOKUP(B77,'[6]5.30 (2)'!$C$4:$V$115,20,0)</f>
        <v>100000</v>
      </c>
      <c r="X77" s="37"/>
      <c r="Y77" s="37">
        <f>VLOOKUP(B77,'[7]7.4付款计划'!$C$4:$AI$185,33,0)</f>
        <v>100000</v>
      </c>
      <c r="Z77" s="37">
        <f>VLOOKUP(B77,'[7]7.9付款计划'!$C$9:$AB$196,26,0)</f>
        <v>50000</v>
      </c>
      <c r="AA77" s="37">
        <v>50000</v>
      </c>
      <c r="AB77" s="37"/>
      <c r="AC77" s="37">
        <f t="shared" si="29"/>
        <v>768000</v>
      </c>
      <c r="AD77" s="38">
        <f t="shared" si="21"/>
        <v>787288.7080000008</v>
      </c>
      <c r="AE77" s="38">
        <f t="shared" si="30"/>
        <v>2931049.95</v>
      </c>
      <c r="AF77" s="44">
        <f t="shared" si="33"/>
        <v>2931049.95</v>
      </c>
      <c r="AG77" s="45">
        <f t="shared" si="23"/>
        <v>2931049.95</v>
      </c>
      <c r="AH77" s="54">
        <v>100000</v>
      </c>
      <c r="AI77" s="47">
        <f t="shared" si="31"/>
        <v>100000</v>
      </c>
      <c r="AJ77" s="55">
        <f t="shared" si="24"/>
        <v>3.4117467018943158E-2</v>
      </c>
      <c r="AK77" s="49">
        <f t="shared" si="25"/>
        <v>2.539116885701638E-2</v>
      </c>
      <c r="AL77" s="50"/>
      <c r="AM77" s="50" t="s">
        <v>281</v>
      </c>
      <c r="AN77" s="50"/>
      <c r="AO77" s="50">
        <f t="shared" si="26"/>
        <v>0</v>
      </c>
      <c r="AP77" s="58">
        <v>0.02</v>
      </c>
      <c r="AQ77" s="58">
        <f t="shared" ref="AQ77:AQ140" si="34">IF(AI77=0,0,AO77/AI77+AP77)</f>
        <v>0.02</v>
      </c>
      <c r="AR77" s="47">
        <f t="shared" si="27"/>
        <v>98000</v>
      </c>
      <c r="AS77" s="59">
        <v>45532</v>
      </c>
      <c r="AT77" s="9">
        <v>7</v>
      </c>
      <c r="AU77" s="59">
        <f t="shared" si="20"/>
        <v>45525</v>
      </c>
      <c r="AV77" s="68" t="s">
        <v>282</v>
      </c>
      <c r="AW77" s="47" t="str">
        <f>VLOOKUP(B77,[8]Sheet1!$A$1:$O$65536,15,0)</f>
        <v>应付3120939.37</v>
      </c>
      <c r="AX77" s="15" t="s">
        <v>167</v>
      </c>
      <c r="AY77" s="69" t="s">
        <v>283</v>
      </c>
    </row>
    <row r="78" spans="1:52" ht="36" hidden="1" customHeight="1" x14ac:dyDescent="0.25">
      <c r="A78" s="9">
        <f t="shared" si="32"/>
        <v>75</v>
      </c>
      <c r="B78" s="10" t="s">
        <v>284</v>
      </c>
      <c r="C78" s="12" t="s">
        <v>285</v>
      </c>
      <c r="D78" s="12" t="s">
        <v>562</v>
      </c>
      <c r="E78" s="14" t="s">
        <v>86</v>
      </c>
      <c r="F78" s="15" t="s">
        <v>14</v>
      </c>
      <c r="G78" s="15" t="s">
        <v>21</v>
      </c>
      <c r="H78" s="28">
        <v>1</v>
      </c>
      <c r="I78" s="29">
        <f>VLOOKUP(B78,[1]Sheet1!$B$5:$AZ$716,51,0)</f>
        <v>129645.16</v>
      </c>
      <c r="J78" s="29">
        <f>VLOOKUP(B78,[1]Sheet1!$B$5:$BA$716,52,0)</f>
        <v>122816.78</v>
      </c>
      <c r="K78" s="30">
        <f>VLOOKUP(B78,[2]Sheet1!$B$5:$BB$697,53,0)</f>
        <v>47347.261666666702</v>
      </c>
      <c r="L78" s="30">
        <f>VLOOKUP(B78,[2]Sheet1!$B:$BC,54,0)</f>
        <v>47347.261666666702</v>
      </c>
      <c r="M78" s="30">
        <f>VLOOKUP(B78,[2]Sheet1!$B:$BD,55,0)</f>
        <v>12500</v>
      </c>
      <c r="N78" s="30">
        <f>VLOOKUP(B78,[2]Sheet1!$B:$BE,56,0)</f>
        <v>0</v>
      </c>
      <c r="O78" s="30">
        <f>VLOOKUP(B78,[2]Sheet1!$B:$BF,57,0)</f>
        <v>0</v>
      </c>
      <c r="P78" s="30">
        <f>VLOOKUP(B78,[3]Sheet1!$B:$BH,59,0)</f>
        <v>0</v>
      </c>
      <c r="Q78" s="30">
        <f>VLOOKUP(B78,[4]Sheet1!$B$5:$BJ$707,61,0)</f>
        <v>0</v>
      </c>
      <c r="R78" s="30">
        <f>VLOOKUP(B78,[1]Sheet1!$B$5:$BN$716,65,0)</f>
        <v>1138.0633333333301</v>
      </c>
      <c r="S78" s="36">
        <f t="shared" si="28"/>
        <v>108332.58666666673</v>
      </c>
      <c r="T78" s="37">
        <f>VLOOKUP(B78,[5]Sheet2!$A:$V,21,0)</f>
        <v>0</v>
      </c>
      <c r="U78" s="37"/>
      <c r="V78" s="37"/>
      <c r="W78" s="37">
        <f>VLOOKUP(B78,'[6]5.30 (2)'!$C$4:$V$115,20,0)</f>
        <v>120000</v>
      </c>
      <c r="X78" s="37"/>
      <c r="Y78" s="37">
        <f>VLOOKUP(B78,'[7]7.4付款计划'!$C$4:$AI$185,33,0)</f>
        <v>0</v>
      </c>
      <c r="Z78" s="37">
        <f>VLOOKUP(B78,'[7]7.9付款计划'!$C$9:$AB$196,26,0)</f>
        <v>0</v>
      </c>
      <c r="AA78" s="37"/>
      <c r="AB78" s="37"/>
      <c r="AC78" s="37">
        <f t="shared" si="29"/>
        <v>120000</v>
      </c>
      <c r="AD78" s="38">
        <f t="shared" si="21"/>
        <v>-11667.413333333272</v>
      </c>
      <c r="AE78" s="38">
        <f t="shared" si="30"/>
        <v>122816.78</v>
      </c>
      <c r="AF78" s="44">
        <f t="shared" si="33"/>
        <v>122816.78</v>
      </c>
      <c r="AG78" s="45">
        <f t="shared" si="23"/>
        <v>122816.78</v>
      </c>
      <c r="AH78" s="52">
        <v>122816.78</v>
      </c>
      <c r="AI78" s="47">
        <f t="shared" si="31"/>
        <v>122816.78</v>
      </c>
      <c r="AJ78" s="55">
        <f t="shared" si="24"/>
        <v>1</v>
      </c>
      <c r="AK78" s="49">
        <f t="shared" si="25"/>
        <v>3.1184615994550323E-2</v>
      </c>
      <c r="AL78" s="50"/>
      <c r="AM78" s="50"/>
      <c r="AN78" s="50"/>
      <c r="AO78" s="50">
        <f t="shared" si="26"/>
        <v>0</v>
      </c>
      <c r="AP78" s="58"/>
      <c r="AQ78" s="58">
        <f t="shared" si="34"/>
        <v>0</v>
      </c>
      <c r="AR78" s="47">
        <f t="shared" si="27"/>
        <v>122816.78</v>
      </c>
      <c r="AS78" s="59"/>
      <c r="AT78" s="61">
        <v>3</v>
      </c>
      <c r="AU78" s="60">
        <f t="shared" ref="AU78:AU96" si="35">AS78-AT78</f>
        <v>-3</v>
      </c>
      <c r="AV78" s="19" t="s">
        <v>98</v>
      </c>
      <c r="AW78" s="47"/>
      <c r="AX78" s="9" t="s">
        <v>229</v>
      </c>
      <c r="AY78" s="69" t="s">
        <v>286</v>
      </c>
    </row>
    <row r="79" spans="1:52" ht="36" hidden="1" customHeight="1" x14ac:dyDescent="0.25">
      <c r="A79" s="9">
        <f t="shared" si="32"/>
        <v>76</v>
      </c>
      <c r="B79" s="10" t="s">
        <v>287</v>
      </c>
      <c r="C79" s="11" t="s">
        <v>288</v>
      </c>
      <c r="D79" s="12" t="s">
        <v>562</v>
      </c>
      <c r="E79" s="16" t="s">
        <v>114</v>
      </c>
      <c r="F79" s="15" t="s">
        <v>12</v>
      </c>
      <c r="G79" s="15" t="s">
        <v>21</v>
      </c>
      <c r="H79" s="28">
        <v>0.8</v>
      </c>
      <c r="I79" s="84">
        <f>VLOOKUP(B79,[1]Sheet1!$B$5:$AZ$716,51,0)</f>
        <v>998094.34</v>
      </c>
      <c r="J79" s="84">
        <f>VLOOKUP(B79,[1]Sheet1!$B$5:$BA$716,52,0)</f>
        <v>940125.77</v>
      </c>
      <c r="K79" s="30">
        <f>VLOOKUP(B79,[2]Sheet1!$B$5:$BB$697,53,0)</f>
        <v>53095.016666666699</v>
      </c>
      <c r="L79" s="30">
        <f>VLOOKUP(B79,[2]Sheet1!$B:$BC,54,0)</f>
        <v>70733.216666666704</v>
      </c>
      <c r="M79" s="30">
        <f>VLOOKUP(B79,[2]Sheet1!$B:$BD,55,0)</f>
        <v>92694.56</v>
      </c>
      <c r="N79" s="30">
        <f>VLOOKUP(B79,[2]Sheet1!$B:$BE,56,0)</f>
        <v>110718.42</v>
      </c>
      <c r="O79" s="30">
        <f>VLOOKUP(B79,[2]Sheet1!$B:$BF,57,0)</f>
        <v>134913.28</v>
      </c>
      <c r="P79" s="30">
        <f>VLOOKUP(B79,[3]Sheet1!$B:$BH,59,0)</f>
        <v>127716.751666667</v>
      </c>
      <c r="Q79" s="30">
        <f>VLOOKUP(B79,[4]Sheet1!$B$5:$BJ$707,61,0)</f>
        <v>112378.39</v>
      </c>
      <c r="R79" s="30">
        <f>VLOOKUP(B79,[1]Sheet1!$B$5:$BN$716,65,0)</f>
        <v>97282.506666666697</v>
      </c>
      <c r="S79" s="36">
        <f t="shared" si="28"/>
        <v>639625.71333333373</v>
      </c>
      <c r="T79" s="37">
        <f>VLOOKUP(B79,[5]Sheet2!$A:$V,21,0)</f>
        <v>300000</v>
      </c>
      <c r="U79" s="37"/>
      <c r="V79" s="37"/>
      <c r="W79" s="37">
        <f>VLOOKUP(B79,'[6]5.30 (2)'!$C$4:$V$115,20,0)</f>
        <v>250000</v>
      </c>
      <c r="X79" s="37"/>
      <c r="Y79" s="37">
        <f>VLOOKUP(B79,'[7]7.4付款计划'!$C$4:$AI$185,33,0)</f>
        <v>10000</v>
      </c>
      <c r="Z79" s="37">
        <f>VLOOKUP(B79,'[7]7.9付款计划'!$C$9:$AB$196,26,0)</f>
        <v>0</v>
      </c>
      <c r="AA79" s="37"/>
      <c r="AB79" s="37"/>
      <c r="AC79" s="37">
        <f t="shared" si="29"/>
        <v>560000</v>
      </c>
      <c r="AD79" s="38">
        <f t="shared" si="21"/>
        <v>79625.713333333726</v>
      </c>
      <c r="AE79" s="38">
        <f t="shared" si="30"/>
        <v>940125.77</v>
      </c>
      <c r="AF79" s="44">
        <f t="shared" si="33"/>
        <v>940125.77</v>
      </c>
      <c r="AG79" s="45">
        <f t="shared" si="23"/>
        <v>940125.77</v>
      </c>
      <c r="AH79" s="52">
        <v>200000</v>
      </c>
      <c r="AI79" s="47">
        <f t="shared" si="31"/>
        <v>200000</v>
      </c>
      <c r="AJ79" s="55">
        <f t="shared" si="24"/>
        <v>0.21273749362279473</v>
      </c>
      <c r="AK79" s="49">
        <f t="shared" si="25"/>
        <v>5.078233771403276E-2</v>
      </c>
      <c r="AL79" s="50"/>
      <c r="AM79" s="50"/>
      <c r="AN79" s="50"/>
      <c r="AO79" s="50">
        <f t="shared" si="26"/>
        <v>0</v>
      </c>
      <c r="AP79" s="58">
        <v>0.03</v>
      </c>
      <c r="AQ79" s="58">
        <f t="shared" si="34"/>
        <v>0.03</v>
      </c>
      <c r="AR79" s="47">
        <f t="shared" si="27"/>
        <v>194000</v>
      </c>
      <c r="AS79" s="59" t="s">
        <v>228</v>
      </c>
      <c r="AT79" s="61">
        <v>3</v>
      </c>
      <c r="AU79" s="60" t="e">
        <f t="shared" si="35"/>
        <v>#VALUE!</v>
      </c>
      <c r="AV79" s="68" t="s">
        <v>98</v>
      </c>
      <c r="AW79" s="47" t="str">
        <f>VLOOKUP(B79,[8]Sheet1!$A$1:$O$65536,15,0)</f>
        <v>应付998094.34</v>
      </c>
      <c r="AX79" s="15" t="s">
        <v>191</v>
      </c>
      <c r="AY79" s="69" t="s">
        <v>289</v>
      </c>
    </row>
    <row r="80" spans="1:52" ht="36" hidden="1" customHeight="1" x14ac:dyDescent="0.25">
      <c r="A80" s="9">
        <f t="shared" si="32"/>
        <v>77</v>
      </c>
      <c r="B80" s="10" t="s">
        <v>290</v>
      </c>
      <c r="C80" s="12" t="s">
        <v>291</v>
      </c>
      <c r="D80" s="12" t="s">
        <v>562</v>
      </c>
      <c r="E80" s="14" t="s">
        <v>86</v>
      </c>
      <c r="F80" s="15" t="s">
        <v>16</v>
      </c>
      <c r="G80" s="15" t="s">
        <v>11</v>
      </c>
      <c r="H80" s="28">
        <v>0.8</v>
      </c>
      <c r="I80" s="29">
        <f>VLOOKUP(B80,[1]Sheet1!$B$5:$AZ$716,51,0)</f>
        <v>371183.95</v>
      </c>
      <c r="J80" s="29">
        <f>VLOOKUP(B80,[1]Sheet1!$B$5:$BA$716,52,0)</f>
        <v>344341.93</v>
      </c>
      <c r="K80" s="30">
        <f>VLOOKUP(B80,[2]Sheet1!$B$5:$BB$697,53,0)</f>
        <v>22812.93</v>
      </c>
      <c r="L80" s="30">
        <f>VLOOKUP(B80,[2]Sheet1!$B:$BC,54,0)</f>
        <v>22812.93</v>
      </c>
      <c r="M80" s="30">
        <f>VLOOKUP(B80,[2]Sheet1!$B:$BD,55,0)</f>
        <v>36215.4</v>
      </c>
      <c r="N80" s="30">
        <f>VLOOKUP(B80,[2]Sheet1!$B:$BE,56,0)</f>
        <v>31402.066666666698</v>
      </c>
      <c r="O80" s="30">
        <f>VLOOKUP(B80,[2]Sheet1!$B:$BF,57,0)</f>
        <v>40341.035000000003</v>
      </c>
      <c r="P80" s="30">
        <f>VLOOKUP(B80,[3]Sheet1!$B:$BH,59,0)</f>
        <v>27785.233333333301</v>
      </c>
      <c r="Q80" s="30">
        <f>VLOOKUP(B80,[4]Sheet1!$B$5:$BJ$707,61,0)</f>
        <v>29451.775000000001</v>
      </c>
      <c r="R80" s="30">
        <f>VLOOKUP(B80,[1]Sheet1!$B$5:$BN$716,65,0)</f>
        <v>29451.775000000001</v>
      </c>
      <c r="S80" s="36">
        <f t="shared" si="28"/>
        <v>192218.516</v>
      </c>
      <c r="T80" s="37">
        <f>VLOOKUP(B80,[5]Sheet2!$A:$V,21,0)</f>
        <v>0</v>
      </c>
      <c r="U80" s="37"/>
      <c r="V80" s="37"/>
      <c r="W80" s="37">
        <f>VLOOKUP(B80,'[6]5.30 (2)'!$C$4:$V$115,20,0)</f>
        <v>40000</v>
      </c>
      <c r="X80" s="37"/>
      <c r="Y80" s="37">
        <f>VLOOKUP(B80,'[7]7.4付款计划'!$C$4:$AI$185,33,0)</f>
        <v>0</v>
      </c>
      <c r="Z80" s="37">
        <f>VLOOKUP(B80,'[7]7.9付款计划'!$C$9:$AB$196,26,0)</f>
        <v>0</v>
      </c>
      <c r="AA80" s="37"/>
      <c r="AB80" s="37"/>
      <c r="AC80" s="37">
        <f t="shared" si="29"/>
        <v>40000</v>
      </c>
      <c r="AD80" s="38">
        <f t="shared" si="21"/>
        <v>152218.516</v>
      </c>
      <c r="AE80" s="38">
        <f t="shared" si="30"/>
        <v>344341.93</v>
      </c>
      <c r="AF80" s="44">
        <f t="shared" si="33"/>
        <v>152218.516</v>
      </c>
      <c r="AG80" s="45">
        <f t="shared" si="23"/>
        <v>152218.516</v>
      </c>
      <c r="AH80" s="52">
        <v>50000</v>
      </c>
      <c r="AI80" s="47">
        <f t="shared" si="31"/>
        <v>50000</v>
      </c>
      <c r="AJ80" s="55">
        <f t="shared" si="24"/>
        <v>0.32847515081542378</v>
      </c>
      <c r="AK80" s="49">
        <f t="shared" si="25"/>
        <v>1.269558442850819E-2</v>
      </c>
      <c r="AL80" s="50"/>
      <c r="AM80" s="50"/>
      <c r="AN80" s="50"/>
      <c r="AO80" s="50">
        <f t="shared" si="26"/>
        <v>0</v>
      </c>
      <c r="AP80" s="58">
        <v>0.03</v>
      </c>
      <c r="AQ80" s="58">
        <f t="shared" si="34"/>
        <v>0.03</v>
      </c>
      <c r="AR80" s="47">
        <f t="shared" si="27"/>
        <v>48500</v>
      </c>
      <c r="AS80" s="59">
        <v>45537</v>
      </c>
      <c r="AT80" s="61">
        <v>3</v>
      </c>
      <c r="AU80" s="60">
        <f t="shared" si="35"/>
        <v>45534</v>
      </c>
      <c r="AV80" s="19" t="s">
        <v>98</v>
      </c>
      <c r="AW80" s="47"/>
      <c r="AX80" s="9" t="s">
        <v>167</v>
      </c>
      <c r="AY80" s="69"/>
    </row>
    <row r="81" spans="1:51" ht="36" hidden="1" customHeight="1" x14ac:dyDescent="0.25">
      <c r="A81" s="9">
        <f t="shared" si="32"/>
        <v>78</v>
      </c>
      <c r="B81" s="10" t="s">
        <v>292</v>
      </c>
      <c r="C81" s="12" t="s">
        <v>293</v>
      </c>
      <c r="D81" s="12" t="s">
        <v>559</v>
      </c>
      <c r="E81" s="14" t="s">
        <v>114</v>
      </c>
      <c r="F81" s="15" t="s">
        <v>16</v>
      </c>
      <c r="G81" s="15" t="s">
        <v>11</v>
      </c>
      <c r="H81" s="28">
        <v>0.8</v>
      </c>
      <c r="I81" s="29">
        <f>VLOOKUP(B81,[1]Sheet1!$B$5:$AZ$716,51,0)</f>
        <v>3071073.33</v>
      </c>
      <c r="J81" s="29">
        <f>VLOOKUP(B81,[1]Sheet1!$B$5:$BA$716,52,0)</f>
        <v>2729613.15</v>
      </c>
      <c r="K81" s="30">
        <f>VLOOKUP(B81,[2]Sheet1!$B$5:$BB$697,53,0)</f>
        <v>130492.66666666701</v>
      </c>
      <c r="L81" s="30">
        <f>VLOOKUP(B81,[2]Sheet1!$B:$BC,54,0)</f>
        <v>114783.918333333</v>
      </c>
      <c r="M81" s="30">
        <f>VLOOKUP(B81,[2]Sheet1!$B:$BD,55,0)</f>
        <v>98134.578333333295</v>
      </c>
      <c r="N81" s="30">
        <f>VLOOKUP(B81,[2]Sheet1!$B:$BE,56,0)</f>
        <v>120155.006666667</v>
      </c>
      <c r="O81" s="30">
        <f>VLOOKUP(B81,[2]Sheet1!$B:$BF,57,0)</f>
        <v>151038.30499999999</v>
      </c>
      <c r="P81" s="30">
        <f>VLOOKUP(B81,[3]Sheet1!$B:$BH,59,0)</f>
        <v>158115.97500000001</v>
      </c>
      <c r="Q81" s="30">
        <f>VLOOKUP(B81,[4]Sheet1!$B$5:$BJ$707,61,0)</f>
        <v>154725.411666667</v>
      </c>
      <c r="R81" s="30">
        <f>VLOOKUP(B81,[1]Sheet1!$B$5:$BN$716,65,0)</f>
        <v>146697.09</v>
      </c>
      <c r="S81" s="36">
        <f t="shared" si="28"/>
        <v>859314.36133333389</v>
      </c>
      <c r="T81" s="37">
        <f>VLOOKUP(B81,[5]Sheet2!$A:$V,21,0)</f>
        <v>440000</v>
      </c>
      <c r="U81" s="37">
        <v>30000</v>
      </c>
      <c r="V81" s="37"/>
      <c r="W81" s="37">
        <f>VLOOKUP(B81,'[6]5.30 (2)'!$C$4:$V$115,20,0)</f>
        <v>70000</v>
      </c>
      <c r="X81" s="37"/>
      <c r="Y81" s="37">
        <f>VLOOKUP(B81,'[7]7.4付款计划'!$C$4:$AI$185,33,0)</f>
        <v>50000</v>
      </c>
      <c r="Z81" s="37">
        <f>VLOOKUP(B81,'[7]7.9付款计划'!$C$9:$AB$196,26,0)</f>
        <v>0</v>
      </c>
      <c r="AA81" s="37"/>
      <c r="AB81" s="37"/>
      <c r="AC81" s="37">
        <f t="shared" si="29"/>
        <v>590000</v>
      </c>
      <c r="AD81" s="38">
        <f t="shared" si="21"/>
        <v>269314.36133333389</v>
      </c>
      <c r="AE81" s="38">
        <f t="shared" si="30"/>
        <v>2729613.15</v>
      </c>
      <c r="AF81" s="44">
        <f t="shared" si="33"/>
        <v>269314.36133333389</v>
      </c>
      <c r="AG81" s="45">
        <f t="shared" si="23"/>
        <v>269314.36133333389</v>
      </c>
      <c r="AH81" s="54">
        <v>269314.361333334</v>
      </c>
      <c r="AI81" s="47">
        <f t="shared" si="31"/>
        <v>269314.361333334</v>
      </c>
      <c r="AJ81" s="55">
        <f t="shared" si="24"/>
        <v>1.0000000000000004</v>
      </c>
      <c r="AK81" s="49">
        <f t="shared" si="25"/>
        <v>6.8382064242342069E-2</v>
      </c>
      <c r="AL81" s="50"/>
      <c r="AM81" s="50"/>
      <c r="AN81" s="50"/>
      <c r="AO81" s="50">
        <f t="shared" si="26"/>
        <v>0</v>
      </c>
      <c r="AP81" s="58">
        <v>0.03</v>
      </c>
      <c r="AQ81" s="58">
        <f t="shared" si="34"/>
        <v>0.03</v>
      </c>
      <c r="AR81" s="47">
        <f t="shared" si="27"/>
        <v>261234.93049333399</v>
      </c>
      <c r="AS81" s="59">
        <v>45532</v>
      </c>
      <c r="AT81" s="9">
        <v>3</v>
      </c>
      <c r="AU81" s="60">
        <f t="shared" si="35"/>
        <v>45529</v>
      </c>
      <c r="AV81" s="68" t="s">
        <v>98</v>
      </c>
      <c r="AW81" s="47"/>
      <c r="AX81" s="15" t="s">
        <v>294</v>
      </c>
      <c r="AY81" s="69" t="s">
        <v>295</v>
      </c>
    </row>
    <row r="82" spans="1:51" ht="36" hidden="1" customHeight="1" x14ac:dyDescent="0.25">
      <c r="A82" s="9">
        <f t="shared" si="32"/>
        <v>79</v>
      </c>
      <c r="B82" s="10" t="s">
        <v>296</v>
      </c>
      <c r="C82" s="12" t="s">
        <v>297</v>
      </c>
      <c r="D82" s="12" t="s">
        <v>559</v>
      </c>
      <c r="E82" s="14" t="s">
        <v>114</v>
      </c>
      <c r="F82" s="15" t="s">
        <v>16</v>
      </c>
      <c r="G82" s="15" t="s">
        <v>11</v>
      </c>
      <c r="H82" s="28">
        <v>0.8</v>
      </c>
      <c r="I82" s="29">
        <f>VLOOKUP(B82,[1]Sheet1!$B$5:$AZ$716,51,0)</f>
        <v>234522.79</v>
      </c>
      <c r="J82" s="29">
        <f>VLOOKUP(B82,[1]Sheet1!$B$5:$BA$716,52,0)</f>
        <v>234522.79</v>
      </c>
      <c r="K82" s="30">
        <f>VLOOKUP(B82,[2]Sheet1!$B$5:$BB$697,53,0)</f>
        <v>28303.7166666667</v>
      </c>
      <c r="L82" s="30">
        <f>VLOOKUP(B82,[2]Sheet1!$B:$BC,54,0)</f>
        <v>28303.7166666667</v>
      </c>
      <c r="M82" s="30">
        <f>VLOOKUP(B82,[2]Sheet1!$B:$BD,55,0)</f>
        <v>40637.101666666698</v>
      </c>
      <c r="N82" s="30">
        <f>VLOOKUP(B82,[2]Sheet1!$B:$BE,56,0)</f>
        <v>39466.826666666697</v>
      </c>
      <c r="O82" s="30">
        <f>VLOOKUP(B82,[2]Sheet1!$B:$BF,57,0)</f>
        <v>37616.826666666697</v>
      </c>
      <c r="P82" s="30">
        <f>VLOOKUP(B82,[3]Sheet1!$B:$BH,59,0)</f>
        <v>18500.078333333298</v>
      </c>
      <c r="Q82" s="30">
        <f>VLOOKUP(B82,[4]Sheet1!$B$5:$BJ$707,61,0)</f>
        <v>19116.7483333333</v>
      </c>
      <c r="R82" s="30">
        <f>VLOOKUP(B82,[1]Sheet1!$B$5:$BN$716,65,0)</f>
        <v>19116.7483333333</v>
      </c>
      <c r="S82" s="36">
        <f t="shared" si="28"/>
        <v>184849.41066666669</v>
      </c>
      <c r="T82" s="37">
        <f>VLOOKUP(B82,[5]Sheet2!$A:$V,21,0)</f>
        <v>0</v>
      </c>
      <c r="U82" s="37"/>
      <c r="V82" s="37"/>
      <c r="W82" s="37">
        <f>VLOOKUP(B82,'[6]5.30 (2)'!$C$4:$V$115,20,0)</f>
        <v>30000</v>
      </c>
      <c r="X82" s="37"/>
      <c r="Y82" s="37">
        <f>VLOOKUP(B82,'[7]7.4付款计划'!$C$4:$AI$185,33,0)</f>
        <v>20000</v>
      </c>
      <c r="Z82" s="37">
        <f>VLOOKUP(B82,'[7]7.9付款计划'!$C$9:$AB$196,26,0)</f>
        <v>0</v>
      </c>
      <c r="AA82" s="37"/>
      <c r="AB82" s="37"/>
      <c r="AC82" s="37">
        <f t="shared" si="29"/>
        <v>50000</v>
      </c>
      <c r="AD82" s="38">
        <f t="shared" si="21"/>
        <v>134849.41066666669</v>
      </c>
      <c r="AE82" s="38">
        <f t="shared" si="30"/>
        <v>234522.79</v>
      </c>
      <c r="AF82" s="44">
        <f t="shared" si="33"/>
        <v>134849.41066666669</v>
      </c>
      <c r="AG82" s="45">
        <f t="shared" si="23"/>
        <v>134849.41066666669</v>
      </c>
      <c r="AH82" s="54">
        <v>50000</v>
      </c>
      <c r="AI82" s="47">
        <f t="shared" si="31"/>
        <v>50000</v>
      </c>
      <c r="AJ82" s="55">
        <f t="shared" si="24"/>
        <v>0.37078397119283413</v>
      </c>
      <c r="AK82" s="49">
        <f t="shared" si="25"/>
        <v>1.269558442850819E-2</v>
      </c>
      <c r="AL82" s="50"/>
      <c r="AM82" s="50"/>
      <c r="AN82" s="50"/>
      <c r="AO82" s="50">
        <f t="shared" si="26"/>
        <v>0</v>
      </c>
      <c r="AP82" s="58">
        <v>0</v>
      </c>
      <c r="AQ82" s="58">
        <f t="shared" si="34"/>
        <v>0</v>
      </c>
      <c r="AR82" s="47">
        <f t="shared" si="27"/>
        <v>50000</v>
      </c>
      <c r="AS82" s="59">
        <v>45540</v>
      </c>
      <c r="AT82" s="61">
        <v>3</v>
      </c>
      <c r="AU82" s="60">
        <f t="shared" si="35"/>
        <v>45537</v>
      </c>
      <c r="AV82" s="68" t="s">
        <v>98</v>
      </c>
      <c r="AW82" s="47"/>
      <c r="AX82" s="15" t="s">
        <v>167</v>
      </c>
      <c r="AY82" s="69"/>
    </row>
    <row r="83" spans="1:51" ht="36" hidden="1" customHeight="1" x14ac:dyDescent="0.25">
      <c r="A83" s="9">
        <f t="shared" si="32"/>
        <v>80</v>
      </c>
      <c r="B83" s="10" t="s">
        <v>298</v>
      </c>
      <c r="C83" s="11" t="s">
        <v>299</v>
      </c>
      <c r="D83" s="12" t="s">
        <v>559</v>
      </c>
      <c r="E83" s="16" t="s">
        <v>114</v>
      </c>
      <c r="F83" s="15" t="s">
        <v>12</v>
      </c>
      <c r="G83" s="15" t="s">
        <v>21</v>
      </c>
      <c r="H83" s="28">
        <v>0.8</v>
      </c>
      <c r="I83" s="84">
        <f>VLOOKUP(B83,[1]Sheet1!$B$5:$AZ$716,51,0)</f>
        <v>6363572.0899999999</v>
      </c>
      <c r="J83" s="84">
        <f>VLOOKUP(B83,[1]Sheet1!$B$5:$BA$716,52,0)</f>
        <v>5346929.95</v>
      </c>
      <c r="K83" s="30">
        <f>VLOOKUP(B83,[2]Sheet1!$B$5:$BB$697,53,0)</f>
        <v>533556.81833333301</v>
      </c>
      <c r="L83" s="30">
        <f>VLOOKUP(B83,[2]Sheet1!$B:$BC,54,0)</f>
        <v>533556.81833333301</v>
      </c>
      <c r="M83" s="30">
        <f>VLOOKUP(B83,[2]Sheet1!$B:$BD,55,0)</f>
        <v>506558.998333333</v>
      </c>
      <c r="N83" s="30">
        <f>VLOOKUP(B83,[2]Sheet1!$B:$BE,56,0)</f>
        <v>830514.28500000003</v>
      </c>
      <c r="O83" s="30">
        <f>VLOOKUP(B83,[2]Sheet1!$B:$BF,57,0)</f>
        <v>952490.505</v>
      </c>
      <c r="P83" s="30">
        <f>VLOOKUP(B83,[3]Sheet1!$B:$BH,59,0)</f>
        <v>643245.005</v>
      </c>
      <c r="Q83" s="30">
        <f>VLOOKUP(B83,[4]Sheet1!$B$5:$BJ$707,61,0)</f>
        <v>567170.92000000004</v>
      </c>
      <c r="R83" s="30">
        <f>VLOOKUP(B83,[1]Sheet1!$B$5:$BN$716,65,0)</f>
        <v>615371.86333333305</v>
      </c>
      <c r="S83" s="36">
        <f t="shared" si="28"/>
        <v>4145972.1706666658</v>
      </c>
      <c r="T83" s="37">
        <f>VLOOKUP(B83,[5]Sheet2!$A:$V,21,0)</f>
        <v>600000</v>
      </c>
      <c r="U83" s="37"/>
      <c r="V83" s="37"/>
      <c r="W83" s="37">
        <f>VLOOKUP(B83,'[6]5.30 (2)'!$C$4:$V$115,20,0)</f>
        <v>500000</v>
      </c>
      <c r="X83" s="37"/>
      <c r="Y83" s="37">
        <f>VLOOKUP(B83,'[7]7.4付款计划'!$C$4:$AI$185,33,0)</f>
        <v>30000</v>
      </c>
      <c r="Z83" s="37">
        <f>VLOOKUP(B83,'[7]7.9付款计划'!$C$9:$AB$196,26,0)</f>
        <v>0</v>
      </c>
      <c r="AA83" s="37">
        <v>280000</v>
      </c>
      <c r="AB83" s="37"/>
      <c r="AC83" s="37">
        <f t="shared" si="29"/>
        <v>1410000</v>
      </c>
      <c r="AD83" s="38">
        <f t="shared" si="21"/>
        <v>2735972.1706666658</v>
      </c>
      <c r="AE83" s="38">
        <f t="shared" si="30"/>
        <v>5066929.95</v>
      </c>
      <c r="AF83" s="44">
        <f t="shared" si="33"/>
        <v>5066929.95</v>
      </c>
      <c r="AG83" s="45">
        <f t="shared" si="23"/>
        <v>5066929.95</v>
      </c>
      <c r="AH83" s="54">
        <v>500000</v>
      </c>
      <c r="AI83" s="47">
        <f t="shared" si="31"/>
        <v>500000</v>
      </c>
      <c r="AJ83" s="55">
        <f t="shared" si="24"/>
        <v>9.8679082784635691E-2</v>
      </c>
      <c r="AK83" s="49">
        <f t="shared" si="25"/>
        <v>0.12695584428508191</v>
      </c>
      <c r="AL83" s="50"/>
      <c r="AM83" s="50"/>
      <c r="AN83" s="50"/>
      <c r="AO83" s="50">
        <f t="shared" si="26"/>
        <v>0</v>
      </c>
      <c r="AP83" s="58">
        <v>0</v>
      </c>
      <c r="AQ83" s="58">
        <f t="shared" si="34"/>
        <v>0</v>
      </c>
      <c r="AR83" s="47">
        <f t="shared" si="27"/>
        <v>500000</v>
      </c>
      <c r="AS83" s="59">
        <v>45533</v>
      </c>
      <c r="AT83" s="9">
        <v>3</v>
      </c>
      <c r="AU83" s="59">
        <f t="shared" si="35"/>
        <v>45530</v>
      </c>
      <c r="AV83" s="68" t="s">
        <v>91</v>
      </c>
      <c r="AW83" s="47" t="str">
        <f>VLOOKUP(B83,[8]Sheet1!$A$1:$O$65536,15,0)</f>
        <v>应付6083572.09</v>
      </c>
      <c r="AX83" s="15" t="s">
        <v>191</v>
      </c>
      <c r="AY83" s="69" t="s">
        <v>300</v>
      </c>
    </row>
    <row r="84" spans="1:51" ht="36" hidden="1" customHeight="1" x14ac:dyDescent="0.25">
      <c r="A84" s="9">
        <f t="shared" si="32"/>
        <v>81</v>
      </c>
      <c r="B84" s="10" t="s">
        <v>301</v>
      </c>
      <c r="C84" s="11" t="s">
        <v>302</v>
      </c>
      <c r="D84" s="12" t="s">
        <v>559</v>
      </c>
      <c r="E84" s="16" t="s">
        <v>114</v>
      </c>
      <c r="F84" s="20" t="s">
        <v>14</v>
      </c>
      <c r="G84" s="20" t="s">
        <v>10</v>
      </c>
      <c r="H84" s="28">
        <v>1</v>
      </c>
      <c r="I84" s="84">
        <f>VLOOKUP(B84,[1]Sheet1!$B$5:$AZ$716,51,0)</f>
        <v>908864.08</v>
      </c>
      <c r="J84" s="84">
        <f>VLOOKUP(B84,[1]Sheet1!$B$5:$BA$716,52,0)</f>
        <v>810985.74</v>
      </c>
      <c r="K84" s="30">
        <f>VLOOKUP(B84,[2]Sheet1!$B$5:$BB$697,53,0)</f>
        <v>31142.8533333333</v>
      </c>
      <c r="L84" s="30">
        <f>VLOOKUP(B84,[2]Sheet1!$B:$BC,54,0)</f>
        <v>71721.906666666706</v>
      </c>
      <c r="M84" s="30">
        <f>VLOOKUP(B84,[2]Sheet1!$B:$BD,55,0)</f>
        <v>105968.063333333</v>
      </c>
      <c r="N84" s="30">
        <f>VLOOKUP(B84,[2]Sheet1!$B:$BE,56,0)</f>
        <v>112205.663333333</v>
      </c>
      <c r="O84" s="30">
        <f>VLOOKUP(B84,[2]Sheet1!$B:$BF,57,0)</f>
        <v>122101.02</v>
      </c>
      <c r="P84" s="30">
        <f>VLOOKUP(B84,[3]Sheet1!$B:$BH,59,0)</f>
        <v>112354.77</v>
      </c>
      <c r="Q84" s="30">
        <f>VLOOKUP(B84,[4]Sheet1!$B$5:$BJ$707,61,0)</f>
        <v>122430.226666667</v>
      </c>
      <c r="R84" s="30">
        <f>VLOOKUP(B84,[1]Sheet1!$B$5:$BN$716,65,0)</f>
        <v>88088.773333333302</v>
      </c>
      <c r="S84" s="36">
        <f t="shared" si="28"/>
        <v>766013.27666666638</v>
      </c>
      <c r="T84" s="37">
        <f>VLOOKUP(B84,[5]Sheet2!$A:$V,21,0)</f>
        <v>150000</v>
      </c>
      <c r="U84" s="37"/>
      <c r="V84" s="37"/>
      <c r="W84" s="37">
        <f>VLOOKUP(B84,'[6]5.30 (2)'!$C$4:$V$115,20,0)</f>
        <v>0</v>
      </c>
      <c r="X84" s="37"/>
      <c r="Y84" s="37">
        <f>VLOOKUP(B84,'[7]7.4付款计划'!$C$4:$AI$185,33,0)</f>
        <v>50000</v>
      </c>
      <c r="Z84" s="37">
        <f>VLOOKUP(B84,'[7]7.9付款计划'!$C$9:$AB$196,26,0)</f>
        <v>0</v>
      </c>
      <c r="AA84" s="37"/>
      <c r="AB84" s="37"/>
      <c r="AC84" s="37">
        <f t="shared" si="29"/>
        <v>200000</v>
      </c>
      <c r="AD84" s="38">
        <f t="shared" si="21"/>
        <v>566013.27666666638</v>
      </c>
      <c r="AE84" s="38">
        <f t="shared" si="30"/>
        <v>810985.74</v>
      </c>
      <c r="AF84" s="44">
        <f t="shared" si="33"/>
        <v>810985.74</v>
      </c>
      <c r="AG84" s="45">
        <f t="shared" si="23"/>
        <v>810985.74</v>
      </c>
      <c r="AH84" s="54">
        <v>144147.81</v>
      </c>
      <c r="AI84" s="47">
        <f t="shared" si="31"/>
        <v>144147.81</v>
      </c>
      <c r="AJ84" s="55">
        <f t="shared" si="24"/>
        <v>0.17774395145344973</v>
      </c>
      <c r="AK84" s="49">
        <f t="shared" si="25"/>
        <v>3.6600813840791141E-2</v>
      </c>
      <c r="AL84" s="50"/>
      <c r="AM84" s="50"/>
      <c r="AN84" s="50"/>
      <c r="AO84" s="50">
        <f t="shared" si="26"/>
        <v>0</v>
      </c>
      <c r="AP84" s="58">
        <v>0</v>
      </c>
      <c r="AQ84" s="58">
        <f t="shared" si="34"/>
        <v>0</v>
      </c>
      <c r="AR84" s="47">
        <f t="shared" si="27"/>
        <v>144147.81</v>
      </c>
      <c r="AS84" s="59">
        <v>45534</v>
      </c>
      <c r="AT84" s="9">
        <v>3</v>
      </c>
      <c r="AU84" s="59">
        <f t="shared" si="35"/>
        <v>45531</v>
      </c>
      <c r="AV84" s="68" t="s">
        <v>98</v>
      </c>
      <c r="AW84" s="47" t="str">
        <f>VLOOKUP(B84,[8]Sheet1!$A$1:$O$65536,15,0)</f>
        <v>应付967341.58</v>
      </c>
      <c r="AX84" s="15" t="s">
        <v>229</v>
      </c>
      <c r="AY84" s="69"/>
    </row>
    <row r="85" spans="1:51" ht="36" customHeight="1" x14ac:dyDescent="0.25">
      <c r="A85" s="9">
        <f t="shared" si="32"/>
        <v>82</v>
      </c>
      <c r="B85" s="10" t="s">
        <v>303</v>
      </c>
      <c r="C85" s="11" t="s">
        <v>304</v>
      </c>
      <c r="D85" s="12" t="s">
        <v>559</v>
      </c>
      <c r="E85" s="13" t="s">
        <v>114</v>
      </c>
      <c r="F85" s="15" t="s">
        <v>16</v>
      </c>
      <c r="G85" s="15" t="s">
        <v>11</v>
      </c>
      <c r="H85" s="28">
        <v>0.8</v>
      </c>
      <c r="I85" s="29">
        <f>VLOOKUP(B85,[1]Sheet1!$B$5:$AZ$716,51,0)</f>
        <v>813174.84</v>
      </c>
      <c r="J85" s="29">
        <f>VLOOKUP(B85,[1]Sheet1!$B$5:$BA$716,52,0)</f>
        <v>713148.63</v>
      </c>
      <c r="K85" s="30">
        <f>VLOOKUP(B85,[2]Sheet1!$B$5:$BB$697,53,0)</f>
        <v>58668.061666666697</v>
      </c>
      <c r="L85" s="30">
        <f>VLOOKUP(B85,[2]Sheet1!$B:$BC,54,0)</f>
        <v>65818.908333333296</v>
      </c>
      <c r="M85" s="30">
        <f>VLOOKUP(B85,[2]Sheet1!$B:$BD,55,0)</f>
        <v>95247.35</v>
      </c>
      <c r="N85" s="30">
        <f>VLOOKUP(B85,[2]Sheet1!$B:$BE,56,0)</f>
        <v>111968.921666667</v>
      </c>
      <c r="O85" s="30">
        <f>VLOOKUP(B85,[2]Sheet1!$B:$BF,57,0)</f>
        <v>143555.96</v>
      </c>
      <c r="P85" s="30">
        <f>VLOOKUP(B85,[3]Sheet1!$B:$BH,59,0)</f>
        <v>104485.236666667</v>
      </c>
      <c r="Q85" s="30">
        <f>VLOOKUP(B85,[4]Sheet1!$B$5:$BJ$707,61,0)</f>
        <v>101861.078333333</v>
      </c>
      <c r="R85" s="30">
        <f>VLOOKUP(B85,[1]Sheet1!$B$5:$BN$716,65,0)</f>
        <v>94710.231666666601</v>
      </c>
      <c r="S85" s="36">
        <f t="shared" si="28"/>
        <v>621052.59866666689</v>
      </c>
      <c r="T85" s="37">
        <f>VLOOKUP(B85,[5]Sheet2!$A:$V,21,0)</f>
        <v>450000</v>
      </c>
      <c r="U85" s="37">
        <v>100000</v>
      </c>
      <c r="V85" s="37"/>
      <c r="W85" s="37">
        <f>VLOOKUP(B85,'[6]5.30 (2)'!$C$4:$V$115,20,0)</f>
        <v>100000</v>
      </c>
      <c r="X85" s="37"/>
      <c r="Y85" s="37">
        <f>VLOOKUP(B85,'[7]7.4付款计划'!$C$4:$AI$185,33,0)</f>
        <v>50000</v>
      </c>
      <c r="Z85" s="37">
        <f>VLOOKUP(B85,'[7]7.9付款计划'!$C$9:$AB$196,26,0)</f>
        <v>0</v>
      </c>
      <c r="AA85" s="37"/>
      <c r="AB85" s="37"/>
      <c r="AC85" s="37">
        <f t="shared" si="29"/>
        <v>700000</v>
      </c>
      <c r="AD85" s="38">
        <f t="shared" si="21"/>
        <v>-78947.40133333311</v>
      </c>
      <c r="AE85" s="38">
        <f t="shared" si="30"/>
        <v>713148.63</v>
      </c>
      <c r="AF85" s="44">
        <f t="shared" si="33"/>
        <v>-78947.40133333311</v>
      </c>
      <c r="AG85" s="45">
        <f t="shared" si="23"/>
        <v>0</v>
      </c>
      <c r="AH85" s="46">
        <v>130000</v>
      </c>
      <c r="AI85" s="47">
        <f t="shared" si="31"/>
        <v>130000</v>
      </c>
      <c r="AJ85" s="55" t="str">
        <f t="shared" si="24"/>
        <v>100%</v>
      </c>
      <c r="AK85" s="49">
        <f t="shared" si="25"/>
        <v>3.3008519514121294E-2</v>
      </c>
      <c r="AL85" s="50"/>
      <c r="AM85" s="50"/>
      <c r="AN85" s="50"/>
      <c r="AO85" s="50">
        <f t="shared" si="26"/>
        <v>0</v>
      </c>
      <c r="AP85" s="58">
        <v>0.02</v>
      </c>
      <c r="AQ85" s="58">
        <f t="shared" si="34"/>
        <v>0.02</v>
      </c>
      <c r="AR85" s="47">
        <f t="shared" si="27"/>
        <v>127400</v>
      </c>
      <c r="AS85" s="59">
        <v>45532</v>
      </c>
      <c r="AT85" s="9">
        <v>3</v>
      </c>
      <c r="AU85" s="59">
        <f t="shared" si="35"/>
        <v>45529</v>
      </c>
      <c r="AV85" s="68" t="s">
        <v>98</v>
      </c>
      <c r="AW85" s="47" t="str">
        <f>VLOOKUP(B85,[8]Sheet1!$A$1:$O$65536,15,0)</f>
        <v>应付869308.73</v>
      </c>
      <c r="AX85" s="9" t="s">
        <v>167</v>
      </c>
      <c r="AY85" s="69" t="s">
        <v>305</v>
      </c>
    </row>
    <row r="86" spans="1:51" ht="36" hidden="1" customHeight="1" x14ac:dyDescent="0.25">
      <c r="A86" s="9">
        <f t="shared" si="32"/>
        <v>83</v>
      </c>
      <c r="B86" s="10" t="s">
        <v>306</v>
      </c>
      <c r="C86" s="12" t="s">
        <v>307</v>
      </c>
      <c r="D86" s="12" t="s">
        <v>559</v>
      </c>
      <c r="E86" s="14" t="s">
        <v>114</v>
      </c>
      <c r="F86" s="15" t="s">
        <v>16</v>
      </c>
      <c r="G86" s="15" t="s">
        <v>11</v>
      </c>
      <c r="H86" s="28">
        <v>0.8</v>
      </c>
      <c r="I86" s="29">
        <f>VLOOKUP(B86,[1]Sheet1!$B$5:$AZ$716,51,0)</f>
        <v>2226147.29</v>
      </c>
      <c r="J86" s="29">
        <f>VLOOKUP(B86,[1]Sheet1!$B$5:$BA$716,52,0)</f>
        <v>1993475.89</v>
      </c>
      <c r="K86" s="30">
        <f>VLOOKUP(B86,[2]Sheet1!$B$5:$BB$697,53,0)</f>
        <v>110627.22333333299</v>
      </c>
      <c r="L86" s="30">
        <f>VLOOKUP(B86,[2]Sheet1!$B:$BC,54,0)</f>
        <v>128996.65833333301</v>
      </c>
      <c r="M86" s="30">
        <f>VLOOKUP(B86,[2]Sheet1!$B:$BD,55,0)</f>
        <v>224759.84</v>
      </c>
      <c r="N86" s="30">
        <f>VLOOKUP(B86,[2]Sheet1!$B:$BE,56,0)</f>
        <v>250038.18</v>
      </c>
      <c r="O86" s="30">
        <f>VLOOKUP(B86,[2]Sheet1!$B:$BF,57,0)</f>
        <v>309071.26333333302</v>
      </c>
      <c r="P86" s="30">
        <f>VLOOKUP(B86,[3]Sheet1!$B:$BH,59,0)</f>
        <v>315860.49</v>
      </c>
      <c r="Q86" s="30">
        <f>VLOOKUP(B86,[4]Sheet1!$B$5:$BJ$707,61,0)</f>
        <v>319889.58666666702</v>
      </c>
      <c r="R86" s="30">
        <f>VLOOKUP(B86,[1]Sheet1!$B$5:$BN$716,65,0)</f>
        <v>304815.02833333297</v>
      </c>
      <c r="S86" s="36">
        <f t="shared" si="28"/>
        <v>1571246.615999999</v>
      </c>
      <c r="T86" s="37">
        <f>VLOOKUP(B86,[5]Sheet2!$A:$V,21,0)</f>
        <v>300000</v>
      </c>
      <c r="U86" s="37"/>
      <c r="V86" s="37"/>
      <c r="W86" s="37">
        <f>VLOOKUP(B86,'[6]5.30 (2)'!$C$4:$V$115,20,0)</f>
        <v>100000</v>
      </c>
      <c r="X86" s="37"/>
      <c r="Y86" s="37">
        <f>VLOOKUP(B86,'[7]7.4付款计划'!$C$4:$AI$185,33,0)</f>
        <v>30000</v>
      </c>
      <c r="Z86" s="37">
        <f>VLOOKUP(B86,'[7]7.9付款计划'!$C$9:$AB$196,26,0)</f>
        <v>0</v>
      </c>
      <c r="AA86" s="37"/>
      <c r="AB86" s="37"/>
      <c r="AC86" s="37">
        <f t="shared" si="29"/>
        <v>430000</v>
      </c>
      <c r="AD86" s="38">
        <f t="shared" si="21"/>
        <v>1141246.615999999</v>
      </c>
      <c r="AE86" s="38">
        <f t="shared" si="30"/>
        <v>1993475.89</v>
      </c>
      <c r="AF86" s="44">
        <f t="shared" si="33"/>
        <v>1141246.615999999</v>
      </c>
      <c r="AG86" s="45">
        <f t="shared" si="23"/>
        <v>1141246.615999999</v>
      </c>
      <c r="AH86" s="54">
        <v>100000</v>
      </c>
      <c r="AI86" s="47">
        <f t="shared" si="31"/>
        <v>100000</v>
      </c>
      <c r="AJ86" s="55">
        <f t="shared" si="24"/>
        <v>8.7623479971834672E-2</v>
      </c>
      <c r="AK86" s="49">
        <f t="shared" si="25"/>
        <v>2.539116885701638E-2</v>
      </c>
      <c r="AL86" s="50"/>
      <c r="AM86" s="50"/>
      <c r="AN86" s="50"/>
      <c r="AO86" s="50">
        <f t="shared" si="26"/>
        <v>0</v>
      </c>
      <c r="AP86" s="58">
        <v>0.03</v>
      </c>
      <c r="AQ86" s="58">
        <f t="shared" si="34"/>
        <v>0.03</v>
      </c>
      <c r="AR86" s="47">
        <f t="shared" si="27"/>
        <v>97000</v>
      </c>
      <c r="AS86" s="59">
        <v>45534</v>
      </c>
      <c r="AT86" s="9">
        <v>3</v>
      </c>
      <c r="AU86" s="59">
        <f t="shared" si="35"/>
        <v>45531</v>
      </c>
      <c r="AV86" s="68" t="s">
        <v>98</v>
      </c>
      <c r="AW86" s="47"/>
      <c r="AX86" s="15" t="s">
        <v>182</v>
      </c>
      <c r="AY86" s="69"/>
    </row>
    <row r="87" spans="1:51" ht="36" hidden="1" customHeight="1" x14ac:dyDescent="0.25">
      <c r="A87" s="9">
        <f t="shared" si="32"/>
        <v>84</v>
      </c>
      <c r="B87" s="10" t="s">
        <v>308</v>
      </c>
      <c r="C87" s="11" t="s">
        <v>309</v>
      </c>
      <c r="D87" s="12" t="s">
        <v>559</v>
      </c>
      <c r="E87" s="16" t="s">
        <v>114</v>
      </c>
      <c r="F87" s="15" t="s">
        <v>16</v>
      </c>
      <c r="G87" s="15" t="s">
        <v>11</v>
      </c>
      <c r="H87" s="28">
        <v>1</v>
      </c>
      <c r="I87" s="84">
        <f>VLOOKUP(B87,[1]Sheet1!$B$5:$AZ$716,51,0)</f>
        <v>1465583.69</v>
      </c>
      <c r="J87" s="84">
        <f>VLOOKUP(B87,[1]Sheet1!$B$5:$BA$716,52,0)</f>
        <v>1319497.47</v>
      </c>
      <c r="K87" s="30">
        <f>VLOOKUP(B87,[2]Sheet1!$B$5:$BB$697,53,0)</f>
        <v>58624.143333333297</v>
      </c>
      <c r="L87" s="30">
        <f>VLOOKUP(B87,[2]Sheet1!$B:$BC,54,0)</f>
        <v>65658.031666666706</v>
      </c>
      <c r="M87" s="30">
        <f>VLOOKUP(B87,[2]Sheet1!$B:$BD,55,0)</f>
        <v>76727.113333333298</v>
      </c>
      <c r="N87" s="30">
        <f>VLOOKUP(B87,[2]Sheet1!$B:$BE,56,0)</f>
        <v>97566.863333333298</v>
      </c>
      <c r="O87" s="30">
        <f>VLOOKUP(B87,[2]Sheet1!$B:$BF,57,0)</f>
        <v>123439.506666667</v>
      </c>
      <c r="P87" s="30">
        <f>VLOOKUP(B87,[3]Sheet1!$B:$BH,59,0)</f>
        <v>128782.94500000001</v>
      </c>
      <c r="Q87" s="30">
        <f>VLOOKUP(B87,[4]Sheet1!$B$5:$BJ$707,61,0)</f>
        <v>130591.52666666701</v>
      </c>
      <c r="R87" s="30">
        <f>VLOOKUP(B87,[1]Sheet1!$B$5:$BN$716,65,0)</f>
        <v>123101.506666667</v>
      </c>
      <c r="S87" s="36">
        <f t="shared" si="28"/>
        <v>804491.63666666765</v>
      </c>
      <c r="T87" s="37">
        <f>VLOOKUP(B87,[5]Sheet2!$A:$V,21,0)</f>
        <v>290000</v>
      </c>
      <c r="U87" s="37"/>
      <c r="V87" s="37"/>
      <c r="W87" s="37">
        <f>VLOOKUP(B87,'[6]5.30 (2)'!$C$4:$V$115,20,0)</f>
        <v>100000</v>
      </c>
      <c r="X87" s="39">
        <v>80000</v>
      </c>
      <c r="Y87" s="37">
        <f>VLOOKUP(B87,'[7]7.4付款计划'!$C$4:$AI$185,33,0)</f>
        <v>0</v>
      </c>
      <c r="Z87" s="37">
        <f>VLOOKUP(B87,'[7]7.9付款计划'!$C$9:$AB$196,26,0)</f>
        <v>0</v>
      </c>
      <c r="AA87" s="37"/>
      <c r="AB87" s="37">
        <v>100000</v>
      </c>
      <c r="AC87" s="37">
        <f t="shared" si="29"/>
        <v>570000</v>
      </c>
      <c r="AD87" s="38">
        <f t="shared" si="21"/>
        <v>234491.63666666765</v>
      </c>
      <c r="AE87" s="38">
        <f t="shared" si="30"/>
        <v>1219497.47</v>
      </c>
      <c r="AF87" s="44">
        <f t="shared" si="33"/>
        <v>234491.63666666765</v>
      </c>
      <c r="AG87" s="45">
        <f t="shared" si="23"/>
        <v>234491.63666666765</v>
      </c>
      <c r="AH87" s="54">
        <v>150000</v>
      </c>
      <c r="AI87" s="47">
        <f t="shared" si="31"/>
        <v>150000</v>
      </c>
      <c r="AJ87" s="55">
        <f t="shared" si="24"/>
        <v>0.63968166256277448</v>
      </c>
      <c r="AK87" s="49">
        <f t="shared" si="25"/>
        <v>3.808675328552457E-2</v>
      </c>
      <c r="AL87" s="50"/>
      <c r="AM87" s="50"/>
      <c r="AN87" s="50"/>
      <c r="AO87" s="50">
        <f t="shared" si="26"/>
        <v>0</v>
      </c>
      <c r="AP87" s="58"/>
      <c r="AQ87" s="58">
        <f t="shared" si="34"/>
        <v>0</v>
      </c>
      <c r="AR87" s="47">
        <f t="shared" si="27"/>
        <v>150000</v>
      </c>
      <c r="AS87" s="59">
        <v>45536</v>
      </c>
      <c r="AT87" s="9">
        <v>7</v>
      </c>
      <c r="AU87" s="59">
        <f t="shared" si="35"/>
        <v>45529</v>
      </c>
      <c r="AV87" s="19" t="s">
        <v>98</v>
      </c>
      <c r="AW87" s="47" t="str">
        <f>VLOOKUP(B87,[8]Sheet1!$A$1:$O$65536,15,0)</f>
        <v>应付1365583.69</v>
      </c>
      <c r="AX87" s="9" t="s">
        <v>182</v>
      </c>
      <c r="AY87" s="69" t="s">
        <v>310</v>
      </c>
    </row>
    <row r="88" spans="1:51" ht="36" hidden="1" customHeight="1" x14ac:dyDescent="0.25">
      <c r="A88" s="9">
        <f t="shared" si="32"/>
        <v>85</v>
      </c>
      <c r="B88" s="21" t="s">
        <v>311</v>
      </c>
      <c r="C88" s="17" t="s">
        <v>312</v>
      </c>
      <c r="D88" s="12" t="s">
        <v>559</v>
      </c>
      <c r="E88" s="16" t="s">
        <v>86</v>
      </c>
      <c r="F88" s="15" t="s">
        <v>12</v>
      </c>
      <c r="G88" s="15" t="s">
        <v>11</v>
      </c>
      <c r="H88" s="28">
        <v>0.8</v>
      </c>
      <c r="I88" s="84">
        <f>VLOOKUP(B88,[1]Sheet1!$B$5:$AZ$716,51,0)</f>
        <v>393260.23</v>
      </c>
      <c r="J88" s="84">
        <f>VLOOKUP(B88,[1]Sheet1!$B$5:$BA$716,52,0)</f>
        <v>302744.59000000003</v>
      </c>
      <c r="K88" s="30">
        <f>VLOOKUP(B88,[2]Sheet1!$B$5:$BB$697,53,0)</f>
        <v>5343.2183333333296</v>
      </c>
      <c r="L88" s="30">
        <f>VLOOKUP(B88,[2]Sheet1!$B:$BC,54,0)</f>
        <v>13099.2266666667</v>
      </c>
      <c r="M88" s="30">
        <f>VLOOKUP(B88,[2]Sheet1!$B:$BD,55,0)</f>
        <v>24179.958333333299</v>
      </c>
      <c r="N88" s="30">
        <f>VLOOKUP(B88,[2]Sheet1!$B:$BE,56,0)</f>
        <v>28870.846666666701</v>
      </c>
      <c r="O88" s="30">
        <f>VLOOKUP(B88,[2]Sheet1!$B:$BF,57,0)</f>
        <v>43371.333333333299</v>
      </c>
      <c r="P88" s="30">
        <f>VLOOKUP(B88,[3]Sheet1!$B:$BH,59,0)</f>
        <v>56290.764999999999</v>
      </c>
      <c r="Q88" s="30">
        <f>VLOOKUP(B88,[4]Sheet1!$B$5:$BJ$707,61,0)</f>
        <v>58973.103333333303</v>
      </c>
      <c r="R88" s="30">
        <f>VLOOKUP(B88,[1]Sheet1!$B$5:$BN$716,65,0)</f>
        <v>58277.478333333303</v>
      </c>
      <c r="S88" s="36">
        <f t="shared" si="28"/>
        <v>230724.74399999995</v>
      </c>
      <c r="T88" s="37">
        <f>VLOOKUP(B88,[5]Sheet2!$A:$V,21,0)</f>
        <v>20000</v>
      </c>
      <c r="U88" s="37"/>
      <c r="V88" s="37"/>
      <c r="W88" s="37">
        <f>VLOOKUP(B88,'[6]5.30 (2)'!$C$4:$V$115,20,0)</f>
        <v>15000</v>
      </c>
      <c r="X88" s="37"/>
      <c r="Y88" s="37">
        <f>VLOOKUP(B88,'[7]7.4付款计划'!$C$4:$AI$185,33,0)</f>
        <v>10000</v>
      </c>
      <c r="Z88" s="37">
        <f>VLOOKUP(B88,'[7]7.9付款计划'!$C$9:$AB$196,26,0)</f>
        <v>10000</v>
      </c>
      <c r="AA88" s="37"/>
      <c r="AB88" s="37"/>
      <c r="AC88" s="37">
        <f t="shared" si="29"/>
        <v>55000</v>
      </c>
      <c r="AD88" s="38">
        <f t="shared" si="21"/>
        <v>175724.74399999995</v>
      </c>
      <c r="AE88" s="38">
        <f t="shared" si="30"/>
        <v>302744.59000000003</v>
      </c>
      <c r="AF88" s="44">
        <f t="shared" si="33"/>
        <v>175724.74399999995</v>
      </c>
      <c r="AG88" s="45">
        <f t="shared" si="23"/>
        <v>175724.74399999995</v>
      </c>
      <c r="AH88" s="54">
        <v>80000</v>
      </c>
      <c r="AI88" s="47">
        <f t="shared" si="31"/>
        <v>80000</v>
      </c>
      <c r="AJ88" s="48">
        <f t="shared" si="24"/>
        <v>0.45525745651392169</v>
      </c>
      <c r="AK88" s="49">
        <f t="shared" si="25"/>
        <v>2.0312935085613104E-2</v>
      </c>
      <c r="AL88" s="50"/>
      <c r="AM88" s="50"/>
      <c r="AN88" s="50"/>
      <c r="AO88" s="50">
        <f t="shared" si="26"/>
        <v>0</v>
      </c>
      <c r="AP88" s="62">
        <v>0.03</v>
      </c>
      <c r="AQ88" s="58">
        <f t="shared" si="34"/>
        <v>0.03</v>
      </c>
      <c r="AR88" s="47">
        <f t="shared" si="27"/>
        <v>77600</v>
      </c>
      <c r="AS88" s="59">
        <v>45533</v>
      </c>
      <c r="AT88" s="9">
        <v>2</v>
      </c>
      <c r="AU88" s="59">
        <f t="shared" si="35"/>
        <v>45531</v>
      </c>
      <c r="AV88" s="68" t="s">
        <v>98</v>
      </c>
      <c r="AW88" s="47" t="str">
        <f>VLOOKUP(B88,[8]Sheet1!$A$1:$O$65536,15,0)</f>
        <v>应付373260.23</v>
      </c>
      <c r="AX88" s="15" t="s">
        <v>167</v>
      </c>
      <c r="AY88" s="69"/>
    </row>
    <row r="89" spans="1:51" ht="36" hidden="1" customHeight="1" x14ac:dyDescent="0.25">
      <c r="A89" s="9">
        <f t="shared" si="32"/>
        <v>86</v>
      </c>
      <c r="B89" s="10" t="s">
        <v>313</v>
      </c>
      <c r="C89" s="11" t="s">
        <v>314</v>
      </c>
      <c r="D89" s="12" t="s">
        <v>559</v>
      </c>
      <c r="E89" s="16" t="s">
        <v>114</v>
      </c>
      <c r="F89" s="15" t="s">
        <v>12</v>
      </c>
      <c r="G89" s="15" t="s">
        <v>21</v>
      </c>
      <c r="H89" s="28">
        <v>1</v>
      </c>
      <c r="I89" s="84">
        <f>VLOOKUP(B89,[1]Sheet1!$B$5:$AZ$716,51,0)</f>
        <v>1178831.3</v>
      </c>
      <c r="J89" s="84">
        <f>VLOOKUP(B89,[1]Sheet1!$B$5:$BA$716,52,0)</f>
        <v>927636.08</v>
      </c>
      <c r="K89" s="30">
        <f>VLOOKUP(B89,[2]Sheet1!$B$5:$BB$697,53,0)</f>
        <v>33436.411666666703</v>
      </c>
      <c r="L89" s="30">
        <f>VLOOKUP(B89,[2]Sheet1!$B:$BC,54,0)</f>
        <v>33436.411666666703</v>
      </c>
      <c r="M89" s="30">
        <f>VLOOKUP(B89,[2]Sheet1!$B:$BD,55,0)</f>
        <v>33436.411666666703</v>
      </c>
      <c r="N89" s="30">
        <f>VLOOKUP(B89,[2]Sheet1!$B:$BE,56,0)</f>
        <v>74191.928333333301</v>
      </c>
      <c r="O89" s="30">
        <f>VLOOKUP(B89,[2]Sheet1!$B:$BF,57,0)</f>
        <v>117282.133333333</v>
      </c>
      <c r="P89" s="30">
        <f>VLOOKUP(B89,[3]Sheet1!$B:$BH,59,0)</f>
        <v>160887.751666667</v>
      </c>
      <c r="Q89" s="30">
        <f>VLOOKUP(B89,[4]Sheet1!$B$5:$BJ$707,61,0)</f>
        <v>160721.64000000001</v>
      </c>
      <c r="R89" s="30">
        <f>VLOOKUP(B89,[1]Sheet1!$B$5:$BN$716,65,0)</f>
        <v>179702.13833333299</v>
      </c>
      <c r="S89" s="36">
        <f t="shared" si="28"/>
        <v>793094.82666666643</v>
      </c>
      <c r="T89" s="37">
        <f>VLOOKUP(B89,[5]Sheet2!$A:$V,21,0)</f>
        <v>368000</v>
      </c>
      <c r="U89" s="37"/>
      <c r="V89" s="37"/>
      <c r="W89" s="37">
        <v>127000</v>
      </c>
      <c r="X89" s="37"/>
      <c r="Y89" s="37">
        <f>VLOOKUP(B89,'[7]7.4付款计划'!$C$4:$AI$185,33,0)</f>
        <v>100000</v>
      </c>
      <c r="Z89" s="37">
        <f>VLOOKUP(B89,'[7]7.9付款计划'!$C$9:$AB$196,26,0)</f>
        <v>0</v>
      </c>
      <c r="AA89" s="37">
        <v>160000</v>
      </c>
      <c r="AB89" s="37"/>
      <c r="AC89" s="37">
        <f t="shared" si="29"/>
        <v>755000</v>
      </c>
      <c r="AD89" s="38">
        <f t="shared" si="21"/>
        <v>38094.826666666428</v>
      </c>
      <c r="AE89" s="38">
        <f t="shared" si="30"/>
        <v>767636.08</v>
      </c>
      <c r="AF89" s="44">
        <f t="shared" si="33"/>
        <v>767636.08</v>
      </c>
      <c r="AG89" s="45">
        <f t="shared" si="23"/>
        <v>767636.08</v>
      </c>
      <c r="AH89" s="54">
        <v>179702.13833333299</v>
      </c>
      <c r="AI89" s="47">
        <f t="shared" si="31"/>
        <v>179702.13833333299</v>
      </c>
      <c r="AJ89" s="55">
        <f t="shared" si="24"/>
        <v>0.23409808764243206</v>
      </c>
      <c r="AK89" s="49">
        <f t="shared" si="25"/>
        <v>4.5628473383885738E-2</v>
      </c>
      <c r="AL89" s="50">
        <v>170</v>
      </c>
      <c r="AM89" s="50"/>
      <c r="AN89" s="50"/>
      <c r="AO89" s="50">
        <f t="shared" si="26"/>
        <v>170</v>
      </c>
      <c r="AP89" s="58">
        <v>0.03</v>
      </c>
      <c r="AQ89" s="79">
        <f t="shared" si="34"/>
        <v>3.0946009889346242E-2</v>
      </c>
      <c r="AR89" s="47">
        <f t="shared" si="27"/>
        <v>174141.074183333</v>
      </c>
      <c r="AS89" s="59">
        <v>45532</v>
      </c>
      <c r="AT89" s="9">
        <v>3</v>
      </c>
      <c r="AU89" s="59">
        <f t="shared" si="35"/>
        <v>45529</v>
      </c>
      <c r="AV89" s="68" t="s">
        <v>98</v>
      </c>
      <c r="AW89" s="47" t="str">
        <f>VLOOKUP(B89,[8]Sheet1!$A$1:$O$65536,15,0)</f>
        <v>应付1018831.3</v>
      </c>
      <c r="AX89" s="15" t="s">
        <v>191</v>
      </c>
      <c r="AY89" s="69" t="s">
        <v>315</v>
      </c>
    </row>
    <row r="90" spans="1:51" ht="36" hidden="1" customHeight="1" x14ac:dyDescent="0.25">
      <c r="A90" s="9">
        <f t="shared" si="32"/>
        <v>87</v>
      </c>
      <c r="B90" s="10" t="s">
        <v>316</v>
      </c>
      <c r="C90" s="11" t="s">
        <v>317</v>
      </c>
      <c r="D90" s="12" t="s">
        <v>559</v>
      </c>
      <c r="E90" s="16" t="s">
        <v>114</v>
      </c>
      <c r="F90" s="20" t="s">
        <v>12</v>
      </c>
      <c r="G90" s="15" t="s">
        <v>11</v>
      </c>
      <c r="H90" s="28">
        <v>0.8</v>
      </c>
      <c r="I90" s="84">
        <f>VLOOKUP(B90,[1]Sheet1!$B$5:$AZ$716,51,0)</f>
        <v>678744.95</v>
      </c>
      <c r="J90" s="84">
        <f>VLOOKUP(B90,[1]Sheet1!$B$5:$BA$716,52,0)</f>
        <v>609321.41</v>
      </c>
      <c r="K90" s="30">
        <f>VLOOKUP(B90,[2]Sheet1!$B$5:$BB$697,53,0)</f>
        <v>65073.55</v>
      </c>
      <c r="L90" s="30">
        <f>VLOOKUP(B90,[2]Sheet1!$B:$BC,54,0)</f>
        <v>71598.343333333294</v>
      </c>
      <c r="M90" s="30">
        <f>VLOOKUP(B90,[2]Sheet1!$B:$BD,55,0)</f>
        <v>78388.066666666695</v>
      </c>
      <c r="N90" s="30">
        <f>VLOOKUP(B90,[2]Sheet1!$B:$BE,56,0)</f>
        <v>46926.211666666699</v>
      </c>
      <c r="O90" s="30">
        <f>VLOOKUP(B90,[2]Sheet1!$B:$BF,57,0)</f>
        <v>57061.758333333302</v>
      </c>
      <c r="P90" s="30">
        <f>VLOOKUP(B90,[3]Sheet1!$B:$BH,59,0)</f>
        <v>56628.27</v>
      </c>
      <c r="Q90" s="30">
        <f>VLOOKUP(B90,[4]Sheet1!$B$5:$BJ$707,61,0)</f>
        <v>52885.168333333299</v>
      </c>
      <c r="R90" s="30">
        <f>VLOOKUP(B90,[1]Sheet1!$B$5:$BN$716,65,0)</f>
        <v>51525.815000000002</v>
      </c>
      <c r="S90" s="36">
        <f t="shared" si="28"/>
        <v>384069.7466666667</v>
      </c>
      <c r="T90" s="37">
        <f>VLOOKUP(B90,[5]Sheet2!$A:$V,21,0)</f>
        <v>162000</v>
      </c>
      <c r="U90" s="37"/>
      <c r="V90" s="37"/>
      <c r="W90" s="37">
        <v>0</v>
      </c>
      <c r="X90" s="37"/>
      <c r="Y90" s="37">
        <f>VLOOKUP(B90,'[7]7.4付款计划'!$C$4:$AI$185,33,0)</f>
        <v>60000</v>
      </c>
      <c r="Z90" s="37">
        <f>VLOOKUP(B90,'[7]7.9付款计划'!$C$9:$AB$196,26,0)</f>
        <v>0</v>
      </c>
      <c r="AA90" s="37">
        <v>30000</v>
      </c>
      <c r="AB90" s="37"/>
      <c r="AC90" s="37">
        <f t="shared" si="29"/>
        <v>252000</v>
      </c>
      <c r="AD90" s="38">
        <f t="shared" si="21"/>
        <v>132069.7466666667</v>
      </c>
      <c r="AE90" s="38">
        <f t="shared" si="30"/>
        <v>579321.41</v>
      </c>
      <c r="AF90" s="44">
        <f t="shared" si="33"/>
        <v>132069.7466666667</v>
      </c>
      <c r="AG90" s="45">
        <f t="shared" si="23"/>
        <v>132069.7466666667</v>
      </c>
      <c r="AH90" s="54">
        <v>50000</v>
      </c>
      <c r="AI90" s="47">
        <f t="shared" si="31"/>
        <v>50000</v>
      </c>
      <c r="AJ90" s="48">
        <f t="shared" si="24"/>
        <v>0.37858783909229365</v>
      </c>
      <c r="AK90" s="49">
        <f t="shared" si="25"/>
        <v>1.269558442850819E-2</v>
      </c>
      <c r="AL90" s="50">
        <v>289</v>
      </c>
      <c r="AM90" s="50"/>
      <c r="AN90" s="50"/>
      <c r="AO90" s="50">
        <f t="shared" si="26"/>
        <v>289</v>
      </c>
      <c r="AP90" s="58">
        <v>0.03</v>
      </c>
      <c r="AQ90" s="58">
        <f t="shared" si="34"/>
        <v>3.5779999999999999E-2</v>
      </c>
      <c r="AR90" s="47">
        <f t="shared" si="27"/>
        <v>48211</v>
      </c>
      <c r="AS90" s="59">
        <v>45532</v>
      </c>
      <c r="AT90" s="9">
        <v>3</v>
      </c>
      <c r="AU90" s="59">
        <f t="shared" si="35"/>
        <v>45529</v>
      </c>
      <c r="AV90" s="68" t="s">
        <v>98</v>
      </c>
      <c r="AW90" s="47" t="str">
        <f>VLOOKUP(B90,[8]Sheet1!$A$1:$O$65536,15,0)</f>
        <v>应付648744.95</v>
      </c>
      <c r="AX90" s="15" t="s">
        <v>191</v>
      </c>
      <c r="AY90" s="69" t="s">
        <v>318</v>
      </c>
    </row>
    <row r="91" spans="1:51" ht="36" hidden="1" customHeight="1" x14ac:dyDescent="0.25">
      <c r="A91" s="9">
        <f t="shared" si="32"/>
        <v>88</v>
      </c>
      <c r="B91" s="10" t="s">
        <v>319</v>
      </c>
      <c r="C91" s="11" t="s">
        <v>320</v>
      </c>
      <c r="D91" s="12" t="s">
        <v>562</v>
      </c>
      <c r="E91" s="16" t="s">
        <v>86</v>
      </c>
      <c r="F91" s="20" t="s">
        <v>12</v>
      </c>
      <c r="G91" s="15" t="s">
        <v>11</v>
      </c>
      <c r="H91" s="28">
        <v>0.8</v>
      </c>
      <c r="I91" s="84">
        <f>VLOOKUP(B91,[1]Sheet1!$B$5:$AZ$716,51,0)</f>
        <v>237270.04</v>
      </c>
      <c r="J91" s="84">
        <f>VLOOKUP(B91,[1]Sheet1!$B$5:$BA$716,52,0)</f>
        <v>219913.24</v>
      </c>
      <c r="K91" s="30">
        <f>VLOOKUP(B91,[2]Sheet1!$B$5:$BB$697,53,0)</f>
        <v>21493.6033333333</v>
      </c>
      <c r="L91" s="30">
        <f>VLOOKUP(B91,[2]Sheet1!$B:$BC,54,0)</f>
        <v>23968.918333333299</v>
      </c>
      <c r="M91" s="30">
        <f>VLOOKUP(B91,[2]Sheet1!$B:$BD,55,0)</f>
        <v>22838.168333333299</v>
      </c>
      <c r="N91" s="30">
        <f>VLOOKUP(B91,[2]Sheet1!$B:$BE,56,0)</f>
        <v>19454.834999999999</v>
      </c>
      <c r="O91" s="30">
        <f>VLOOKUP(B91,[2]Sheet1!$B:$BF,57,0)</f>
        <v>26736.4666666667</v>
      </c>
      <c r="P91" s="30">
        <f>VLOOKUP(B91,[3]Sheet1!$B:$BH,59,0)</f>
        <v>21811.823333333301</v>
      </c>
      <c r="Q91" s="30">
        <f>VLOOKUP(B91,[4]Sheet1!$B$5:$BJ$707,61,0)</f>
        <v>19718.07</v>
      </c>
      <c r="R91" s="30">
        <f>VLOOKUP(B91,[1]Sheet1!$B$5:$BN$716,65,0)</f>
        <v>17164.988333333298</v>
      </c>
      <c r="S91" s="36">
        <f t="shared" si="28"/>
        <v>138549.49866666654</v>
      </c>
      <c r="T91" s="37">
        <f>VLOOKUP(B91,[5]Sheet2!$A:$V,21,0)</f>
        <v>0</v>
      </c>
      <c r="U91" s="37"/>
      <c r="V91" s="37"/>
      <c r="W91" s="37">
        <f>VLOOKUP(B91,'[6]5.30 (2)'!$C$4:$V$115,20,0)</f>
        <v>0</v>
      </c>
      <c r="X91" s="37"/>
      <c r="Y91" s="37">
        <f>VLOOKUP(B91,'[7]7.4付款计划'!$C$4:$AI$185,33,0)</f>
        <v>10000</v>
      </c>
      <c r="Z91" s="37">
        <f>VLOOKUP(B91,'[7]7.9付款计划'!$C$9:$AB$196,26,0)</f>
        <v>0</v>
      </c>
      <c r="AA91" s="37"/>
      <c r="AB91" s="37"/>
      <c r="AC91" s="37">
        <f t="shared" si="29"/>
        <v>10000</v>
      </c>
      <c r="AD91" s="38">
        <f t="shared" si="21"/>
        <v>128549.49866666654</v>
      </c>
      <c r="AE91" s="38">
        <f t="shared" si="30"/>
        <v>219913.24</v>
      </c>
      <c r="AF91" s="44">
        <f t="shared" si="33"/>
        <v>128549.49866666654</v>
      </c>
      <c r="AG91" s="45">
        <f t="shared" si="23"/>
        <v>128549.49866666654</v>
      </c>
      <c r="AH91" s="52">
        <v>20000</v>
      </c>
      <c r="AI91" s="47">
        <f t="shared" si="31"/>
        <v>20000</v>
      </c>
      <c r="AJ91" s="48">
        <f t="shared" si="24"/>
        <v>0.15558209255923058</v>
      </c>
      <c r="AK91" s="49">
        <f t="shared" si="25"/>
        <v>5.078233771403276E-3</v>
      </c>
      <c r="AL91" s="50"/>
      <c r="AM91" s="50"/>
      <c r="AN91" s="50"/>
      <c r="AO91" s="50">
        <f t="shared" si="26"/>
        <v>0</v>
      </c>
      <c r="AP91" s="58">
        <v>0</v>
      </c>
      <c r="AQ91" s="58">
        <f t="shared" si="34"/>
        <v>0</v>
      </c>
      <c r="AR91" s="47">
        <f t="shared" si="27"/>
        <v>20000</v>
      </c>
      <c r="AS91" s="59">
        <v>45536</v>
      </c>
      <c r="AT91" s="61">
        <v>3</v>
      </c>
      <c r="AU91" s="60">
        <f t="shared" si="35"/>
        <v>45533</v>
      </c>
      <c r="AV91" s="68" t="s">
        <v>98</v>
      </c>
      <c r="AW91" s="47" t="str">
        <f>VLOOKUP(B91,[8]Sheet1!$A$1:$O$65536,15,0)</f>
        <v>应付237270.04</v>
      </c>
      <c r="AX91" s="15" t="s">
        <v>167</v>
      </c>
      <c r="AY91" s="69"/>
    </row>
    <row r="92" spans="1:51" ht="36" hidden="1" customHeight="1" x14ac:dyDescent="0.25">
      <c r="A92" s="9">
        <f t="shared" si="32"/>
        <v>89</v>
      </c>
      <c r="B92" s="10" t="s">
        <v>321</v>
      </c>
      <c r="C92" s="11" t="s">
        <v>322</v>
      </c>
      <c r="D92" s="12" t="s">
        <v>559</v>
      </c>
      <c r="E92" s="16" t="s">
        <v>114</v>
      </c>
      <c r="F92" s="15" t="s">
        <v>12</v>
      </c>
      <c r="G92" s="15" t="s">
        <v>11</v>
      </c>
      <c r="H92" s="28">
        <v>0.8</v>
      </c>
      <c r="I92" s="84">
        <f>VLOOKUP(B92,[1]Sheet1!$B$5:$AZ$716,51,0)</f>
        <v>646333.28</v>
      </c>
      <c r="J92" s="84">
        <f>VLOOKUP(B92,[1]Sheet1!$B$5:$BA$716,52,0)</f>
        <v>611077.34</v>
      </c>
      <c r="K92" s="30">
        <f>VLOOKUP(B92,[2]Sheet1!$B$5:$BB$697,53,0)</f>
        <v>35091.961666666699</v>
      </c>
      <c r="L92" s="30">
        <f>VLOOKUP(B92,[2]Sheet1!$B:$BC,54,0)</f>
        <v>35331.96</v>
      </c>
      <c r="M92" s="30">
        <f>VLOOKUP(B92,[2]Sheet1!$B:$BD,55,0)</f>
        <v>36823.955000000002</v>
      </c>
      <c r="N92" s="30">
        <f>VLOOKUP(B92,[2]Sheet1!$B:$BE,56,0)</f>
        <v>37560.61</v>
      </c>
      <c r="O92" s="30">
        <f>VLOOKUP(B92,[2]Sheet1!$B:$BF,57,0)</f>
        <v>34919.938333333303</v>
      </c>
      <c r="P92" s="30">
        <f>VLOOKUP(B92,[3]Sheet1!$B:$BH,59,0)</f>
        <v>31695.945</v>
      </c>
      <c r="Q92" s="30">
        <f>VLOOKUP(B92,[4]Sheet1!$B$5:$BJ$707,61,0)</f>
        <v>29283.946666666699</v>
      </c>
      <c r="R92" s="30">
        <f>VLOOKUP(B92,[1]Sheet1!$B$5:$BN$716,65,0)</f>
        <v>25787.953333333298</v>
      </c>
      <c r="S92" s="36">
        <f t="shared" si="28"/>
        <v>213197.01600000003</v>
      </c>
      <c r="T92" s="37">
        <f>VLOOKUP(B92,[5]Sheet2!$A:$V,21,0)</f>
        <v>60000</v>
      </c>
      <c r="U92" s="37"/>
      <c r="V92" s="37"/>
      <c r="W92" s="37">
        <f>VLOOKUP(B92,'[6]5.30 (2)'!$C$4:$V$115,20,0)</f>
        <v>20000</v>
      </c>
      <c r="X92" s="37"/>
      <c r="Y92" s="37">
        <f>VLOOKUP(B92,'[7]7.4付款计划'!$C$4:$AI$185,33,0)</f>
        <v>20000</v>
      </c>
      <c r="Z92" s="37">
        <f>VLOOKUP(B92,'[7]7.9付款计划'!$C$9:$AB$196,26,0)</f>
        <v>0</v>
      </c>
      <c r="AA92" s="37"/>
      <c r="AB92" s="37"/>
      <c r="AC92" s="37">
        <f t="shared" si="29"/>
        <v>100000</v>
      </c>
      <c r="AD92" s="38">
        <f t="shared" si="21"/>
        <v>113197.01600000003</v>
      </c>
      <c r="AE92" s="38">
        <f t="shared" si="30"/>
        <v>611077.34</v>
      </c>
      <c r="AF92" s="44">
        <f t="shared" si="33"/>
        <v>113197.01600000003</v>
      </c>
      <c r="AG92" s="45">
        <f t="shared" si="23"/>
        <v>113197.01600000003</v>
      </c>
      <c r="AH92" s="54">
        <v>30000</v>
      </c>
      <c r="AI92" s="47">
        <f t="shared" si="31"/>
        <v>30000</v>
      </c>
      <c r="AJ92" s="55">
        <f t="shared" si="24"/>
        <v>0.26502465400678044</v>
      </c>
      <c r="AK92" s="49">
        <f t="shared" si="25"/>
        <v>7.617350657104914E-3</v>
      </c>
      <c r="AL92" s="50"/>
      <c r="AM92" s="50"/>
      <c r="AN92" s="50"/>
      <c r="AO92" s="50">
        <f t="shared" si="26"/>
        <v>0</v>
      </c>
      <c r="AP92" s="58">
        <v>0.03</v>
      </c>
      <c r="AQ92" s="58">
        <f t="shared" si="34"/>
        <v>0.03</v>
      </c>
      <c r="AR92" s="47">
        <f t="shared" si="27"/>
        <v>29100</v>
      </c>
      <c r="AS92" s="59">
        <v>45533</v>
      </c>
      <c r="AT92" s="9">
        <v>3</v>
      </c>
      <c r="AU92" s="59">
        <f t="shared" si="35"/>
        <v>45530</v>
      </c>
      <c r="AV92" s="68" t="s">
        <v>98</v>
      </c>
      <c r="AW92" s="47" t="str">
        <f>VLOOKUP(B92,[8]Sheet1!$A$1:$O$65536,15,0)</f>
        <v>应付657853.26</v>
      </c>
      <c r="AX92" s="15" t="s">
        <v>107</v>
      </c>
      <c r="AY92" s="69"/>
    </row>
    <row r="93" spans="1:51" ht="36" hidden="1" customHeight="1" x14ac:dyDescent="0.25">
      <c r="A93" s="9">
        <f t="shared" si="32"/>
        <v>90</v>
      </c>
      <c r="B93" s="10" t="s">
        <v>323</v>
      </c>
      <c r="C93" s="11" t="s">
        <v>324</v>
      </c>
      <c r="D93" s="12" t="s">
        <v>562</v>
      </c>
      <c r="E93" s="16" t="s">
        <v>200</v>
      </c>
      <c r="F93" s="15" t="s">
        <v>12</v>
      </c>
      <c r="G93" s="15" t="s">
        <v>11</v>
      </c>
      <c r="H93" s="28">
        <v>0.8</v>
      </c>
      <c r="I93" s="84">
        <f>VLOOKUP(B93,[1]Sheet1!$B$5:$AZ$716,51,0)</f>
        <v>449138.04</v>
      </c>
      <c r="J93" s="84">
        <f>VLOOKUP(B93,[1]Sheet1!$B$5:$BA$716,52,0)</f>
        <v>420894.89</v>
      </c>
      <c r="K93" s="30">
        <f>VLOOKUP(B93,[2]Sheet1!$B$5:$BB$697,53,0)</f>
        <v>17830.275000000001</v>
      </c>
      <c r="L93" s="30">
        <f>VLOOKUP(B93,[2]Sheet1!$B:$BC,54,0)</f>
        <v>18034.081666666701</v>
      </c>
      <c r="M93" s="30">
        <f>VLOOKUP(B93,[2]Sheet1!$B:$BD,55,0)</f>
        <v>18357.02</v>
      </c>
      <c r="N93" s="30">
        <f>VLOOKUP(B93,[2]Sheet1!$B:$BE,56,0)</f>
        <v>18290.404999999999</v>
      </c>
      <c r="O93" s="30">
        <f>VLOOKUP(B93,[2]Sheet1!$B:$BF,57,0)</f>
        <v>18150.2133333333</v>
      </c>
      <c r="P93" s="30">
        <f>VLOOKUP(B93,[3]Sheet1!$B:$BH,59,0)</f>
        <v>16236.233333333301</v>
      </c>
      <c r="Q93" s="30">
        <f>VLOOKUP(B93,[4]Sheet1!$B$5:$BJ$707,61,0)</f>
        <v>15569.4766666667</v>
      </c>
      <c r="R93" s="30">
        <f>VLOOKUP(B93,[1]Sheet1!$B$5:$BN$716,65,0)</f>
        <v>15705.7166666667</v>
      </c>
      <c r="S93" s="36">
        <f t="shared" si="28"/>
        <v>110538.73733333335</v>
      </c>
      <c r="T93" s="37">
        <f>VLOOKUP(B93,[5]Sheet2!$A:$V,21,0)</f>
        <v>0</v>
      </c>
      <c r="U93" s="37"/>
      <c r="V93" s="37"/>
      <c r="W93" s="37"/>
      <c r="X93" s="37"/>
      <c r="Y93" s="37">
        <f>VLOOKUP(B93,'[7]7.4付款计划'!$C$4:$AI$185,33,0)</f>
        <v>10000</v>
      </c>
      <c r="Z93" s="37">
        <f>VLOOKUP(B93,'[7]7.9付款计划'!$C$9:$AB$196,26,0)</f>
        <v>0</v>
      </c>
      <c r="AA93" s="37"/>
      <c r="AB93" s="37"/>
      <c r="AC93" s="37">
        <f t="shared" si="29"/>
        <v>10000</v>
      </c>
      <c r="AD93" s="38">
        <f t="shared" si="21"/>
        <v>100538.73733333335</v>
      </c>
      <c r="AE93" s="38">
        <f t="shared" si="30"/>
        <v>420894.89</v>
      </c>
      <c r="AF93" s="44">
        <f t="shared" si="33"/>
        <v>100538.73733333335</v>
      </c>
      <c r="AG93" s="45">
        <f t="shared" si="23"/>
        <v>100538.73733333335</v>
      </c>
      <c r="AH93" s="52">
        <v>10000</v>
      </c>
      <c r="AI93" s="47">
        <f t="shared" si="31"/>
        <v>10000</v>
      </c>
      <c r="AJ93" s="48">
        <f t="shared" si="24"/>
        <v>9.9464149493396575E-2</v>
      </c>
      <c r="AK93" s="49">
        <f t="shared" si="25"/>
        <v>2.539116885701638E-3</v>
      </c>
      <c r="AL93" s="50"/>
      <c r="AM93" s="50"/>
      <c r="AN93" s="50"/>
      <c r="AO93" s="50">
        <f t="shared" si="26"/>
        <v>0</v>
      </c>
      <c r="AP93" s="58"/>
      <c r="AQ93" s="58">
        <f t="shared" si="34"/>
        <v>0</v>
      </c>
      <c r="AR93" s="47">
        <f t="shared" si="27"/>
        <v>10000</v>
      </c>
      <c r="AS93" s="59">
        <v>45538</v>
      </c>
      <c r="AT93" s="61">
        <v>3</v>
      </c>
      <c r="AU93" s="60">
        <f t="shared" si="35"/>
        <v>45535</v>
      </c>
      <c r="AV93" s="68" t="s">
        <v>98</v>
      </c>
      <c r="AW93" s="47" t="str">
        <f>VLOOKUP(B93,[8]Sheet1!$A$1:$O$65536,15,0)</f>
        <v>应付449138.04</v>
      </c>
      <c r="AX93" s="15" t="s">
        <v>294</v>
      </c>
      <c r="AY93" s="69"/>
    </row>
    <row r="94" spans="1:51" ht="36" hidden="1" customHeight="1" x14ac:dyDescent="0.25">
      <c r="A94" s="9">
        <f t="shared" si="32"/>
        <v>91</v>
      </c>
      <c r="B94" s="10" t="s">
        <v>325</v>
      </c>
      <c r="C94" s="11" t="s">
        <v>326</v>
      </c>
      <c r="D94" s="12" t="s">
        <v>562</v>
      </c>
      <c r="E94" s="16" t="s">
        <v>327</v>
      </c>
      <c r="F94" s="15" t="s">
        <v>12</v>
      </c>
      <c r="G94" s="15" t="s">
        <v>11</v>
      </c>
      <c r="H94" s="28">
        <v>0.8</v>
      </c>
      <c r="I94" s="84">
        <f>VLOOKUP(B94,[1]Sheet1!$B$5:$AZ$716,51,0)</f>
        <v>168241.12</v>
      </c>
      <c r="J94" s="84">
        <f>VLOOKUP(B94,[1]Sheet1!$B$5:$BA$716,52,0)</f>
        <v>122389.5</v>
      </c>
      <c r="K94" s="30">
        <f>VLOOKUP(B94,[2]Sheet1!$B$5:$BB$697,53,0)</f>
        <v>9984.3583333333299</v>
      </c>
      <c r="L94" s="30">
        <f>VLOOKUP(B94,[2]Sheet1!$B:$BC,54,0)</f>
        <v>13692.8283333333</v>
      </c>
      <c r="M94" s="30">
        <f>VLOOKUP(B94,[2]Sheet1!$B:$BD,55,0)</f>
        <v>17906.95</v>
      </c>
      <c r="N94" s="30">
        <f>VLOOKUP(B94,[2]Sheet1!$B:$BE,56,0)</f>
        <v>18388.6116666667</v>
      </c>
      <c r="O94" s="30">
        <f>VLOOKUP(B94,[2]Sheet1!$B:$BF,57,0)</f>
        <v>20573.503333333301</v>
      </c>
      <c r="P94" s="30">
        <f>VLOOKUP(B94,[3]Sheet1!$B:$BH,59,0)</f>
        <v>17163.281666666699</v>
      </c>
      <c r="Q94" s="30">
        <f>VLOOKUP(B94,[4]Sheet1!$B$5:$BJ$707,61,0)</f>
        <v>19333.974999999999</v>
      </c>
      <c r="R94" s="30">
        <f>VLOOKUP(B94,[1]Sheet1!$B$5:$BN$716,65,0)</f>
        <v>17680.691666666698</v>
      </c>
      <c r="S94" s="36">
        <f t="shared" si="28"/>
        <v>107779.36000000004</v>
      </c>
      <c r="T94" s="37">
        <f>VLOOKUP(B94,[5]Sheet2!$A:$V,21,0)</f>
        <v>0</v>
      </c>
      <c r="U94" s="37"/>
      <c r="V94" s="37"/>
      <c r="W94" s="37"/>
      <c r="X94" s="37"/>
      <c r="Y94" s="37">
        <f>VLOOKUP(B94,'[7]7.4付款计划'!$C$4:$AI$185,33,0)</f>
        <v>10000</v>
      </c>
      <c r="Z94" s="37">
        <f>VLOOKUP(B94,'[7]7.9付款计划'!$C$9:$AB$196,26,0)</f>
        <v>0</v>
      </c>
      <c r="AA94" s="37"/>
      <c r="AB94" s="37"/>
      <c r="AC94" s="37">
        <f t="shared" si="29"/>
        <v>10000</v>
      </c>
      <c r="AD94" s="38">
        <f t="shared" si="21"/>
        <v>97779.360000000044</v>
      </c>
      <c r="AE94" s="38">
        <f t="shared" si="30"/>
        <v>122389.5</v>
      </c>
      <c r="AF94" s="44">
        <f t="shared" si="33"/>
        <v>97779.360000000044</v>
      </c>
      <c r="AG94" s="45">
        <f t="shared" si="23"/>
        <v>97779.360000000044</v>
      </c>
      <c r="AH94" s="52">
        <v>15000</v>
      </c>
      <c r="AI94" s="47">
        <f t="shared" si="31"/>
        <v>15000</v>
      </c>
      <c r="AJ94" s="48">
        <f t="shared" si="24"/>
        <v>0.15340660851124402</v>
      </c>
      <c r="AK94" s="49">
        <f t="shared" si="25"/>
        <v>3.808675328552457E-3</v>
      </c>
      <c r="AL94" s="50"/>
      <c r="AM94" s="50"/>
      <c r="AN94" s="50"/>
      <c r="AO94" s="50">
        <f t="shared" si="26"/>
        <v>0</v>
      </c>
      <c r="AP94" s="58">
        <v>0.03</v>
      </c>
      <c r="AQ94" s="58">
        <f t="shared" si="34"/>
        <v>0.03</v>
      </c>
      <c r="AR94" s="47">
        <f t="shared" si="27"/>
        <v>14550</v>
      </c>
      <c r="AS94" s="59">
        <v>45545</v>
      </c>
      <c r="AT94" s="9">
        <v>3</v>
      </c>
      <c r="AU94" s="59">
        <f t="shared" si="35"/>
        <v>45542</v>
      </c>
      <c r="AV94" s="68" t="s">
        <v>98</v>
      </c>
      <c r="AW94" s="47" t="str">
        <f>VLOOKUP(B94,[8]Sheet1!$A$1:$O$65536,15,0)</f>
        <v>应付168241.12</v>
      </c>
      <c r="AX94" s="15" t="s">
        <v>182</v>
      </c>
      <c r="AY94" s="69"/>
    </row>
    <row r="95" spans="1:51" ht="36" hidden="1" customHeight="1" x14ac:dyDescent="0.25">
      <c r="A95" s="9">
        <f t="shared" si="32"/>
        <v>92</v>
      </c>
      <c r="B95" s="10" t="s">
        <v>328</v>
      </c>
      <c r="C95" s="11" t="s">
        <v>329</v>
      </c>
      <c r="D95" s="12" t="s">
        <v>562</v>
      </c>
      <c r="E95" s="16" t="s">
        <v>327</v>
      </c>
      <c r="F95" s="15" t="s">
        <v>12</v>
      </c>
      <c r="G95" s="15" t="s">
        <v>11</v>
      </c>
      <c r="H95" s="28">
        <v>0.8</v>
      </c>
      <c r="I95" s="84">
        <f>VLOOKUP(B95,[1]Sheet1!$B$5:$AZ$716,51,0)</f>
        <v>248960.73</v>
      </c>
      <c r="J95" s="84">
        <f>VLOOKUP(B95,[1]Sheet1!$B$5:$BA$716,52,0)</f>
        <v>239809.66</v>
      </c>
      <c r="K95" s="30">
        <f>VLOOKUP(B95,[2]Sheet1!$B$5:$BB$697,53,0)</f>
        <v>13922.2383333333</v>
      </c>
      <c r="L95" s="30">
        <f>VLOOKUP(B95,[2]Sheet1!$B:$BC,54,0)</f>
        <v>14972.584999999999</v>
      </c>
      <c r="M95" s="30">
        <f>VLOOKUP(B95,[2]Sheet1!$B:$BD,55,0)</f>
        <v>13115.4216666667</v>
      </c>
      <c r="N95" s="30">
        <f>VLOOKUP(B95,[2]Sheet1!$B:$BE,56,0)</f>
        <v>17891.073333333301</v>
      </c>
      <c r="O95" s="30">
        <f>VLOOKUP(B95,[2]Sheet1!$B:$BF,57,0)</f>
        <v>16237.721666666699</v>
      </c>
      <c r="P95" s="30">
        <f>VLOOKUP(B95,[3]Sheet1!$B:$BH,59,0)</f>
        <v>20600.64</v>
      </c>
      <c r="Q95" s="30">
        <f>VLOOKUP(B95,[4]Sheet1!$B$5:$BJ$707,61,0)</f>
        <v>16480.918333333299</v>
      </c>
      <c r="R95" s="30">
        <f>VLOOKUP(B95,[1]Sheet1!$B$5:$BN$716,65,0)</f>
        <v>13810.3966666667</v>
      </c>
      <c r="S95" s="36">
        <f t="shared" si="28"/>
        <v>101624.796</v>
      </c>
      <c r="T95" s="37">
        <f>VLOOKUP(B95,[5]Sheet2!$A:$V,21,0)</f>
        <v>0</v>
      </c>
      <c r="U95" s="37"/>
      <c r="V95" s="37"/>
      <c r="W95" s="37"/>
      <c r="X95" s="37"/>
      <c r="Y95" s="37">
        <f>VLOOKUP(B95,'[7]7.4付款计划'!$C$4:$AI$185,33,0)</f>
        <v>10000</v>
      </c>
      <c r="Z95" s="37">
        <f>VLOOKUP(B95,'[7]7.9付款计划'!$C$9:$AB$196,26,0)</f>
        <v>0</v>
      </c>
      <c r="AA95" s="37"/>
      <c r="AB95" s="37"/>
      <c r="AC95" s="37">
        <f t="shared" si="29"/>
        <v>10000</v>
      </c>
      <c r="AD95" s="38">
        <f t="shared" si="21"/>
        <v>91624.796000000002</v>
      </c>
      <c r="AE95" s="38">
        <f t="shared" si="30"/>
        <v>239809.66</v>
      </c>
      <c r="AF95" s="44">
        <f t="shared" si="33"/>
        <v>91624.796000000002</v>
      </c>
      <c r="AG95" s="45">
        <f t="shared" si="23"/>
        <v>91624.796000000002</v>
      </c>
      <c r="AH95" s="52">
        <v>15000</v>
      </c>
      <c r="AI95" s="47">
        <f t="shared" si="31"/>
        <v>15000</v>
      </c>
      <c r="AJ95" s="48">
        <f t="shared" si="24"/>
        <v>0.16371114212357973</v>
      </c>
      <c r="AK95" s="49">
        <f t="shared" si="25"/>
        <v>3.808675328552457E-3</v>
      </c>
      <c r="AL95" s="50"/>
      <c r="AM95" s="50"/>
      <c r="AN95" s="50"/>
      <c r="AO95" s="50">
        <f t="shared" si="26"/>
        <v>0</v>
      </c>
      <c r="AP95" s="58"/>
      <c r="AQ95" s="58">
        <f t="shared" si="34"/>
        <v>0</v>
      </c>
      <c r="AR95" s="47">
        <f t="shared" si="27"/>
        <v>15000</v>
      </c>
      <c r="AS95" s="59">
        <v>45536</v>
      </c>
      <c r="AT95" s="9">
        <v>3</v>
      </c>
      <c r="AU95" s="59">
        <f t="shared" si="35"/>
        <v>45533</v>
      </c>
      <c r="AV95" s="68" t="s">
        <v>98</v>
      </c>
      <c r="AW95" s="47" t="str">
        <f>VLOOKUP(B95,[8]Sheet1!$A$1:$O$65536,15,0)</f>
        <v>应付253101.75</v>
      </c>
      <c r="AX95" s="15" t="s">
        <v>182</v>
      </c>
      <c r="AY95" s="69"/>
    </row>
    <row r="96" spans="1:51" ht="36" hidden="1" customHeight="1" x14ac:dyDescent="0.25">
      <c r="A96" s="9">
        <f t="shared" si="32"/>
        <v>93</v>
      </c>
      <c r="B96" s="10" t="s">
        <v>330</v>
      </c>
      <c r="C96" s="12" t="s">
        <v>331</v>
      </c>
      <c r="D96" s="12" t="s">
        <v>559</v>
      </c>
      <c r="E96" s="14" t="s">
        <v>114</v>
      </c>
      <c r="F96" s="15" t="s">
        <v>16</v>
      </c>
      <c r="G96" s="15" t="s">
        <v>21</v>
      </c>
      <c r="H96" s="28">
        <v>1</v>
      </c>
      <c r="I96" s="29">
        <f>VLOOKUP(B96,[1]Sheet1!$B$5:$AZ$716,51,0)</f>
        <v>278103.05</v>
      </c>
      <c r="J96" s="29">
        <f>VLOOKUP(B96,[1]Sheet1!$B$5:$BA$716,52,0)</f>
        <v>276217.7</v>
      </c>
      <c r="K96" s="30">
        <f>VLOOKUP(B96,[2]Sheet1!$B$5:$BB$697,53,0)</f>
        <v>36600.941666666702</v>
      </c>
      <c r="L96" s="30">
        <f>VLOOKUP(B96,[2]Sheet1!$B:$BC,54,0)</f>
        <v>20857.936666666701</v>
      </c>
      <c r="M96" s="30">
        <f>VLOOKUP(B96,[2]Sheet1!$B:$BD,55,0)</f>
        <v>10064.64</v>
      </c>
      <c r="N96" s="30">
        <f>VLOOKUP(B96,[2]Sheet1!$B:$BE,56,0)</f>
        <v>5247.9733333333297</v>
      </c>
      <c r="O96" s="30">
        <f>VLOOKUP(B96,[2]Sheet1!$B:$BF,57,0)</f>
        <v>2847.9733333333302</v>
      </c>
      <c r="P96" s="30">
        <f>VLOOKUP(B96,[3]Sheet1!$B:$BH,59,0)</f>
        <v>3530.70166666667</v>
      </c>
      <c r="Q96" s="30">
        <f>VLOOKUP(B96,[4]Sheet1!$B$5:$BJ$707,61,0)</f>
        <v>3732.70166666667</v>
      </c>
      <c r="R96" s="30">
        <f>VLOOKUP(B96,[1]Sheet1!$B$5:$BN$716,65,0)</f>
        <v>996.95333333333303</v>
      </c>
      <c r="S96" s="36">
        <f t="shared" si="28"/>
        <v>83879.821666666743</v>
      </c>
      <c r="T96" s="37">
        <f>VLOOKUP(B96,[5]Sheet2!$A:$V,21,0)</f>
        <v>30000</v>
      </c>
      <c r="U96" s="37"/>
      <c r="V96" s="37"/>
      <c r="W96" s="37">
        <f>VLOOKUP(B96,'[6]5.30 (2)'!$C$4:$V$115,20,0)</f>
        <v>30000</v>
      </c>
      <c r="X96" s="37"/>
      <c r="Y96" s="37">
        <f>VLOOKUP(B96,'[7]7.4付款计划'!$C$4:$AI$185,33,0)</f>
        <v>20000</v>
      </c>
      <c r="Z96" s="37">
        <f>VLOOKUP(B96,'[7]7.9付款计划'!$C$9:$AB$196,26,0)</f>
        <v>0</v>
      </c>
      <c r="AA96" s="37"/>
      <c r="AB96" s="37"/>
      <c r="AC96" s="37">
        <f t="shared" si="29"/>
        <v>80000</v>
      </c>
      <c r="AD96" s="38">
        <f t="shared" si="21"/>
        <v>3879.8216666667431</v>
      </c>
      <c r="AE96" s="38">
        <f t="shared" si="30"/>
        <v>276217.7</v>
      </c>
      <c r="AF96" s="44">
        <f t="shared" si="33"/>
        <v>276217.7</v>
      </c>
      <c r="AG96" s="45">
        <f t="shared" si="23"/>
        <v>276217.7</v>
      </c>
      <c r="AH96" s="54">
        <v>50000</v>
      </c>
      <c r="AI96" s="47">
        <f t="shared" si="31"/>
        <v>50000</v>
      </c>
      <c r="AJ96" s="48">
        <f t="shared" si="24"/>
        <v>0.1810166401356611</v>
      </c>
      <c r="AK96" s="49">
        <f t="shared" si="25"/>
        <v>1.269558442850819E-2</v>
      </c>
      <c r="AL96" s="50"/>
      <c r="AM96" s="50"/>
      <c r="AN96" s="50"/>
      <c r="AO96" s="50">
        <f t="shared" si="26"/>
        <v>0</v>
      </c>
      <c r="AP96" s="58">
        <v>0.03</v>
      </c>
      <c r="AQ96" s="58">
        <f t="shared" si="34"/>
        <v>0.03</v>
      </c>
      <c r="AR96" s="47">
        <f t="shared" si="27"/>
        <v>48500</v>
      </c>
      <c r="AS96" s="59">
        <v>45536</v>
      </c>
      <c r="AT96" s="61">
        <v>3</v>
      </c>
      <c r="AU96" s="60">
        <f t="shared" si="35"/>
        <v>45533</v>
      </c>
      <c r="AV96" s="68" t="s">
        <v>98</v>
      </c>
      <c r="AW96" s="47"/>
      <c r="AX96" s="15" t="s">
        <v>167</v>
      </c>
      <c r="AY96" s="69" t="s">
        <v>332</v>
      </c>
    </row>
    <row r="97" spans="1:52" ht="36" hidden="1" customHeight="1" x14ac:dyDescent="0.25">
      <c r="A97" s="9">
        <f t="shared" si="32"/>
        <v>94</v>
      </c>
      <c r="B97" s="10" t="s">
        <v>333</v>
      </c>
      <c r="C97" s="12" t="s">
        <v>334</v>
      </c>
      <c r="D97" s="12" t="s">
        <v>559</v>
      </c>
      <c r="E97" s="14" t="s">
        <v>114</v>
      </c>
      <c r="F97" s="20" t="s">
        <v>14</v>
      </c>
      <c r="G97" s="15" t="s">
        <v>11</v>
      </c>
      <c r="H97" s="28">
        <v>0.8</v>
      </c>
      <c r="I97" s="29">
        <f>VLOOKUP(B97,[1]Sheet1!$B$5:$AZ$716,51,0)</f>
        <v>577505.06000000006</v>
      </c>
      <c r="J97" s="29">
        <f>VLOOKUP(B97,[1]Sheet1!$B$5:$BA$716,52,0)</f>
        <v>519480.99</v>
      </c>
      <c r="K97" s="30">
        <f>VLOOKUP(B97,[2]Sheet1!$B$5:$BB$697,53,0)</f>
        <v>32805.901666666701</v>
      </c>
      <c r="L97" s="30">
        <f>VLOOKUP(B97,[2]Sheet1!$B:$BC,54,0)</f>
        <v>38279.656666666699</v>
      </c>
      <c r="M97" s="30">
        <f>VLOOKUP(B97,[2]Sheet1!$B:$BD,55,0)</f>
        <v>47907.506666666697</v>
      </c>
      <c r="N97" s="30">
        <f>VLOOKUP(B97,[2]Sheet1!$B:$BE,56,0)</f>
        <v>58561.108333333301</v>
      </c>
      <c r="O97" s="30">
        <f>VLOOKUP(B97,[2]Sheet1!$B:$BF,57,0)</f>
        <v>79188.596666666694</v>
      </c>
      <c r="P97" s="30">
        <f>VLOOKUP(B97,[3]Sheet1!$B:$BH,59,0)</f>
        <v>67493.051666666695</v>
      </c>
      <c r="Q97" s="30">
        <f>VLOOKUP(B97,[4]Sheet1!$B$5:$BJ$707,61,0)</f>
        <v>66948.938333333295</v>
      </c>
      <c r="R97" s="30">
        <f>VLOOKUP(B97,[1]Sheet1!$B$5:$BN$716,65,0)</f>
        <v>64637.853333333303</v>
      </c>
      <c r="S97" s="36">
        <f t="shared" si="28"/>
        <v>364658.09066666674</v>
      </c>
      <c r="T97" s="37">
        <f>VLOOKUP(B97,[5]Sheet2!$A:$V,21,0)</f>
        <v>199000</v>
      </c>
      <c r="U97" s="37"/>
      <c r="V97" s="37"/>
      <c r="W97" s="37">
        <f>VLOOKUP(B97,'[6]5.30 (2)'!$C$4:$V$115,20,0)</f>
        <v>20000</v>
      </c>
      <c r="X97" s="37"/>
      <c r="Y97" s="37">
        <f>VLOOKUP(B97,'[7]7.4付款计划'!$C$4:$AI$185,33,0)</f>
        <v>20000</v>
      </c>
      <c r="Z97" s="37">
        <f>VLOOKUP(B97,'[7]7.9付款计划'!$C$9:$AB$196,26,0)</f>
        <v>0</v>
      </c>
      <c r="AA97" s="37"/>
      <c r="AB97" s="37"/>
      <c r="AC97" s="37">
        <f t="shared" si="29"/>
        <v>239000</v>
      </c>
      <c r="AD97" s="38">
        <f t="shared" si="21"/>
        <v>125658.09066666674</v>
      </c>
      <c r="AE97" s="38">
        <f t="shared" si="30"/>
        <v>519480.99</v>
      </c>
      <c r="AF97" s="44">
        <f t="shared" si="33"/>
        <v>125658.09066666674</v>
      </c>
      <c r="AG97" s="45">
        <f t="shared" si="23"/>
        <v>125658.09066666674</v>
      </c>
      <c r="AH97" s="54">
        <v>50000</v>
      </c>
      <c r="AI97" s="47">
        <f t="shared" si="31"/>
        <v>50000</v>
      </c>
      <c r="AJ97" s="48">
        <f t="shared" si="24"/>
        <v>0.39790513873583372</v>
      </c>
      <c r="AK97" s="49">
        <f t="shared" si="25"/>
        <v>1.269558442850819E-2</v>
      </c>
      <c r="AL97" s="50"/>
      <c r="AM97" s="50"/>
      <c r="AN97" s="50"/>
      <c r="AO97" s="50">
        <f t="shared" si="26"/>
        <v>0</v>
      </c>
      <c r="AP97" s="58">
        <v>0.03</v>
      </c>
      <c r="AQ97" s="58">
        <f t="shared" si="34"/>
        <v>0.03</v>
      </c>
      <c r="AR97" s="47">
        <f t="shared" si="27"/>
        <v>48500</v>
      </c>
      <c r="AS97" s="59">
        <v>45509</v>
      </c>
      <c r="AT97" s="9"/>
      <c r="AU97" s="59"/>
      <c r="AV97" s="68" t="s">
        <v>98</v>
      </c>
      <c r="AW97" s="47"/>
      <c r="AX97" s="15" t="s">
        <v>191</v>
      </c>
      <c r="AY97" s="69"/>
    </row>
    <row r="98" spans="1:52" ht="36" hidden="1" customHeight="1" x14ac:dyDescent="0.25">
      <c r="A98" s="9">
        <f t="shared" si="32"/>
        <v>95</v>
      </c>
      <c r="B98" s="10" t="s">
        <v>335</v>
      </c>
      <c r="C98" s="12" t="s">
        <v>336</v>
      </c>
      <c r="D98" s="12" t="s">
        <v>565</v>
      </c>
      <c r="E98" s="14" t="s">
        <v>337</v>
      </c>
      <c r="F98" s="20" t="s">
        <v>12</v>
      </c>
      <c r="G98" s="15" t="s">
        <v>21</v>
      </c>
      <c r="H98" s="28">
        <v>1</v>
      </c>
      <c r="I98" s="29">
        <f>VLOOKUP(B98,[1]Sheet1!$B$5:$AZ$716,51,0)</f>
        <v>43392.57</v>
      </c>
      <c r="J98" s="29">
        <f>VLOOKUP(B98,[1]Sheet1!$B$5:$BA$716,52,0)</f>
        <v>43392.57</v>
      </c>
      <c r="K98" s="30">
        <f>VLOOKUP(B98,[2]Sheet1!$B$5:$BB$697,53,0)</f>
        <v>8213.7433333333302</v>
      </c>
      <c r="L98" s="30">
        <f>VLOOKUP(B98,[2]Sheet1!$B:$BC,54,0)</f>
        <v>8213.7433333333302</v>
      </c>
      <c r="M98" s="30">
        <f>VLOOKUP(B98,[2]Sheet1!$B:$BD,55,0)</f>
        <v>8213.7433333333302</v>
      </c>
      <c r="N98" s="30">
        <f>VLOOKUP(B98,[2]Sheet1!$B:$BE,56,0)</f>
        <v>8213.7433333333302</v>
      </c>
      <c r="O98" s="30">
        <f>VLOOKUP(B98,[2]Sheet1!$B:$BF,57,0)</f>
        <v>10565.428333333301</v>
      </c>
      <c r="P98" s="30">
        <f>VLOOKUP(B98,[3]Sheet1!$B:$BH,59,0)</f>
        <v>2351.6849999999999</v>
      </c>
      <c r="Q98" s="30">
        <f>VLOOKUP(B98,[4]Sheet1!$B$5:$BJ$707,61,0)</f>
        <v>2351.6849999999999</v>
      </c>
      <c r="R98" s="30">
        <f>VLOOKUP(B98,[1]Sheet1!$B$5:$BN$716,65,0)</f>
        <v>2351.6849999999999</v>
      </c>
      <c r="S98" s="36">
        <f t="shared" si="28"/>
        <v>50475.456666666614</v>
      </c>
      <c r="T98" s="37">
        <f>VLOOKUP(B98,[5]Sheet2!$A:$V,21,0)</f>
        <v>40000</v>
      </c>
      <c r="U98" s="37"/>
      <c r="V98" s="37"/>
      <c r="W98" s="37">
        <f>VLOOKUP(B98,'[6]5.30 (2)'!$C$4:$V$115,20,0)</f>
        <v>10000</v>
      </c>
      <c r="X98" s="37"/>
      <c r="Y98" s="37">
        <f>VLOOKUP(B98,'[7]7.4付款计划'!$C$4:$AI$185,33,0)</f>
        <v>10000</v>
      </c>
      <c r="Z98" s="37">
        <f>VLOOKUP(B98,'[7]7.9付款计划'!$C$9:$AB$196,26,0)</f>
        <v>0</v>
      </c>
      <c r="AA98" s="37"/>
      <c r="AB98" s="37"/>
      <c r="AC98" s="37">
        <f t="shared" si="29"/>
        <v>60000</v>
      </c>
      <c r="AD98" s="38">
        <f t="shared" si="21"/>
        <v>-9524.5433333333858</v>
      </c>
      <c r="AE98" s="38">
        <f t="shared" si="30"/>
        <v>43392.57</v>
      </c>
      <c r="AF98" s="44">
        <f t="shared" si="33"/>
        <v>43392.57</v>
      </c>
      <c r="AG98" s="45">
        <f t="shared" si="23"/>
        <v>43392.57</v>
      </c>
      <c r="AH98" s="53">
        <v>10000</v>
      </c>
      <c r="AI98" s="47">
        <f t="shared" si="31"/>
        <v>10000</v>
      </c>
      <c r="AJ98" s="48">
        <f t="shared" si="24"/>
        <v>0.23045419987799753</v>
      </c>
      <c r="AK98" s="49">
        <f t="shared" si="25"/>
        <v>2.539116885701638E-3</v>
      </c>
      <c r="AL98" s="50"/>
      <c r="AM98" s="50"/>
      <c r="AN98" s="50"/>
      <c r="AO98" s="50">
        <f t="shared" si="26"/>
        <v>0</v>
      </c>
      <c r="AP98" s="58">
        <v>0</v>
      </c>
      <c r="AQ98" s="58">
        <f t="shared" si="34"/>
        <v>0</v>
      </c>
      <c r="AR98" s="47">
        <f t="shared" si="27"/>
        <v>10000</v>
      </c>
      <c r="AS98" s="59"/>
      <c r="AT98" s="61">
        <v>3</v>
      </c>
      <c r="AU98" s="60">
        <f>AS98-AT98</f>
        <v>-3</v>
      </c>
      <c r="AV98" s="68" t="s">
        <v>98</v>
      </c>
      <c r="AW98" s="47"/>
      <c r="AX98" s="15" t="s">
        <v>167</v>
      </c>
      <c r="AY98" s="69" t="s">
        <v>338</v>
      </c>
    </row>
    <row r="99" spans="1:52" ht="36" hidden="1" customHeight="1" x14ac:dyDescent="0.25">
      <c r="A99" s="9">
        <f t="shared" si="32"/>
        <v>96</v>
      </c>
      <c r="B99" s="10" t="s">
        <v>339</v>
      </c>
      <c r="C99" s="12" t="s">
        <v>340</v>
      </c>
      <c r="D99" s="12" t="s">
        <v>565</v>
      </c>
      <c r="E99" s="19" t="s">
        <v>86</v>
      </c>
      <c r="F99" s="15" t="s">
        <v>16</v>
      </c>
      <c r="G99" s="15" t="s">
        <v>21</v>
      </c>
      <c r="H99" s="28">
        <v>1</v>
      </c>
      <c r="I99" s="29">
        <f>VLOOKUP(B99,[1]Sheet1!$B$5:$AZ$716,51,0)</f>
        <v>15460</v>
      </c>
      <c r="J99" s="29">
        <f>VLOOKUP(B99,[1]Sheet1!$B$5:$BA$716,52,0)</f>
        <v>15460</v>
      </c>
      <c r="K99" s="30">
        <f>VLOOKUP(B99,[2]Sheet1!$B$5:$BB$697,53,0)</f>
        <v>4243.3333333333303</v>
      </c>
      <c r="L99" s="30">
        <f>VLOOKUP(B99,[2]Sheet1!$B:$BC,54,0)</f>
        <v>4243.3333333333303</v>
      </c>
      <c r="M99" s="30">
        <f>VLOOKUP(B99,[2]Sheet1!$B:$BD,55,0)</f>
        <v>893.33333333333303</v>
      </c>
      <c r="N99" s="30">
        <f>VLOOKUP(B99,[2]Sheet1!$B:$BE,56,0)</f>
        <v>893.33333333333303</v>
      </c>
      <c r="O99" s="30">
        <f>VLOOKUP(B99,[2]Sheet1!$B:$BF,57,0)</f>
        <v>893.33333333333303</v>
      </c>
      <c r="P99" s="30">
        <f>VLOOKUP(B99,[3]Sheet1!$B:$BH,59,0)</f>
        <v>0</v>
      </c>
      <c r="Q99" s="30">
        <f>VLOOKUP(B99,[4]Sheet1!$B$5:$BJ$707,61,0)</f>
        <v>0</v>
      </c>
      <c r="R99" s="30">
        <f>VLOOKUP(B99,[1]Sheet1!$B$5:$BN$716,65,0)</f>
        <v>0</v>
      </c>
      <c r="S99" s="36">
        <f t="shared" si="28"/>
        <v>11166.666666666657</v>
      </c>
      <c r="T99" s="37">
        <v>0</v>
      </c>
      <c r="U99" s="37"/>
      <c r="V99" s="37"/>
      <c r="W99" s="37"/>
      <c r="X99" s="37"/>
      <c r="Y99" s="37">
        <f>VLOOKUP(B99,'[7]7.4付款计划'!$C$4:$AI$185,33,0)</f>
        <v>10000</v>
      </c>
      <c r="Z99" s="37">
        <f>VLOOKUP(B99,'[7]7.9付款计划'!$C$9:$AB$196,26,0)</f>
        <v>0</v>
      </c>
      <c r="AA99" s="37"/>
      <c r="AB99" s="37"/>
      <c r="AC99" s="37">
        <f t="shared" si="29"/>
        <v>10000</v>
      </c>
      <c r="AD99" s="38">
        <f t="shared" si="21"/>
        <v>1166.666666666657</v>
      </c>
      <c r="AE99" s="38">
        <f t="shared" si="30"/>
        <v>15460</v>
      </c>
      <c r="AF99" s="44">
        <f t="shared" si="33"/>
        <v>15460</v>
      </c>
      <c r="AG99" s="45">
        <f t="shared" si="23"/>
        <v>15460</v>
      </c>
      <c r="AH99" s="53">
        <v>15460</v>
      </c>
      <c r="AI99" s="47">
        <f t="shared" si="31"/>
        <v>15460</v>
      </c>
      <c r="AJ99" s="48">
        <f t="shared" si="24"/>
        <v>1</v>
      </c>
      <c r="AK99" s="49">
        <f t="shared" si="25"/>
        <v>3.9254747052947323E-3</v>
      </c>
      <c r="AL99" s="50"/>
      <c r="AM99" s="50"/>
      <c r="AN99" s="50"/>
      <c r="AO99" s="50">
        <f t="shared" si="26"/>
        <v>0</v>
      </c>
      <c r="AP99" s="58">
        <v>0</v>
      </c>
      <c r="AQ99" s="58">
        <f t="shared" si="34"/>
        <v>0</v>
      </c>
      <c r="AR99" s="47">
        <f t="shared" si="27"/>
        <v>15460</v>
      </c>
      <c r="AS99" s="59"/>
      <c r="AT99" s="61">
        <v>3</v>
      </c>
      <c r="AU99" s="60">
        <f>AS99-AT99</f>
        <v>-3</v>
      </c>
      <c r="AV99" s="68" t="s">
        <v>98</v>
      </c>
      <c r="AW99" s="47"/>
      <c r="AX99" s="15" t="s">
        <v>167</v>
      </c>
      <c r="AY99" s="69" t="s">
        <v>338</v>
      </c>
    </row>
    <row r="100" spans="1:52" ht="36" hidden="1" customHeight="1" x14ac:dyDescent="0.25">
      <c r="A100" s="9">
        <f t="shared" si="32"/>
        <v>97</v>
      </c>
      <c r="B100" s="10" t="s">
        <v>341</v>
      </c>
      <c r="C100" s="12" t="s">
        <v>342</v>
      </c>
      <c r="D100" s="12" t="s">
        <v>562</v>
      </c>
      <c r="E100" s="19" t="s">
        <v>86</v>
      </c>
      <c r="F100" s="15" t="s">
        <v>16</v>
      </c>
      <c r="G100" s="15" t="s">
        <v>21</v>
      </c>
      <c r="H100" s="28">
        <v>1</v>
      </c>
      <c r="I100" s="29">
        <f>VLOOKUP(B100,[1]Sheet1!$B$5:$AZ$716,51,0)</f>
        <v>1593671.3</v>
      </c>
      <c r="J100" s="29">
        <f>VLOOKUP(B100,[1]Sheet1!$B$5:$BA$716,52,0)</f>
        <v>1517043.84</v>
      </c>
      <c r="K100" s="30">
        <f>VLOOKUP(B100,[2]Sheet1!$B$5:$BB$697,53,0)</f>
        <v>201107.79333333299</v>
      </c>
      <c r="L100" s="30">
        <f>VLOOKUP(B100,[2]Sheet1!$B:$BC,54,0)</f>
        <v>149248.778333333</v>
      </c>
      <c r="M100" s="30">
        <f>VLOOKUP(B100,[2]Sheet1!$B:$BD,55,0)</f>
        <v>125224.778333333</v>
      </c>
      <c r="N100" s="30">
        <f>VLOOKUP(B100,[2]Sheet1!$B:$BE,56,0)</f>
        <v>119594.086666667</v>
      </c>
      <c r="O100" s="30">
        <f>VLOOKUP(B100,[2]Sheet1!$B:$BF,57,0)</f>
        <v>101084.98833333301</v>
      </c>
      <c r="P100" s="30">
        <f>VLOOKUP(B100,[3]Sheet1!$B:$BH,59,0)</f>
        <v>104595.12833333301</v>
      </c>
      <c r="Q100" s="30">
        <f>VLOOKUP(B100,[4]Sheet1!$B$5:$BJ$707,61,0)</f>
        <v>49431.453333333302</v>
      </c>
      <c r="R100" s="30">
        <f>VLOOKUP(B100,[1]Sheet1!$B$5:$BN$716,65,0)</f>
        <v>49431.453333333302</v>
      </c>
      <c r="S100" s="36">
        <f t="shared" si="28"/>
        <v>899718.45999999857</v>
      </c>
      <c r="T100" s="37">
        <f>VLOOKUP(B100,[5]Sheet2!$A:$V,21,0)</f>
        <v>100000</v>
      </c>
      <c r="U100" s="37"/>
      <c r="V100" s="37"/>
      <c r="W100" s="37">
        <f>VLOOKUP(B100,'[6]5.30 (2)'!$C$4:$V$115,20,0)</f>
        <v>100000</v>
      </c>
      <c r="X100" s="37"/>
      <c r="Y100" s="37">
        <f>VLOOKUP(B100,'[7]7.4付款计划'!$C$4:$AI$185,33,0)</f>
        <v>50000</v>
      </c>
      <c r="Z100" s="37">
        <f>VLOOKUP(B100,'[7]7.9付款计划'!$C$9:$AB$196,26,0)</f>
        <v>0</v>
      </c>
      <c r="AA100" s="37"/>
      <c r="AB100" s="37"/>
      <c r="AC100" s="37">
        <f t="shared" si="29"/>
        <v>250000</v>
      </c>
      <c r="AD100" s="38">
        <f t="shared" si="21"/>
        <v>649718.45999999857</v>
      </c>
      <c r="AE100" s="38">
        <f t="shared" si="30"/>
        <v>1517043.84</v>
      </c>
      <c r="AF100" s="44">
        <f t="shared" si="33"/>
        <v>1517043.84</v>
      </c>
      <c r="AG100" s="45">
        <f t="shared" si="23"/>
        <v>1517043.84</v>
      </c>
      <c r="AH100" s="52">
        <v>100000</v>
      </c>
      <c r="AI100" s="47">
        <f t="shared" si="31"/>
        <v>100000</v>
      </c>
      <c r="AJ100" s="55">
        <f t="shared" si="24"/>
        <v>6.5917673150434467E-2</v>
      </c>
      <c r="AK100" s="49">
        <f t="shared" si="25"/>
        <v>2.539116885701638E-2</v>
      </c>
      <c r="AL100" s="50"/>
      <c r="AM100" s="50"/>
      <c r="AN100" s="50"/>
      <c r="AO100" s="50">
        <f t="shared" si="26"/>
        <v>0</v>
      </c>
      <c r="AP100" s="58">
        <v>0.03</v>
      </c>
      <c r="AQ100" s="58">
        <f t="shared" si="34"/>
        <v>0.03</v>
      </c>
      <c r="AR100" s="47">
        <f t="shared" si="27"/>
        <v>97000</v>
      </c>
      <c r="AS100" s="59">
        <v>45533</v>
      </c>
      <c r="AT100" s="9"/>
      <c r="AU100" s="59"/>
      <c r="AV100" s="68" t="s">
        <v>98</v>
      </c>
      <c r="AW100" s="47"/>
      <c r="AX100" s="15" t="s">
        <v>167</v>
      </c>
      <c r="AY100" s="69"/>
    </row>
    <row r="101" spans="1:52" ht="36" hidden="1" customHeight="1" x14ac:dyDescent="0.25">
      <c r="A101" s="9">
        <f t="shared" si="32"/>
        <v>98</v>
      </c>
      <c r="B101" s="10" t="s">
        <v>343</v>
      </c>
      <c r="C101" s="11" t="s">
        <v>344</v>
      </c>
      <c r="D101" s="12" t="s">
        <v>559</v>
      </c>
      <c r="E101" s="16" t="s">
        <v>86</v>
      </c>
      <c r="F101" s="15" t="s">
        <v>12</v>
      </c>
      <c r="G101" s="15" t="s">
        <v>11</v>
      </c>
      <c r="H101" s="28">
        <v>0.8</v>
      </c>
      <c r="I101" s="84">
        <f>VLOOKUP(B101,[1]Sheet1!$B$5:$AZ$716,51,0)</f>
        <v>296910.43</v>
      </c>
      <c r="J101" s="84">
        <f>VLOOKUP(B101,[1]Sheet1!$B$5:$BA$716,52,0)</f>
        <v>243025.5</v>
      </c>
      <c r="K101" s="30">
        <f>VLOOKUP(B101,[2]Sheet1!$B$5:$BB$697,53,0)</f>
        <v>24598.071666666699</v>
      </c>
      <c r="L101" s="30">
        <f>VLOOKUP(B101,[2]Sheet1!$B:$BC,54,0)</f>
        <v>30861.246666666699</v>
      </c>
      <c r="M101" s="30">
        <f>VLOOKUP(B101,[2]Sheet1!$B:$BD,55,0)</f>
        <v>28738.9083333333</v>
      </c>
      <c r="N101" s="30">
        <f>VLOOKUP(B101,[2]Sheet1!$B:$BE,56,0)</f>
        <v>28808.796666666702</v>
      </c>
      <c r="O101" s="30">
        <f>VLOOKUP(B101,[2]Sheet1!$B:$BF,57,0)</f>
        <v>28867.323333333301</v>
      </c>
      <c r="P101" s="30">
        <f>VLOOKUP(B101,[3]Sheet1!$B:$BH,59,0)</f>
        <v>31044.151666666701</v>
      </c>
      <c r="Q101" s="30">
        <f>VLOOKUP(B101,[4]Sheet1!$B$5:$BJ$707,61,0)</f>
        <v>28487.1</v>
      </c>
      <c r="R101" s="30">
        <f>VLOOKUP(B101,[1]Sheet1!$B$5:$BN$716,65,0)</f>
        <v>26957.1583333333</v>
      </c>
      <c r="S101" s="36">
        <f t="shared" si="28"/>
        <v>182690.20533333338</v>
      </c>
      <c r="T101" s="37">
        <f>VLOOKUP(B101,[5]Sheet2!$A:$V,21,0)</f>
        <v>30000</v>
      </c>
      <c r="U101" s="37"/>
      <c r="V101" s="37"/>
      <c r="W101" s="37">
        <f>VLOOKUP(B101,'[6]5.30 (2)'!$C$4:$V$115,20,0)</f>
        <v>30000</v>
      </c>
      <c r="X101" s="37"/>
      <c r="Y101" s="37">
        <f>VLOOKUP(B101,'[7]7.4付款计划'!$C$4:$AI$185,33,0)</f>
        <v>10000</v>
      </c>
      <c r="Z101" s="37">
        <f>VLOOKUP(B101,'[7]7.9付款计划'!$C$9:$AB$196,26,0)</f>
        <v>20000</v>
      </c>
      <c r="AA101" s="37"/>
      <c r="AB101" s="37"/>
      <c r="AC101" s="37">
        <f t="shared" si="29"/>
        <v>90000</v>
      </c>
      <c r="AD101" s="38">
        <f t="shared" si="21"/>
        <v>92690.205333333375</v>
      </c>
      <c r="AE101" s="38">
        <f t="shared" si="30"/>
        <v>243025.5</v>
      </c>
      <c r="AF101" s="44">
        <f t="shared" si="33"/>
        <v>92690.205333333375</v>
      </c>
      <c r="AG101" s="45">
        <f t="shared" si="23"/>
        <v>92690.205333333375</v>
      </c>
      <c r="AH101" s="54">
        <v>50000</v>
      </c>
      <c r="AI101" s="47">
        <f t="shared" si="31"/>
        <v>50000</v>
      </c>
      <c r="AJ101" s="55">
        <f t="shared" si="24"/>
        <v>0.53943132200634936</v>
      </c>
      <c r="AK101" s="49">
        <f t="shared" si="25"/>
        <v>1.269558442850819E-2</v>
      </c>
      <c r="AL101" s="50"/>
      <c r="AM101" s="50"/>
      <c r="AN101" s="50"/>
      <c r="AO101" s="50">
        <f t="shared" si="26"/>
        <v>0</v>
      </c>
      <c r="AP101" s="58">
        <v>0.03</v>
      </c>
      <c r="AQ101" s="58">
        <f t="shared" si="34"/>
        <v>0.03</v>
      </c>
      <c r="AR101" s="47">
        <f t="shared" si="27"/>
        <v>48500</v>
      </c>
      <c r="AS101" s="59">
        <v>45533</v>
      </c>
      <c r="AT101" s="9">
        <v>3</v>
      </c>
      <c r="AU101" s="59">
        <f>AS101-AT101</f>
        <v>45530</v>
      </c>
      <c r="AV101" s="68" t="s">
        <v>98</v>
      </c>
      <c r="AW101" s="47" t="str">
        <f>VLOOKUP(B101,[8]Sheet1!$A$1:$O$65536,15,0)</f>
        <v>应付329601.54</v>
      </c>
      <c r="AX101" s="15" t="s">
        <v>167</v>
      </c>
      <c r="AY101" s="69" t="s">
        <v>345</v>
      </c>
    </row>
    <row r="102" spans="1:52" ht="36" hidden="1" customHeight="1" x14ac:dyDescent="0.25">
      <c r="A102" s="9">
        <f t="shared" si="32"/>
        <v>99</v>
      </c>
      <c r="B102" s="10" t="s">
        <v>346</v>
      </c>
      <c r="C102" s="11" t="s">
        <v>347</v>
      </c>
      <c r="D102" s="12" t="s">
        <v>559</v>
      </c>
      <c r="E102" s="16" t="s">
        <v>114</v>
      </c>
      <c r="F102" s="15" t="s">
        <v>12</v>
      </c>
      <c r="G102" s="15" t="s">
        <v>11</v>
      </c>
      <c r="H102" s="28">
        <v>0.8</v>
      </c>
      <c r="I102" s="84">
        <f>VLOOKUP(B102,[1]Sheet1!$B$5:$AZ$716,51,0)</f>
        <v>218342.34</v>
      </c>
      <c r="J102" s="84">
        <f>VLOOKUP(B102,[1]Sheet1!$B$5:$BA$716,52,0)</f>
        <v>162042.75</v>
      </c>
      <c r="K102" s="30">
        <f>VLOOKUP(B102,[2]Sheet1!$B$5:$BB$697,53,0)</f>
        <v>15262.6366666667</v>
      </c>
      <c r="L102" s="30">
        <f>VLOOKUP(B102,[2]Sheet1!$B:$BC,54,0)</f>
        <v>15546.5666666667</v>
      </c>
      <c r="M102" s="30">
        <f>VLOOKUP(B102,[2]Sheet1!$B:$BD,55,0)</f>
        <v>17250.153333333299</v>
      </c>
      <c r="N102" s="30">
        <f>VLOOKUP(B102,[2]Sheet1!$B:$BE,56,0)</f>
        <v>15900.153333333301</v>
      </c>
      <c r="O102" s="30">
        <f>VLOOKUP(B102,[2]Sheet1!$B:$BF,57,0)</f>
        <v>21720.746666666699</v>
      </c>
      <c r="P102" s="30">
        <f>VLOOKUP(B102,[3]Sheet1!$B:$BH,59,0)</f>
        <v>21722.156666666699</v>
      </c>
      <c r="Q102" s="30">
        <f>VLOOKUP(B102,[4]Sheet1!$B$5:$BJ$707,61,0)</f>
        <v>21580.19</v>
      </c>
      <c r="R102" s="30">
        <f>VLOOKUP(B102,[1]Sheet1!$B$5:$BN$716,65,0)</f>
        <v>19462.828333333298</v>
      </c>
      <c r="S102" s="36">
        <f t="shared" si="28"/>
        <v>118756.34533333336</v>
      </c>
      <c r="T102" s="37">
        <f>VLOOKUP(B102,[5]Sheet2!$A:$V,21,0)</f>
        <v>24000</v>
      </c>
      <c r="U102" s="37"/>
      <c r="V102" s="37"/>
      <c r="W102" s="37"/>
      <c r="X102" s="37"/>
      <c r="Y102" s="37">
        <f>VLOOKUP(B102,'[7]7.4付款计划'!$C$4:$AI$185,33,0)</f>
        <v>10000</v>
      </c>
      <c r="Z102" s="37">
        <f>VLOOKUP(B102,'[7]7.9付款计划'!$C$9:$AB$196,26,0)</f>
        <v>0</v>
      </c>
      <c r="AA102" s="37"/>
      <c r="AB102" s="37"/>
      <c r="AC102" s="37">
        <f t="shared" si="29"/>
        <v>34000</v>
      </c>
      <c r="AD102" s="38">
        <f t="shared" si="21"/>
        <v>84756.34533333336</v>
      </c>
      <c r="AE102" s="38">
        <f t="shared" si="30"/>
        <v>162042.75</v>
      </c>
      <c r="AF102" s="44">
        <f t="shared" si="33"/>
        <v>84756.34533333336</v>
      </c>
      <c r="AG102" s="45">
        <f t="shared" si="23"/>
        <v>84756.34533333336</v>
      </c>
      <c r="AH102" s="54">
        <v>20000</v>
      </c>
      <c r="AI102" s="47">
        <f t="shared" si="31"/>
        <v>20000</v>
      </c>
      <c r="AJ102" s="48">
        <f t="shared" si="24"/>
        <v>0.23597053319539851</v>
      </c>
      <c r="AK102" s="49">
        <f t="shared" si="25"/>
        <v>5.078233771403276E-3</v>
      </c>
      <c r="AL102" s="50"/>
      <c r="AM102" s="50"/>
      <c r="AN102" s="50"/>
      <c r="AO102" s="50">
        <f t="shared" si="26"/>
        <v>0</v>
      </c>
      <c r="AP102" s="58"/>
      <c r="AQ102" s="58">
        <f t="shared" si="34"/>
        <v>0</v>
      </c>
      <c r="AR102" s="47">
        <f t="shared" si="27"/>
        <v>20000</v>
      </c>
      <c r="AS102" s="59">
        <v>45540</v>
      </c>
      <c r="AT102" s="61">
        <v>3</v>
      </c>
      <c r="AU102" s="60">
        <f>AS102-AT102</f>
        <v>45537</v>
      </c>
      <c r="AV102" s="68" t="s">
        <v>98</v>
      </c>
      <c r="AW102" s="47" t="str">
        <f>VLOOKUP(B102,[8]Sheet1!$A$1:$O$65536,15,0)</f>
        <v>应付218342.34</v>
      </c>
      <c r="AX102" s="15" t="s">
        <v>191</v>
      </c>
      <c r="AY102" s="69"/>
    </row>
    <row r="103" spans="1:52" ht="36" hidden="1" customHeight="1" x14ac:dyDescent="0.25">
      <c r="A103" s="9">
        <f t="shared" si="32"/>
        <v>100</v>
      </c>
      <c r="B103" s="10" t="s">
        <v>348</v>
      </c>
      <c r="C103" s="17" t="s">
        <v>349</v>
      </c>
      <c r="D103" s="12" t="s">
        <v>559</v>
      </c>
      <c r="E103" s="16" t="s">
        <v>114</v>
      </c>
      <c r="F103" s="15" t="s">
        <v>12</v>
      </c>
      <c r="G103" s="15" t="s">
        <v>11</v>
      </c>
      <c r="H103" s="28">
        <v>0.8</v>
      </c>
      <c r="I103" s="84">
        <f>VLOOKUP(B103,[1]Sheet1!$B$5:$AZ$716,51,0)</f>
        <v>1400030.87</v>
      </c>
      <c r="J103" s="84">
        <f>VLOOKUP(B103,[1]Sheet1!$B$5:$BA$716,52,0)</f>
        <v>1204246.72</v>
      </c>
      <c r="K103" s="30">
        <f>VLOOKUP(B103,[2]Sheet1!$B$5:$BB$697,53,0)</f>
        <v>66679.711666666699</v>
      </c>
      <c r="L103" s="30">
        <f>VLOOKUP(B103,[2]Sheet1!$B:$BC,54,0)</f>
        <v>56543.574999999997</v>
      </c>
      <c r="M103" s="30">
        <f>VLOOKUP(B103,[2]Sheet1!$B:$BD,55,0)</f>
        <v>59586.8616666667</v>
      </c>
      <c r="N103" s="30">
        <f>VLOOKUP(B103,[2]Sheet1!$B:$BE,56,0)</f>
        <v>72669.826666666704</v>
      </c>
      <c r="O103" s="30">
        <f>VLOOKUP(B103,[2]Sheet1!$B:$BF,57,0)</f>
        <v>82380.246666666702</v>
      </c>
      <c r="P103" s="30">
        <f>VLOOKUP(B103,[3]Sheet1!$B:$BH,59,0)</f>
        <v>69524.031666666706</v>
      </c>
      <c r="Q103" s="30">
        <f>VLOOKUP(B103,[4]Sheet1!$B$5:$BJ$707,61,0)</f>
        <v>81791.738333333298</v>
      </c>
      <c r="R103" s="30">
        <f>VLOOKUP(B103,[1]Sheet1!$B$5:$BN$716,65,0)</f>
        <v>90928.554999999993</v>
      </c>
      <c r="S103" s="36">
        <f t="shared" si="28"/>
        <v>464083.63733333349</v>
      </c>
      <c r="T103" s="37">
        <f>VLOOKUP(B103,[5]Sheet2!$A:$V,21,0)</f>
        <v>140000</v>
      </c>
      <c r="U103" s="37"/>
      <c r="V103" s="37">
        <v>170000</v>
      </c>
      <c r="W103" s="37">
        <f>VLOOKUP(B103,'[6]5.30 (2)'!$C$4:$V$115,20,0)</f>
        <v>20000</v>
      </c>
      <c r="X103" s="37"/>
      <c r="Y103" s="37">
        <f>VLOOKUP(B103,'[7]7.4付款计划'!$C$4:$AI$185,33,0)</f>
        <v>10000</v>
      </c>
      <c r="Z103" s="37">
        <f>VLOOKUP(B103,'[7]7.9付款计划'!$C$9:$AB$196,26,0)</f>
        <v>10000</v>
      </c>
      <c r="AA103" s="37"/>
      <c r="AB103" s="37"/>
      <c r="AC103" s="37">
        <f t="shared" si="29"/>
        <v>350000</v>
      </c>
      <c r="AD103" s="38">
        <f t="shared" si="21"/>
        <v>114083.63733333349</v>
      </c>
      <c r="AE103" s="38">
        <f t="shared" si="30"/>
        <v>1204246.72</v>
      </c>
      <c r="AF103" s="44">
        <f t="shared" si="33"/>
        <v>114083.63733333349</v>
      </c>
      <c r="AG103" s="45">
        <f t="shared" si="23"/>
        <v>114083.63733333349</v>
      </c>
      <c r="AH103" s="54">
        <v>20000</v>
      </c>
      <c r="AI103" s="47">
        <f t="shared" si="31"/>
        <v>20000</v>
      </c>
      <c r="AJ103" s="48">
        <f t="shared" si="24"/>
        <v>0.17530997842892501</v>
      </c>
      <c r="AK103" s="49">
        <f t="shared" si="25"/>
        <v>5.078233771403276E-3</v>
      </c>
      <c r="AL103" s="50"/>
      <c r="AM103" s="50"/>
      <c r="AN103" s="50"/>
      <c r="AO103" s="50">
        <f t="shared" si="26"/>
        <v>0</v>
      </c>
      <c r="AP103" s="58">
        <v>0.03</v>
      </c>
      <c r="AQ103" s="58">
        <f t="shared" si="34"/>
        <v>0.03</v>
      </c>
      <c r="AR103" s="47">
        <f t="shared" si="27"/>
        <v>19400</v>
      </c>
      <c r="AS103" s="59">
        <v>45532</v>
      </c>
      <c r="AT103" s="9">
        <v>3</v>
      </c>
      <c r="AU103" s="59">
        <f>AS103-AT103</f>
        <v>45529</v>
      </c>
      <c r="AV103" s="68" t="s">
        <v>98</v>
      </c>
      <c r="AW103" s="47" t="str">
        <f>VLOOKUP(B103,[8]Sheet1!$A$1:$O$65536,15,0)</f>
        <v>应付1400030.87</v>
      </c>
      <c r="AX103" s="15" t="s">
        <v>191</v>
      </c>
      <c r="AY103" s="69"/>
      <c r="AZ103" s="3"/>
    </row>
    <row r="104" spans="1:52" ht="36" hidden="1" customHeight="1" x14ac:dyDescent="0.25">
      <c r="A104" s="9">
        <f t="shared" si="32"/>
        <v>101</v>
      </c>
      <c r="B104" s="10" t="s">
        <v>350</v>
      </c>
      <c r="C104" s="12" t="s">
        <v>351</v>
      </c>
      <c r="D104" s="12" t="s">
        <v>565</v>
      </c>
      <c r="E104" s="14" t="s">
        <v>114</v>
      </c>
      <c r="F104" s="15" t="s">
        <v>16</v>
      </c>
      <c r="G104" s="15" t="s">
        <v>21</v>
      </c>
      <c r="H104" s="28">
        <v>0.8</v>
      </c>
      <c r="I104" s="29">
        <f>VLOOKUP(B104,[1]Sheet1!$B$5:$AZ$716,51,0)</f>
        <v>96230.66</v>
      </c>
      <c r="J104" s="29">
        <f>VLOOKUP(B104,[1]Sheet1!$B$5:$BA$716,52,0)</f>
        <v>96230.66</v>
      </c>
      <c r="K104" s="30">
        <f>VLOOKUP(B104,[2]Sheet1!$B$5:$BB$697,53,0)</f>
        <v>15137.006666666701</v>
      </c>
      <c r="L104" s="30">
        <f>VLOOKUP(B104,[2]Sheet1!$B:$BC,54,0)</f>
        <v>11305.571666666699</v>
      </c>
      <c r="M104" s="30">
        <f>VLOOKUP(B104,[2]Sheet1!$B:$BD,55,0)</f>
        <v>11305.571666666699</v>
      </c>
      <c r="N104" s="30">
        <f>VLOOKUP(B104,[2]Sheet1!$B:$BE,56,0)</f>
        <v>9088.9050000000007</v>
      </c>
      <c r="O104" s="30">
        <f>VLOOKUP(B104,[2]Sheet1!$B:$BF,57,0)</f>
        <v>5222.23833333333</v>
      </c>
      <c r="P104" s="30">
        <f>VLOOKUP(B104,[3]Sheet1!$B:$BH,59,0)</f>
        <v>5222.23833333333</v>
      </c>
      <c r="Q104" s="30">
        <f>VLOOKUP(B104,[4]Sheet1!$B$5:$BJ$707,61,0)</f>
        <v>0</v>
      </c>
      <c r="R104" s="30">
        <f>VLOOKUP(B104,[1]Sheet1!$B$5:$BN$716,65,0)</f>
        <v>0</v>
      </c>
      <c r="S104" s="36">
        <f t="shared" si="28"/>
        <v>45825.225333333401</v>
      </c>
      <c r="T104" s="37">
        <f>VLOOKUP(B104,[5]Sheet2!$A:$V,21,0)</f>
        <v>20000</v>
      </c>
      <c r="U104" s="37"/>
      <c r="V104" s="37"/>
      <c r="W104" s="37">
        <f>VLOOKUP(B104,'[6]5.30 (2)'!$C$4:$V$115,20,0)</f>
        <v>10000</v>
      </c>
      <c r="X104" s="37"/>
      <c r="Y104" s="37">
        <f>VLOOKUP(B104,'[7]7.4付款计划'!$C$4:$AI$185,33,0)</f>
        <v>0</v>
      </c>
      <c r="Z104" s="37">
        <f>VLOOKUP(B104,'[7]7.9付款计划'!$C$9:$AB$196,26,0)</f>
        <v>0</v>
      </c>
      <c r="AA104" s="37"/>
      <c r="AB104" s="37"/>
      <c r="AC104" s="37">
        <f t="shared" si="29"/>
        <v>30000</v>
      </c>
      <c r="AD104" s="38">
        <f t="shared" si="21"/>
        <v>15825.225333333401</v>
      </c>
      <c r="AE104" s="38">
        <f t="shared" si="30"/>
        <v>96230.66</v>
      </c>
      <c r="AF104" s="44">
        <f t="shared" si="33"/>
        <v>96230.66</v>
      </c>
      <c r="AG104" s="45">
        <f t="shared" si="23"/>
        <v>96230.66</v>
      </c>
      <c r="AH104" s="53">
        <v>10000</v>
      </c>
      <c r="AI104" s="47">
        <f t="shared" si="31"/>
        <v>10000</v>
      </c>
      <c r="AJ104" s="48">
        <f t="shared" si="24"/>
        <v>0.10391698446212465</v>
      </c>
      <c r="AK104" s="49">
        <f t="shared" si="25"/>
        <v>2.539116885701638E-3</v>
      </c>
      <c r="AL104" s="50"/>
      <c r="AM104" s="50"/>
      <c r="AN104" s="50"/>
      <c r="AO104" s="50">
        <f t="shared" si="26"/>
        <v>0</v>
      </c>
      <c r="AP104" s="58">
        <v>0.03</v>
      </c>
      <c r="AQ104" s="58">
        <f t="shared" si="34"/>
        <v>0.03</v>
      </c>
      <c r="AR104" s="47">
        <f t="shared" si="27"/>
        <v>9700</v>
      </c>
      <c r="AS104" s="59"/>
      <c r="AT104" s="9"/>
      <c r="AU104" s="59"/>
      <c r="AV104" s="19" t="s">
        <v>98</v>
      </c>
      <c r="AW104" s="71"/>
      <c r="AX104" s="9" t="s">
        <v>167</v>
      </c>
      <c r="AY104" s="69" t="s">
        <v>352</v>
      </c>
    </row>
    <row r="105" spans="1:52" ht="36" hidden="1" customHeight="1" x14ac:dyDescent="0.25">
      <c r="A105" s="9">
        <f t="shared" si="32"/>
        <v>102</v>
      </c>
      <c r="B105" s="10" t="s">
        <v>353</v>
      </c>
      <c r="C105" s="12" t="s">
        <v>354</v>
      </c>
      <c r="D105" s="76" t="s">
        <v>571</v>
      </c>
      <c r="E105" s="14" t="s">
        <v>86</v>
      </c>
      <c r="F105" s="15" t="s">
        <v>16</v>
      </c>
      <c r="G105" s="15" t="s">
        <v>11</v>
      </c>
      <c r="H105" s="28">
        <v>0.8</v>
      </c>
      <c r="I105" s="29">
        <f>VLOOKUP(B105,[1]Sheet1!$B$5:$AZ$716,51,0)</f>
        <v>86795.3</v>
      </c>
      <c r="J105" s="29">
        <f>VLOOKUP(B105,[1]Sheet1!$B$5:$BA$716,52,0)</f>
        <v>86795.3</v>
      </c>
      <c r="K105" s="30">
        <f>VLOOKUP(B105,[2]Sheet1!$B$5:$BB$697,53,0)</f>
        <v>0</v>
      </c>
      <c r="L105" s="30">
        <f>VLOOKUP(B105,[2]Sheet1!$B:$BC,54,0)</f>
        <v>0</v>
      </c>
      <c r="M105" s="30">
        <f>VLOOKUP(B105,[2]Sheet1!$B:$BD,55,0)</f>
        <v>414.33333333333297</v>
      </c>
      <c r="N105" s="30">
        <f>VLOOKUP(B105,[2]Sheet1!$B:$BE,56,0)</f>
        <v>7595.4833333333299</v>
      </c>
      <c r="O105" s="30">
        <f>VLOOKUP(B105,[2]Sheet1!$B:$BF,57,0)</f>
        <v>14465.8833333333</v>
      </c>
      <c r="P105" s="30">
        <f>VLOOKUP(B105,[3]Sheet1!$B:$BH,59,0)</f>
        <v>14465.8833333333</v>
      </c>
      <c r="Q105" s="30">
        <f>VLOOKUP(B105,[4]Sheet1!$B$5:$BJ$707,61,0)</f>
        <v>14465.8833333333</v>
      </c>
      <c r="R105" s="30">
        <f>VLOOKUP(B105,[1]Sheet1!$B$5:$BN$716,65,0)</f>
        <v>14465.8833333333</v>
      </c>
      <c r="S105" s="36">
        <f t="shared" si="28"/>
        <v>52698.679999999891</v>
      </c>
      <c r="T105" s="37">
        <f>VLOOKUP(B105,[5]Sheet2!$A:$V,21,0)</f>
        <v>0</v>
      </c>
      <c r="U105" s="37"/>
      <c r="V105" s="37"/>
      <c r="W105" s="37"/>
      <c r="X105" s="37"/>
      <c r="Y105" s="37"/>
      <c r="Z105" s="37">
        <f>VLOOKUP(B105,'[7]7.9付款计划'!$C$9:$AB$196,26,0)</f>
        <v>0</v>
      </c>
      <c r="AA105" s="37"/>
      <c r="AB105" s="37"/>
      <c r="AC105" s="37">
        <f t="shared" si="29"/>
        <v>0</v>
      </c>
      <c r="AD105" s="38">
        <f t="shared" si="21"/>
        <v>52698.679999999891</v>
      </c>
      <c r="AE105" s="38">
        <f t="shared" si="30"/>
        <v>86795.3</v>
      </c>
      <c r="AF105" s="44">
        <f t="shared" si="33"/>
        <v>52698.679999999891</v>
      </c>
      <c r="AG105" s="45">
        <f t="shared" si="23"/>
        <v>52698.679999999891</v>
      </c>
      <c r="AH105" s="44"/>
      <c r="AI105" s="47">
        <f t="shared" si="31"/>
        <v>0</v>
      </c>
      <c r="AJ105" s="48">
        <f t="shared" si="24"/>
        <v>0</v>
      </c>
      <c r="AK105" s="49">
        <f t="shared" si="25"/>
        <v>0</v>
      </c>
      <c r="AL105" s="50"/>
      <c r="AM105" s="51"/>
      <c r="AN105" s="51"/>
      <c r="AO105" s="50">
        <f t="shared" si="26"/>
        <v>0</v>
      </c>
      <c r="AP105" s="58"/>
      <c r="AQ105" s="58">
        <f t="shared" si="34"/>
        <v>0</v>
      </c>
      <c r="AR105" s="47">
        <f t="shared" si="27"/>
        <v>0</v>
      </c>
      <c r="AS105" s="59">
        <v>45532</v>
      </c>
      <c r="AT105" s="9">
        <v>3</v>
      </c>
      <c r="AU105" s="60">
        <f t="shared" ref="AU105:AU110" si="36">AS105-AT105</f>
        <v>45529</v>
      </c>
      <c r="AV105" s="19" t="s">
        <v>98</v>
      </c>
      <c r="AW105" s="47"/>
      <c r="AX105" s="9" t="s">
        <v>167</v>
      </c>
      <c r="AY105" s="69"/>
    </row>
    <row r="106" spans="1:52" ht="36" hidden="1" customHeight="1" x14ac:dyDescent="0.25">
      <c r="A106" s="9">
        <f t="shared" si="32"/>
        <v>103</v>
      </c>
      <c r="B106" s="10" t="s">
        <v>355</v>
      </c>
      <c r="C106" s="12" t="s">
        <v>356</v>
      </c>
      <c r="D106" s="12" t="s">
        <v>559</v>
      </c>
      <c r="E106" s="14" t="s">
        <v>114</v>
      </c>
      <c r="F106" s="15" t="s">
        <v>16</v>
      </c>
      <c r="G106" s="15" t="s">
        <v>21</v>
      </c>
      <c r="H106" s="28">
        <v>0.8</v>
      </c>
      <c r="I106" s="29">
        <f>VLOOKUP(B106,[1]Sheet1!$B$5:$AZ$716,51,0)</f>
        <v>2480526.36</v>
      </c>
      <c r="J106" s="29">
        <f>VLOOKUP(B106,[1]Sheet1!$B$5:$BA$716,52,0)</f>
        <v>2480526.36</v>
      </c>
      <c r="K106" s="30">
        <f>VLOOKUP(B106,[2]Sheet1!$B$5:$BB$697,53,0)</f>
        <v>56637.038333333301</v>
      </c>
      <c r="L106" s="30">
        <f>VLOOKUP(B106,[2]Sheet1!$B:$BC,54,0)</f>
        <v>56637.038333333301</v>
      </c>
      <c r="M106" s="30">
        <f>VLOOKUP(B106,[2]Sheet1!$B:$BD,55,0)</f>
        <v>56637.038333333301</v>
      </c>
      <c r="N106" s="30">
        <f>VLOOKUP(B106,[2]Sheet1!$B:$BE,56,0)</f>
        <v>203003.721666667</v>
      </c>
      <c r="O106" s="30">
        <f>VLOOKUP(B106,[2]Sheet1!$B:$BF,57,0)</f>
        <v>291213.05499999999</v>
      </c>
      <c r="P106" s="30">
        <f>VLOOKUP(B106,[3]Sheet1!$B:$BH,59,0)</f>
        <v>403895.90166666702</v>
      </c>
      <c r="Q106" s="30">
        <f>VLOOKUP(B106,[4]Sheet1!$B$5:$BJ$707,61,0)</f>
        <v>373450.688333333</v>
      </c>
      <c r="R106" s="30">
        <f>VLOOKUP(B106,[1]Sheet1!$B$5:$BN$716,65,0)</f>
        <v>373450.688333333</v>
      </c>
      <c r="S106" s="36">
        <f t="shared" si="28"/>
        <v>1451940.1359999999</v>
      </c>
      <c r="T106" s="37">
        <f>VLOOKUP(B106,[5]Sheet2!$A:$V,21,0)</f>
        <v>150000</v>
      </c>
      <c r="U106" s="37"/>
      <c r="V106" s="37"/>
      <c r="W106" s="37">
        <f>VLOOKUP(B106,'[6]5.30 (2)'!$C$4:$V$115,20,0)</f>
        <v>100000</v>
      </c>
      <c r="X106" s="37"/>
      <c r="Y106" s="37">
        <f>VLOOKUP(B106,'[7]7.4付款计划'!$C$4:$AI$185,33,0)</f>
        <v>0</v>
      </c>
      <c r="Z106" s="37">
        <f>VLOOKUP(B106,'[7]7.9付款计划'!$C$9:$AB$196,26,0)</f>
        <v>0</v>
      </c>
      <c r="AA106" s="37">
        <v>200000</v>
      </c>
      <c r="AB106" s="37"/>
      <c r="AC106" s="37">
        <f t="shared" si="29"/>
        <v>450000</v>
      </c>
      <c r="AD106" s="38">
        <f t="shared" si="21"/>
        <v>1001940.1359999999</v>
      </c>
      <c r="AE106" s="38">
        <f t="shared" si="30"/>
        <v>2280526.36</v>
      </c>
      <c r="AF106" s="44">
        <f t="shared" si="33"/>
        <v>2280526.36</v>
      </c>
      <c r="AG106" s="45">
        <f t="shared" si="23"/>
        <v>2280526.36</v>
      </c>
      <c r="AH106" s="54">
        <v>250000</v>
      </c>
      <c r="AI106" s="47">
        <f t="shared" si="31"/>
        <v>250000</v>
      </c>
      <c r="AJ106" s="55">
        <f t="shared" si="24"/>
        <v>0.10962381509153002</v>
      </c>
      <c r="AK106" s="49">
        <f t="shared" si="25"/>
        <v>6.3477922142540957E-2</v>
      </c>
      <c r="AL106" s="50"/>
      <c r="AM106" s="50"/>
      <c r="AN106" s="50"/>
      <c r="AO106" s="50">
        <f t="shared" si="26"/>
        <v>0</v>
      </c>
      <c r="AP106" s="58">
        <v>0</v>
      </c>
      <c r="AQ106" s="58">
        <f t="shared" si="34"/>
        <v>0</v>
      </c>
      <c r="AR106" s="47">
        <f t="shared" si="27"/>
        <v>250000</v>
      </c>
      <c r="AS106" s="59">
        <v>45532</v>
      </c>
      <c r="AT106" s="9">
        <v>7</v>
      </c>
      <c r="AU106" s="59">
        <f t="shared" si="36"/>
        <v>45525</v>
      </c>
      <c r="AV106" s="19" t="s">
        <v>98</v>
      </c>
      <c r="AW106" s="71"/>
      <c r="AX106" s="9" t="s">
        <v>107</v>
      </c>
      <c r="AY106" s="69"/>
    </row>
    <row r="107" spans="1:52" ht="36" hidden="1" customHeight="1" x14ac:dyDescent="0.25">
      <c r="A107" s="9">
        <f t="shared" si="32"/>
        <v>104</v>
      </c>
      <c r="B107" s="10" t="s">
        <v>357</v>
      </c>
      <c r="C107" s="12" t="s">
        <v>358</v>
      </c>
      <c r="D107" s="12" t="s">
        <v>562</v>
      </c>
      <c r="E107" s="14" t="s">
        <v>86</v>
      </c>
      <c r="F107" s="15" t="s">
        <v>16</v>
      </c>
      <c r="G107" s="15" t="s">
        <v>11</v>
      </c>
      <c r="H107" s="28">
        <v>0.8</v>
      </c>
      <c r="I107" s="29">
        <f>VLOOKUP(B107,[1]Sheet1!$B$5:$AZ$716,51,0)</f>
        <v>145095.57</v>
      </c>
      <c r="J107" s="29">
        <f>VLOOKUP(B107,[1]Sheet1!$B$5:$BA$716,52,0)</f>
        <v>145095.57</v>
      </c>
      <c r="K107" s="30">
        <f>VLOOKUP(B107,[2]Sheet1!$B$5:$BB$697,53,0)</f>
        <v>12110.95</v>
      </c>
      <c r="L107" s="30">
        <f>VLOOKUP(B107,[2]Sheet1!$B:$BC,54,0)</f>
        <v>15110.93</v>
      </c>
      <c r="M107" s="30">
        <f>VLOOKUP(B107,[2]Sheet1!$B:$BD,55,0)</f>
        <v>15414.1466666667</v>
      </c>
      <c r="N107" s="30">
        <f>VLOOKUP(B107,[2]Sheet1!$B:$BE,56,0)</f>
        <v>14464.1466666667</v>
      </c>
      <c r="O107" s="30">
        <f>VLOOKUP(B107,[2]Sheet1!$B:$BF,57,0)</f>
        <v>12530.813333333301</v>
      </c>
      <c r="P107" s="30">
        <f>VLOOKUP(B107,[3]Sheet1!$B:$BH,59,0)</f>
        <v>13125.946666666699</v>
      </c>
      <c r="Q107" s="30">
        <f>VLOOKUP(B107,[4]Sheet1!$B$5:$BJ$707,61,0)</f>
        <v>12565.946666666699</v>
      </c>
      <c r="R107" s="30">
        <f>VLOOKUP(B107,[1]Sheet1!$B$5:$BN$716,65,0)</f>
        <v>9565.9666666666708</v>
      </c>
      <c r="S107" s="36">
        <f t="shared" si="28"/>
        <v>83911.077333333422</v>
      </c>
      <c r="T107" s="37">
        <f>VLOOKUP(B107,[5]Sheet2!$A:$V,21,0)</f>
        <v>50000</v>
      </c>
      <c r="U107" s="37"/>
      <c r="V107" s="37"/>
      <c r="W107" s="37">
        <f>VLOOKUP(B107,'[6]5.30 (2)'!$C$4:$V$115,20,0)</f>
        <v>10000</v>
      </c>
      <c r="X107" s="37"/>
      <c r="Y107" s="37">
        <f>VLOOKUP(B107,'[7]7.4付款计划'!$C$4:$AI$185,33,0)</f>
        <v>0</v>
      </c>
      <c r="Z107" s="37">
        <f>VLOOKUP(B107,'[7]7.9付款计划'!$C$9:$AB$196,26,0)</f>
        <v>0</v>
      </c>
      <c r="AA107" s="37"/>
      <c r="AB107" s="37"/>
      <c r="AC107" s="37">
        <f t="shared" si="29"/>
        <v>60000</v>
      </c>
      <c r="AD107" s="38">
        <f t="shared" si="21"/>
        <v>23911.077333333422</v>
      </c>
      <c r="AE107" s="38">
        <f t="shared" si="30"/>
        <v>145095.57</v>
      </c>
      <c r="AF107" s="44">
        <f t="shared" si="33"/>
        <v>23911.077333333422</v>
      </c>
      <c r="AG107" s="45">
        <f t="shared" si="23"/>
        <v>23911.077333333422</v>
      </c>
      <c r="AH107" s="52">
        <v>10000</v>
      </c>
      <c r="AI107" s="47">
        <f t="shared" si="31"/>
        <v>10000</v>
      </c>
      <c r="AJ107" s="48">
        <f t="shared" si="24"/>
        <v>0.418216204171588</v>
      </c>
      <c r="AK107" s="49">
        <f t="shared" si="25"/>
        <v>2.539116885701638E-3</v>
      </c>
      <c r="AL107" s="50"/>
      <c r="AM107" s="50"/>
      <c r="AN107" s="50"/>
      <c r="AO107" s="50">
        <f t="shared" si="26"/>
        <v>0</v>
      </c>
      <c r="AP107" s="58">
        <v>0</v>
      </c>
      <c r="AQ107" s="58">
        <f t="shared" si="34"/>
        <v>0</v>
      </c>
      <c r="AR107" s="47">
        <f t="shared" si="27"/>
        <v>10000</v>
      </c>
      <c r="AS107" s="59">
        <v>45534</v>
      </c>
      <c r="AT107" s="9">
        <v>3</v>
      </c>
      <c r="AU107" s="60">
        <f t="shared" si="36"/>
        <v>45531</v>
      </c>
      <c r="AV107" s="19" t="s">
        <v>98</v>
      </c>
      <c r="AW107" s="71"/>
      <c r="AX107" s="9" t="s">
        <v>229</v>
      </c>
      <c r="AY107" s="69"/>
    </row>
    <row r="108" spans="1:52" ht="36" hidden="1" customHeight="1" x14ac:dyDescent="0.25">
      <c r="A108" s="9">
        <f t="shared" si="32"/>
        <v>105</v>
      </c>
      <c r="B108" s="10" t="s">
        <v>359</v>
      </c>
      <c r="C108" s="12" t="s">
        <v>360</v>
      </c>
      <c r="D108" s="12" t="s">
        <v>562</v>
      </c>
      <c r="E108" s="14" t="s">
        <v>114</v>
      </c>
      <c r="F108" s="15" t="s">
        <v>16</v>
      </c>
      <c r="G108" s="15" t="s">
        <v>11</v>
      </c>
      <c r="H108" s="28">
        <v>0.8</v>
      </c>
      <c r="I108" s="29">
        <f>VLOOKUP(B108,[1]Sheet1!$B$5:$AZ$716,51,0)</f>
        <v>218188.19</v>
      </c>
      <c r="J108" s="29">
        <f>VLOOKUP(B108,[1]Sheet1!$B$5:$BA$716,52,0)</f>
        <v>218188.19</v>
      </c>
      <c r="K108" s="30">
        <f>VLOOKUP(B108,[2]Sheet1!$B$5:$BB$697,53,0)</f>
        <v>10800.39</v>
      </c>
      <c r="L108" s="30">
        <f>VLOOKUP(B108,[2]Sheet1!$B:$BC,54,0)</f>
        <v>10752.93</v>
      </c>
      <c r="M108" s="30">
        <f>VLOOKUP(B108,[2]Sheet1!$B:$BD,55,0)</f>
        <v>12986.94</v>
      </c>
      <c r="N108" s="30">
        <f>VLOOKUP(B108,[2]Sheet1!$B:$BE,56,0)</f>
        <v>15797.34</v>
      </c>
      <c r="O108" s="30">
        <f>VLOOKUP(B108,[2]Sheet1!$B:$BF,57,0)</f>
        <v>20360.34</v>
      </c>
      <c r="P108" s="30">
        <f>VLOOKUP(B108,[3]Sheet1!$B:$BH,59,0)</f>
        <v>18560.25</v>
      </c>
      <c r="Q108" s="30">
        <f>VLOOKUP(B108,[4]Sheet1!$B$5:$BJ$707,61,0)</f>
        <v>15560.1</v>
      </c>
      <c r="R108" s="30">
        <f>VLOOKUP(B108,[1]Sheet1!$B$5:$BN$716,65,0)</f>
        <v>14407.5</v>
      </c>
      <c r="S108" s="36">
        <f t="shared" si="28"/>
        <v>95380.632000000012</v>
      </c>
      <c r="T108" s="37">
        <f>VLOOKUP(B108,[5]Sheet2!$A:$V,21,0)</f>
        <v>40000</v>
      </c>
      <c r="U108" s="37"/>
      <c r="V108" s="37"/>
      <c r="W108" s="37">
        <f>VLOOKUP(B108,'[6]5.30 (2)'!$C$4:$V$115,20,0)</f>
        <v>10000</v>
      </c>
      <c r="X108" s="37"/>
      <c r="Y108" s="37">
        <f>VLOOKUP(B108,'[7]7.4付款计划'!$C$4:$AI$185,33,0)</f>
        <v>0</v>
      </c>
      <c r="Z108" s="37">
        <f>VLOOKUP(B108,'[7]7.9付款计划'!$C$9:$AB$196,26,0)</f>
        <v>0</v>
      </c>
      <c r="AA108" s="37"/>
      <c r="AB108" s="37"/>
      <c r="AC108" s="37">
        <f t="shared" si="29"/>
        <v>50000</v>
      </c>
      <c r="AD108" s="38">
        <f t="shared" si="21"/>
        <v>45380.632000000012</v>
      </c>
      <c r="AE108" s="38">
        <f t="shared" si="30"/>
        <v>218188.19</v>
      </c>
      <c r="AF108" s="44">
        <f t="shared" si="33"/>
        <v>45380.632000000012</v>
      </c>
      <c r="AG108" s="45">
        <f t="shared" si="23"/>
        <v>45380.632000000012</v>
      </c>
      <c r="AH108" s="52">
        <v>10000</v>
      </c>
      <c r="AI108" s="47">
        <f t="shared" si="31"/>
        <v>10000</v>
      </c>
      <c r="AJ108" s="48">
        <f t="shared" si="24"/>
        <v>0.22035832378887973</v>
      </c>
      <c r="AK108" s="49">
        <f t="shared" si="25"/>
        <v>2.539116885701638E-3</v>
      </c>
      <c r="AL108" s="50"/>
      <c r="AM108" s="50"/>
      <c r="AN108" s="50"/>
      <c r="AO108" s="50">
        <f t="shared" si="26"/>
        <v>0</v>
      </c>
      <c r="AP108" s="58">
        <v>0</v>
      </c>
      <c r="AQ108" s="58">
        <f t="shared" si="34"/>
        <v>0</v>
      </c>
      <c r="AR108" s="47">
        <f t="shared" si="27"/>
        <v>10000</v>
      </c>
      <c r="AS108" s="59">
        <v>45540</v>
      </c>
      <c r="AT108" s="9">
        <v>3</v>
      </c>
      <c r="AU108" s="59">
        <f t="shared" si="36"/>
        <v>45537</v>
      </c>
      <c r="AV108" s="19" t="s">
        <v>98</v>
      </c>
      <c r="AW108" s="71"/>
      <c r="AX108" s="9" t="s">
        <v>182</v>
      </c>
      <c r="AY108" s="69"/>
    </row>
    <row r="109" spans="1:52" ht="36" hidden="1" customHeight="1" x14ac:dyDescent="0.25">
      <c r="A109" s="9">
        <f t="shared" si="32"/>
        <v>106</v>
      </c>
      <c r="B109" s="10" t="s">
        <v>361</v>
      </c>
      <c r="C109" s="12" t="s">
        <v>362</v>
      </c>
      <c r="D109" s="12" t="s">
        <v>559</v>
      </c>
      <c r="E109" s="14" t="s">
        <v>86</v>
      </c>
      <c r="F109" s="15" t="s">
        <v>16</v>
      </c>
      <c r="G109" s="15" t="s">
        <v>21</v>
      </c>
      <c r="H109" s="28">
        <v>1</v>
      </c>
      <c r="I109" s="29">
        <f>VLOOKUP(B109,[1]Sheet1!$B$5:$AZ$716,51,0)</f>
        <v>1243799.6100000001</v>
      </c>
      <c r="J109" s="29">
        <f>VLOOKUP(B109,[1]Sheet1!$B$5:$BA$716,52,0)</f>
        <v>1041809.85</v>
      </c>
      <c r="K109" s="30">
        <f>VLOOKUP(B109,[2]Sheet1!$B$5:$BB$697,53,0)</f>
        <v>92578.64</v>
      </c>
      <c r="L109" s="30">
        <f>VLOOKUP(B109,[2]Sheet1!$B:$BC,54,0)</f>
        <v>109411.12</v>
      </c>
      <c r="M109" s="30">
        <f>VLOOKUP(B109,[2]Sheet1!$B:$BD,55,0)</f>
        <v>16832.48</v>
      </c>
      <c r="N109" s="30">
        <f>VLOOKUP(B109,[2]Sheet1!$B:$BE,56,0)</f>
        <v>16832.48</v>
      </c>
      <c r="O109" s="30">
        <f>VLOOKUP(B109,[2]Sheet1!$B:$BF,57,0)</f>
        <v>33664.959999999999</v>
      </c>
      <c r="P109" s="30">
        <f>VLOOKUP(B109,[3]Sheet1!$B:$BH,59,0)</f>
        <v>117827.36</v>
      </c>
      <c r="Q109" s="30">
        <f>VLOOKUP(B109,[4]Sheet1!$B$5:$BJ$707,61,0)</f>
        <v>151492.32</v>
      </c>
      <c r="R109" s="30">
        <f>VLOOKUP(B109,[1]Sheet1!$B$5:$BN$716,65,0)</f>
        <v>134659.84</v>
      </c>
      <c r="S109" s="36">
        <f t="shared" si="28"/>
        <v>673299.20000000007</v>
      </c>
      <c r="T109" s="37">
        <f>VLOOKUP(B109,[5]Sheet2!$A:$V,21,0)</f>
        <v>0</v>
      </c>
      <c r="U109" s="37"/>
      <c r="V109" s="37"/>
      <c r="W109" s="37">
        <f>VLOOKUP(B109,'[6]5.30 (2)'!$C$4:$V$115,20,0)</f>
        <v>500000</v>
      </c>
      <c r="X109" s="37"/>
      <c r="Y109" s="37">
        <f>VLOOKUP(B109,'[7]7.4付款计划'!$C$4:$AI$185,33,0)</f>
        <v>0</v>
      </c>
      <c r="Z109" s="37">
        <v>564350.55000000005</v>
      </c>
      <c r="AA109" s="37"/>
      <c r="AB109" s="37"/>
      <c r="AC109" s="37">
        <f t="shared" si="29"/>
        <v>1064350.55</v>
      </c>
      <c r="AD109" s="38">
        <f t="shared" si="21"/>
        <v>-391051.35</v>
      </c>
      <c r="AE109" s="38">
        <f t="shared" si="30"/>
        <v>1041809.85</v>
      </c>
      <c r="AF109" s="44">
        <f t="shared" si="33"/>
        <v>1041809.85</v>
      </c>
      <c r="AG109" s="45">
        <f t="shared" si="23"/>
        <v>1041809.85</v>
      </c>
      <c r="AH109" s="54">
        <v>600000</v>
      </c>
      <c r="AI109" s="47">
        <f t="shared" si="31"/>
        <v>600000</v>
      </c>
      <c r="AJ109" s="55">
        <f t="shared" si="24"/>
        <v>0.5759208362255358</v>
      </c>
      <c r="AK109" s="49">
        <f t="shared" si="25"/>
        <v>0.15234701314209828</v>
      </c>
      <c r="AL109" s="50"/>
      <c r="AM109" s="50"/>
      <c r="AN109" s="50"/>
      <c r="AO109" s="50">
        <f t="shared" si="26"/>
        <v>0</v>
      </c>
      <c r="AP109" s="58">
        <v>0</v>
      </c>
      <c r="AQ109" s="58">
        <f t="shared" si="34"/>
        <v>0</v>
      </c>
      <c r="AR109" s="47">
        <f t="shared" si="27"/>
        <v>600000</v>
      </c>
      <c r="AS109" s="59">
        <v>45550</v>
      </c>
      <c r="AT109" s="9">
        <v>3</v>
      </c>
      <c r="AU109" s="59">
        <f t="shared" si="36"/>
        <v>45547</v>
      </c>
      <c r="AV109" s="19" t="s">
        <v>98</v>
      </c>
      <c r="AW109" s="71"/>
      <c r="AX109" s="9" t="s">
        <v>167</v>
      </c>
      <c r="AY109" s="69" t="s">
        <v>363</v>
      </c>
    </row>
    <row r="110" spans="1:52" ht="36" customHeight="1" x14ac:dyDescent="0.25">
      <c r="A110" s="9">
        <f t="shared" si="32"/>
        <v>107</v>
      </c>
      <c r="B110" s="10" t="s">
        <v>364</v>
      </c>
      <c r="C110" s="11" t="s">
        <v>365</v>
      </c>
      <c r="D110" s="12" t="s">
        <v>559</v>
      </c>
      <c r="E110" s="13" t="s">
        <v>86</v>
      </c>
      <c r="F110" s="15" t="s">
        <v>16</v>
      </c>
      <c r="G110" s="15" t="s">
        <v>11</v>
      </c>
      <c r="H110" s="28">
        <v>1</v>
      </c>
      <c r="I110" s="29">
        <f>VLOOKUP(B110,[1]Sheet1!$B$5:$AZ$716,51,0)</f>
        <v>1793261.8</v>
      </c>
      <c r="J110" s="29">
        <f>VLOOKUP(B110,[1]Sheet1!$B$5:$BA$716,52,0)</f>
        <v>1143798.82</v>
      </c>
      <c r="K110" s="30">
        <f>VLOOKUP(B110,[2]Sheet1!$B$5:$BB$697,53,0)</f>
        <v>105920.45833333299</v>
      </c>
      <c r="L110" s="30">
        <f>VLOOKUP(B110,[2]Sheet1!$B:$BC,54,0)</f>
        <v>176391.036666667</v>
      </c>
      <c r="M110" s="30">
        <f>VLOOKUP(B110,[2]Sheet1!$B:$BD,55,0)</f>
        <v>176391.036666667</v>
      </c>
      <c r="N110" s="30">
        <f>VLOOKUP(B110,[2]Sheet1!$B:$BE,56,0)</f>
        <v>223966.47</v>
      </c>
      <c r="O110" s="30">
        <f>VLOOKUP(B110,[2]Sheet1!$B:$BF,57,0)</f>
        <v>222925.95</v>
      </c>
      <c r="P110" s="30">
        <f>VLOOKUP(B110,[3]Sheet1!$B:$BH,59,0)</f>
        <v>168407.66333333301</v>
      </c>
      <c r="Q110" s="30">
        <f>VLOOKUP(B110,[4]Sheet1!$B$5:$BJ$707,61,0)</f>
        <v>181743.92333333299</v>
      </c>
      <c r="R110" s="30">
        <f>VLOOKUP(B110,[1]Sheet1!$B$5:$BN$716,65,0)</f>
        <v>155819.26333333299</v>
      </c>
      <c r="S110" s="36">
        <f t="shared" si="28"/>
        <v>1411565.8016666661</v>
      </c>
      <c r="T110" s="37">
        <f>VLOOKUP(B110,[5]Sheet2!$A:$V,21,0)</f>
        <v>0</v>
      </c>
      <c r="U110" s="37"/>
      <c r="V110" s="37"/>
      <c r="W110" s="37">
        <f>VLOOKUP(B110,'[6]5.30 (2)'!$C$4:$V$115,20,0)</f>
        <v>400000</v>
      </c>
      <c r="X110" s="37"/>
      <c r="Y110" s="37">
        <f>VLOOKUP(B110,'[7]7.4付款计划'!$C$4:$AI$185,33,0)</f>
        <v>200000</v>
      </c>
      <c r="Z110" s="37">
        <f>VLOOKUP(B110,'[7]7.9付款计划'!$C$9:$AB$196,26,0)</f>
        <v>0</v>
      </c>
      <c r="AA110" s="37"/>
      <c r="AB110" s="37"/>
      <c r="AC110" s="37">
        <f t="shared" si="29"/>
        <v>600000</v>
      </c>
      <c r="AD110" s="38">
        <f t="shared" si="21"/>
        <v>811565.80166666606</v>
      </c>
      <c r="AE110" s="38">
        <f t="shared" si="30"/>
        <v>1143798.82</v>
      </c>
      <c r="AF110" s="44">
        <f t="shared" si="33"/>
        <v>811565.80166666606</v>
      </c>
      <c r="AG110" s="45">
        <f t="shared" si="23"/>
        <v>811565.80166666606</v>
      </c>
      <c r="AH110" s="46">
        <v>500000</v>
      </c>
      <c r="AI110" s="47">
        <f t="shared" si="31"/>
        <v>500000</v>
      </c>
      <c r="AJ110" s="48">
        <f t="shared" si="24"/>
        <v>0.61609298836049864</v>
      </c>
      <c r="AK110" s="49">
        <f t="shared" si="25"/>
        <v>0.12695584428508191</v>
      </c>
      <c r="AL110" s="50"/>
      <c r="AM110" s="50"/>
      <c r="AN110" s="50"/>
      <c r="AO110" s="50">
        <f t="shared" si="26"/>
        <v>0</v>
      </c>
      <c r="AP110" s="58">
        <v>2.5000000000000001E-2</v>
      </c>
      <c r="AQ110" s="58">
        <f t="shared" si="34"/>
        <v>2.5000000000000001E-2</v>
      </c>
      <c r="AR110" s="47">
        <f t="shared" si="27"/>
        <v>487500</v>
      </c>
      <c r="AS110" s="59">
        <v>45533</v>
      </c>
      <c r="AT110" s="9">
        <v>7</v>
      </c>
      <c r="AU110" s="59">
        <f t="shared" si="36"/>
        <v>45526</v>
      </c>
      <c r="AV110" s="68" t="s">
        <v>98</v>
      </c>
      <c r="AW110" s="47" t="str">
        <f>VLOOKUP(B110,[8]Sheet1!$A$1:$O$65536,15,0)</f>
        <v>应付1793261.8</v>
      </c>
      <c r="AX110" s="15" t="s">
        <v>167</v>
      </c>
      <c r="AY110" s="69"/>
    </row>
    <row r="111" spans="1:52" ht="36" hidden="1" customHeight="1" x14ac:dyDescent="0.25">
      <c r="A111" s="9">
        <f t="shared" si="32"/>
        <v>108</v>
      </c>
      <c r="B111" s="10" t="s">
        <v>366</v>
      </c>
      <c r="C111" s="12" t="s">
        <v>367</v>
      </c>
      <c r="D111" s="12" t="s">
        <v>565</v>
      </c>
      <c r="E111" s="14" t="s">
        <v>114</v>
      </c>
      <c r="F111" s="20" t="s">
        <v>14</v>
      </c>
      <c r="G111" s="15" t="s">
        <v>21</v>
      </c>
      <c r="H111" s="28">
        <v>1</v>
      </c>
      <c r="I111" s="29">
        <f>VLOOKUP(B111,[1]Sheet1!$B$5:$AZ$716,51,0)</f>
        <v>92912.62</v>
      </c>
      <c r="J111" s="29">
        <f>VLOOKUP(B111,[1]Sheet1!$B$5:$BA$716,52,0)</f>
        <v>92912.62</v>
      </c>
      <c r="K111" s="30">
        <f>VLOOKUP(B111,[2]Sheet1!$B$5:$BB$697,53,0)</f>
        <v>0</v>
      </c>
      <c r="L111" s="30">
        <f>VLOOKUP(B111,[2]Sheet1!$B:$BC,54,0)</f>
        <v>0</v>
      </c>
      <c r="M111" s="30">
        <f>VLOOKUP(B111,[2]Sheet1!$B:$BD,55,0)</f>
        <v>0</v>
      </c>
      <c r="N111" s="30">
        <f>VLOOKUP(B111,[2]Sheet1!$B:$BE,56,0)</f>
        <v>0</v>
      </c>
      <c r="O111" s="30">
        <f>VLOOKUP(B111,[2]Sheet1!$B:$BF,57,0)</f>
        <v>524.16666666666697</v>
      </c>
      <c r="P111" s="30">
        <f>VLOOKUP(B111,[3]Sheet1!$B:$BH,59,0)</f>
        <v>16009.6033333333</v>
      </c>
      <c r="Q111" s="30">
        <f>VLOOKUP(B111,[4]Sheet1!$B$5:$BJ$707,61,0)</f>
        <v>16009.6033333333</v>
      </c>
      <c r="R111" s="30">
        <f>VLOOKUP(B111,[1]Sheet1!$B$5:$BN$716,65,0)</f>
        <v>15485.436666666699</v>
      </c>
      <c r="S111" s="36">
        <f t="shared" si="28"/>
        <v>48028.809999999969</v>
      </c>
      <c r="T111" s="37"/>
      <c r="U111" s="37"/>
      <c r="V111" s="37"/>
      <c r="W111" s="37"/>
      <c r="X111" s="37"/>
      <c r="Y111" s="37">
        <f>VLOOKUP(B111,'[7]7.4付款计划'!$C$4:$AI$185,33,0)</f>
        <v>0</v>
      </c>
      <c r="Z111" s="37">
        <f>VLOOKUP(B111,'[7]7.9付款计划'!$C$9:$AB$196,26,0)</f>
        <v>0</v>
      </c>
      <c r="AA111" s="37"/>
      <c r="AB111" s="37"/>
      <c r="AC111" s="37">
        <f t="shared" si="29"/>
        <v>0</v>
      </c>
      <c r="AD111" s="38">
        <f t="shared" si="21"/>
        <v>48028.809999999969</v>
      </c>
      <c r="AE111" s="38">
        <f t="shared" si="30"/>
        <v>92912.62</v>
      </c>
      <c r="AF111" s="44">
        <f t="shared" si="33"/>
        <v>92912.62</v>
      </c>
      <c r="AG111" s="45">
        <f t="shared" si="23"/>
        <v>92912.62</v>
      </c>
      <c r="AH111" s="53">
        <v>90000</v>
      </c>
      <c r="AI111" s="47">
        <f t="shared" si="31"/>
        <v>90000</v>
      </c>
      <c r="AJ111" s="48">
        <f t="shared" si="24"/>
        <v>0.96865205178801339</v>
      </c>
      <c r="AK111" s="49">
        <f t="shared" si="25"/>
        <v>2.2852051971314742E-2</v>
      </c>
      <c r="AL111" s="50"/>
      <c r="AM111" s="50"/>
      <c r="AN111" s="50"/>
      <c r="AO111" s="50">
        <f t="shared" si="26"/>
        <v>0</v>
      </c>
      <c r="AP111" s="58"/>
      <c r="AQ111" s="58">
        <f t="shared" si="34"/>
        <v>0</v>
      </c>
      <c r="AR111" s="47">
        <f t="shared" si="27"/>
        <v>90000</v>
      </c>
      <c r="AS111" s="59">
        <v>45519</v>
      </c>
      <c r="AT111" s="61">
        <v>3</v>
      </c>
      <c r="AU111" s="60">
        <f t="shared" ref="AU111:AU130" si="37">AS111-AT111</f>
        <v>45516</v>
      </c>
      <c r="AV111" s="19" t="s">
        <v>98</v>
      </c>
      <c r="AW111" s="47"/>
      <c r="AX111" s="9" t="s">
        <v>182</v>
      </c>
      <c r="AY111" s="69"/>
    </row>
    <row r="112" spans="1:52" ht="36" hidden="1" customHeight="1" x14ac:dyDescent="0.25">
      <c r="A112" s="9">
        <f t="shared" si="32"/>
        <v>109</v>
      </c>
      <c r="B112" s="10" t="s">
        <v>368</v>
      </c>
      <c r="C112" s="12" t="s">
        <v>369</v>
      </c>
      <c r="D112" s="12" t="s">
        <v>571</v>
      </c>
      <c r="E112" s="14" t="s">
        <v>86</v>
      </c>
      <c r="F112" s="15" t="s">
        <v>16</v>
      </c>
      <c r="G112" s="15" t="s">
        <v>11</v>
      </c>
      <c r="H112" s="28">
        <v>1</v>
      </c>
      <c r="I112" s="29">
        <f>VLOOKUP(B112,[1]Sheet1!$B$5:$AZ$716,51,0)</f>
        <v>0</v>
      </c>
      <c r="J112" s="29">
        <f>VLOOKUP(B112,[1]Sheet1!$B$5:$BA$716,52,0)</f>
        <v>0</v>
      </c>
      <c r="K112" s="30">
        <f>VLOOKUP(B112,[2]Sheet1!$B$5:$BB$697,53,0)</f>
        <v>15375.9666666667</v>
      </c>
      <c r="L112" s="30">
        <f>VLOOKUP(B112,[2]Sheet1!$B:$BC,54,0)</f>
        <v>15375.9666666667</v>
      </c>
      <c r="M112" s="30">
        <f>VLOOKUP(B112,[2]Sheet1!$B:$BD,55,0)</f>
        <v>28309.833333333299</v>
      </c>
      <c r="N112" s="30">
        <f>VLOOKUP(B112,[2]Sheet1!$B:$BE,56,0)</f>
        <v>35052.713333333297</v>
      </c>
      <c r="O112" s="30">
        <f>VLOOKUP(B112,[2]Sheet1!$B:$BF,57,0)</f>
        <v>35052.713333333297</v>
      </c>
      <c r="P112" s="30">
        <f>VLOOKUP(B112,[3]Sheet1!$B:$BH,59,0)</f>
        <v>25189.3383333333</v>
      </c>
      <c r="Q112" s="30">
        <f>VLOOKUP(B112,[4]Sheet1!$B$5:$BJ$707,61,0)</f>
        <v>0</v>
      </c>
      <c r="R112" s="30">
        <f>VLOOKUP(B112,[1]Sheet1!$B$5:$BN$716,65,0)</f>
        <v>0</v>
      </c>
      <c r="S112" s="36">
        <f t="shared" si="28"/>
        <v>154356.53166666659</v>
      </c>
      <c r="T112" s="37"/>
      <c r="U112" s="37"/>
      <c r="V112" s="37">
        <v>169859</v>
      </c>
      <c r="W112" s="37">
        <f>VLOOKUP(B112,'[6]5.30 (2)'!$C$4:$V$115,20,0)</f>
        <v>20000</v>
      </c>
      <c r="X112" s="37"/>
      <c r="Y112" s="37">
        <f>VLOOKUP(B112,'[7]7.4付款计划'!$C$4:$AI$185,33,0)</f>
        <v>0</v>
      </c>
      <c r="Z112" s="37">
        <f>VLOOKUP(B112,'[7]7.9付款计划'!$C$9:$AB$196,26,0)</f>
        <v>0</v>
      </c>
      <c r="AA112" s="37"/>
      <c r="AB112" s="37"/>
      <c r="AC112" s="37">
        <f t="shared" si="29"/>
        <v>189859</v>
      </c>
      <c r="AD112" s="38">
        <f t="shared" si="21"/>
        <v>-35502.468333333411</v>
      </c>
      <c r="AE112" s="38">
        <f t="shared" si="30"/>
        <v>0</v>
      </c>
      <c r="AF112" s="44">
        <f t="shared" si="33"/>
        <v>-35502.468333333411</v>
      </c>
      <c r="AG112" s="45">
        <f t="shared" si="23"/>
        <v>0</v>
      </c>
      <c r="AH112" s="44"/>
      <c r="AI112" s="47">
        <f t="shared" si="31"/>
        <v>0</v>
      </c>
      <c r="AJ112" s="48" t="str">
        <f t="shared" si="24"/>
        <v>100%</v>
      </c>
      <c r="AK112" s="49">
        <f t="shared" si="25"/>
        <v>0</v>
      </c>
      <c r="AL112" s="50"/>
      <c r="AM112" s="50"/>
      <c r="AN112" s="50"/>
      <c r="AO112" s="50">
        <f t="shared" si="26"/>
        <v>0</v>
      </c>
      <c r="AP112" s="58">
        <v>0</v>
      </c>
      <c r="AQ112" s="58">
        <f t="shared" si="34"/>
        <v>0</v>
      </c>
      <c r="AR112" s="47">
        <f t="shared" si="27"/>
        <v>0</v>
      </c>
      <c r="AS112" s="59"/>
      <c r="AT112" s="9">
        <v>7</v>
      </c>
      <c r="AU112" s="59">
        <f t="shared" si="37"/>
        <v>-7</v>
      </c>
      <c r="AV112" s="19" t="s">
        <v>98</v>
      </c>
      <c r="AW112" s="71"/>
      <c r="AX112" s="9" t="s">
        <v>229</v>
      </c>
      <c r="AY112" s="69"/>
    </row>
    <row r="113" spans="1:51" ht="36" hidden="1" customHeight="1" x14ac:dyDescent="0.25">
      <c r="A113" s="9">
        <f t="shared" si="32"/>
        <v>110</v>
      </c>
      <c r="B113" s="10" t="s">
        <v>370</v>
      </c>
      <c r="C113" s="17" t="s">
        <v>371</v>
      </c>
      <c r="D113" s="18" t="s">
        <v>562</v>
      </c>
      <c r="E113" s="16" t="s">
        <v>86</v>
      </c>
      <c r="F113" s="15" t="s">
        <v>12</v>
      </c>
      <c r="G113" s="15" t="s">
        <v>11</v>
      </c>
      <c r="H113" s="28">
        <v>0.8</v>
      </c>
      <c r="I113" s="84">
        <f>VLOOKUP(B113,[1]Sheet1!$B$5:$AZ$716,51,0)</f>
        <v>148199.79999999999</v>
      </c>
      <c r="J113" s="84">
        <f>VLOOKUP(B113,[1]Sheet1!$B$5:$BA$716,52,0)</f>
        <v>148199.79999999999</v>
      </c>
      <c r="K113" s="30">
        <f>VLOOKUP(B113,[2]Sheet1!$B$5:$BB$697,53,0)</f>
        <v>10424.9683333333</v>
      </c>
      <c r="L113" s="30">
        <f>VLOOKUP(B113,[2]Sheet1!$B:$BC,54,0)</f>
        <v>10424.9683333333</v>
      </c>
      <c r="M113" s="30">
        <f>VLOOKUP(B113,[2]Sheet1!$B:$BD,55,0)</f>
        <v>9691.6450000000004</v>
      </c>
      <c r="N113" s="30">
        <f>VLOOKUP(B113,[2]Sheet1!$B:$BE,56,0)</f>
        <v>9691.6450000000004</v>
      </c>
      <c r="O113" s="30">
        <f>VLOOKUP(B113,[2]Sheet1!$B:$BF,57,0)</f>
        <v>13231.766666666699</v>
      </c>
      <c r="P113" s="30">
        <f>VLOOKUP(B113,[3]Sheet1!$B:$BH,59,0)</f>
        <v>15941.665000000001</v>
      </c>
      <c r="Q113" s="30">
        <f>VLOOKUP(B113,[4]Sheet1!$B$5:$BJ$707,61,0)</f>
        <v>15941.665000000001</v>
      </c>
      <c r="R113" s="30">
        <f>VLOOKUP(B113,[1]Sheet1!$B$5:$BN$716,65,0)</f>
        <v>15941.665000000001</v>
      </c>
      <c r="S113" s="36">
        <f t="shared" si="28"/>
        <v>81031.99066666665</v>
      </c>
      <c r="T113" s="37">
        <f>VLOOKUP(B113,[5]Sheet2!$A:$V,21,0)</f>
        <v>26022</v>
      </c>
      <c r="U113" s="37"/>
      <c r="V113" s="37"/>
      <c r="W113" s="37">
        <f>VLOOKUP(B113,'[6]5.30 (2)'!$C$4:$V$115,20,0)</f>
        <v>0</v>
      </c>
      <c r="X113" s="37"/>
      <c r="Y113" s="37">
        <f>VLOOKUP(B113,'[7]7.4付款计划'!$C$4:$AI$185,33,0)</f>
        <v>10000</v>
      </c>
      <c r="Z113" s="37">
        <f>VLOOKUP(B113,'[7]7.9付款计划'!$C$9:$AB$196,26,0)</f>
        <v>0</v>
      </c>
      <c r="AA113" s="37"/>
      <c r="AB113" s="37"/>
      <c r="AC113" s="37">
        <f t="shared" si="29"/>
        <v>36022</v>
      </c>
      <c r="AD113" s="38">
        <f t="shared" si="21"/>
        <v>45009.99066666665</v>
      </c>
      <c r="AE113" s="38">
        <f t="shared" si="30"/>
        <v>148199.79999999999</v>
      </c>
      <c r="AF113" s="44">
        <f t="shared" si="33"/>
        <v>45009.99066666665</v>
      </c>
      <c r="AG113" s="45">
        <f t="shared" si="23"/>
        <v>45009.99066666665</v>
      </c>
      <c r="AH113" s="52">
        <v>10000</v>
      </c>
      <c r="AI113" s="47">
        <f t="shared" si="31"/>
        <v>10000</v>
      </c>
      <c r="AJ113" s="55">
        <f t="shared" si="24"/>
        <v>0.22217289654773839</v>
      </c>
      <c r="AK113" s="49">
        <f t="shared" si="25"/>
        <v>2.539116885701638E-3</v>
      </c>
      <c r="AL113" s="50"/>
      <c r="AM113" s="50"/>
      <c r="AN113" s="50"/>
      <c r="AO113" s="50">
        <f t="shared" si="26"/>
        <v>0</v>
      </c>
      <c r="AP113" s="58">
        <v>0.03</v>
      </c>
      <c r="AQ113" s="58">
        <f t="shared" si="34"/>
        <v>0.03</v>
      </c>
      <c r="AR113" s="47">
        <f t="shared" si="27"/>
        <v>9700</v>
      </c>
      <c r="AS113" s="59"/>
      <c r="AT113" s="9">
        <v>3</v>
      </c>
      <c r="AU113" s="59">
        <f t="shared" si="37"/>
        <v>-3</v>
      </c>
      <c r="AV113" s="68" t="s">
        <v>98</v>
      </c>
      <c r="AW113" s="47" t="str">
        <f>VLOOKUP(B113,[8]Sheet1!$A$1:$O$65536,15,0)</f>
        <v>应付148199.8</v>
      </c>
      <c r="AX113" s="15" t="s">
        <v>167</v>
      </c>
      <c r="AY113" s="69" t="s">
        <v>372</v>
      </c>
    </row>
    <row r="114" spans="1:51" ht="36" hidden="1" customHeight="1" x14ac:dyDescent="0.25">
      <c r="A114" s="9">
        <f t="shared" si="32"/>
        <v>111</v>
      </c>
      <c r="B114" s="10" t="s">
        <v>373</v>
      </c>
      <c r="C114" s="12" t="s">
        <v>374</v>
      </c>
      <c r="D114" s="18" t="s">
        <v>559</v>
      </c>
      <c r="E114" s="14" t="s">
        <v>114</v>
      </c>
      <c r="F114" s="15" t="s">
        <v>16</v>
      </c>
      <c r="G114" s="15" t="s">
        <v>9</v>
      </c>
      <c r="H114" s="28">
        <v>0.8</v>
      </c>
      <c r="I114" s="29">
        <f>VLOOKUP(B114,[1]Sheet1!$B$5:$AZ$716,51,0)</f>
        <v>1176.6600000000001</v>
      </c>
      <c r="J114" s="29">
        <f>VLOOKUP(B114,[1]Sheet1!$B$5:$BA$716,52,0)</f>
        <v>1176.6600000000001</v>
      </c>
      <c r="K114" s="30">
        <f>VLOOKUP(B114,[2]Sheet1!$B$5:$BB$697,53,0)</f>
        <v>0</v>
      </c>
      <c r="L114" s="30">
        <f>VLOOKUP(B114,[2]Sheet1!$B:$BC,54,0)</f>
        <v>0</v>
      </c>
      <c r="M114" s="30">
        <f>VLOOKUP(B114,[2]Sheet1!$B:$BD,55,0)</f>
        <v>0</v>
      </c>
      <c r="N114" s="30">
        <f>VLOOKUP(B114,[2]Sheet1!$B:$BE,56,0)</f>
        <v>0</v>
      </c>
      <c r="O114" s="30">
        <f>VLOOKUP(B114,[2]Sheet1!$B:$BF,57,0)</f>
        <v>196.11</v>
      </c>
      <c r="P114" s="30">
        <f>VLOOKUP(B114,[3]Sheet1!$B:$BH,59,0)</f>
        <v>196.11</v>
      </c>
      <c r="Q114" s="30">
        <f>VLOOKUP(B114,[4]Sheet1!$B$5:$BJ$707,61,0)</f>
        <v>196.11</v>
      </c>
      <c r="R114" s="30">
        <f>VLOOKUP(B114,[1]Sheet1!$B$5:$BN$716,65,0)</f>
        <v>196.11</v>
      </c>
      <c r="S114" s="36">
        <f t="shared" si="28"/>
        <v>627.55200000000013</v>
      </c>
      <c r="T114" s="37">
        <f>VLOOKUP(B114,[5]Sheet2!$A:$V,21,0)</f>
        <v>0</v>
      </c>
      <c r="U114" s="37">
        <v>40000</v>
      </c>
      <c r="V114" s="37"/>
      <c r="W114" s="37"/>
      <c r="X114" s="37"/>
      <c r="Y114" s="37">
        <f>VLOOKUP(B114,'[7]7.4付款计划'!$C$4:$AI$185,33,0)</f>
        <v>0</v>
      </c>
      <c r="Z114" s="37">
        <f>VLOOKUP(B114,'[7]7.9付款计划'!$C$9:$AB$196,26,0)</f>
        <v>0</v>
      </c>
      <c r="AA114" s="37"/>
      <c r="AB114" s="37"/>
      <c r="AC114" s="37">
        <f t="shared" si="29"/>
        <v>40000</v>
      </c>
      <c r="AD114" s="38">
        <f t="shared" si="21"/>
        <v>-39372.447999999997</v>
      </c>
      <c r="AE114" s="38">
        <f t="shared" si="30"/>
        <v>1176.6600000000001</v>
      </c>
      <c r="AF114" s="44">
        <f t="shared" si="33"/>
        <v>1176.6600000000001</v>
      </c>
      <c r="AG114" s="45">
        <f t="shared" si="23"/>
        <v>1176.6600000000001</v>
      </c>
      <c r="AH114" s="54">
        <v>1176.6600000000001</v>
      </c>
      <c r="AI114" s="47">
        <f t="shared" si="31"/>
        <v>1176.6600000000001</v>
      </c>
      <c r="AJ114" s="48">
        <f t="shared" si="24"/>
        <v>1</v>
      </c>
      <c r="AK114" s="49">
        <f t="shared" si="25"/>
        <v>2.9876772747296898E-4</v>
      </c>
      <c r="AL114" s="50"/>
      <c r="AM114" s="50"/>
      <c r="AN114" s="50"/>
      <c r="AO114" s="50">
        <f t="shared" si="26"/>
        <v>0</v>
      </c>
      <c r="AP114" s="58">
        <v>0</v>
      </c>
      <c r="AQ114" s="58">
        <f t="shared" si="34"/>
        <v>0</v>
      </c>
      <c r="AR114" s="47">
        <f t="shared" si="27"/>
        <v>1176.6600000000001</v>
      </c>
      <c r="AS114" s="59">
        <v>45545</v>
      </c>
      <c r="AT114" s="9">
        <v>7</v>
      </c>
      <c r="AU114" s="59">
        <f t="shared" si="37"/>
        <v>45538</v>
      </c>
      <c r="AV114" s="19" t="s">
        <v>98</v>
      </c>
      <c r="AW114" s="47"/>
      <c r="AX114" s="9" t="s">
        <v>107</v>
      </c>
      <c r="AY114" s="69"/>
    </row>
    <row r="115" spans="1:51" ht="36" hidden="1" customHeight="1" x14ac:dyDescent="0.25">
      <c r="A115" s="9">
        <f t="shared" si="32"/>
        <v>112</v>
      </c>
      <c r="B115" s="10" t="s">
        <v>375</v>
      </c>
      <c r="C115" s="12" t="s">
        <v>376</v>
      </c>
      <c r="D115" s="12" t="s">
        <v>565</v>
      </c>
      <c r="E115" s="14" t="s">
        <v>86</v>
      </c>
      <c r="F115" s="15" t="s">
        <v>16</v>
      </c>
      <c r="G115" s="15" t="s">
        <v>21</v>
      </c>
      <c r="H115" s="28">
        <v>0.8</v>
      </c>
      <c r="I115" s="29">
        <f>VLOOKUP(B115,[1]Sheet1!$B$5:$AZ$716,51,0)</f>
        <v>681006.33</v>
      </c>
      <c r="J115" s="29">
        <f>VLOOKUP(B115,[1]Sheet1!$B$5:$BA$716,52,0)</f>
        <v>652501.56000000006</v>
      </c>
      <c r="K115" s="30">
        <f>VLOOKUP(B115,[2]Sheet1!$B$5:$BB$697,53,0)</f>
        <v>2157.0216666666702</v>
      </c>
      <c r="L115" s="30">
        <f>VLOOKUP(B115,[2]Sheet1!$B:$BC,54,0)</f>
        <v>36575.743333333303</v>
      </c>
      <c r="M115" s="30">
        <f>VLOOKUP(B115,[2]Sheet1!$B:$BD,55,0)</f>
        <v>88698.853333333303</v>
      </c>
      <c r="N115" s="30">
        <f>VLOOKUP(B115,[2]Sheet1!$B:$BE,56,0)</f>
        <v>122882.453333333</v>
      </c>
      <c r="O115" s="30">
        <f>VLOOKUP(B115,[2]Sheet1!$B:$BF,57,0)</f>
        <v>153750.26</v>
      </c>
      <c r="P115" s="30">
        <f>VLOOKUP(B115,[3]Sheet1!$B:$BH,59,0)</f>
        <v>153750.26</v>
      </c>
      <c r="Q115" s="30">
        <f>VLOOKUP(B115,[4]Sheet1!$B$5:$BJ$707,61,0)</f>
        <v>151593.23833333299</v>
      </c>
      <c r="R115" s="30">
        <f>VLOOKUP(B115,[1]Sheet1!$B$5:$BN$716,65,0)</f>
        <v>113501.05499999999</v>
      </c>
      <c r="S115" s="36">
        <f t="shared" si="28"/>
        <v>658327.10799999954</v>
      </c>
      <c r="T115" s="37">
        <f>VLOOKUP(B115,[5]Sheet2!$A:$V,21,0)</f>
        <v>200000</v>
      </c>
      <c r="U115" s="37"/>
      <c r="V115" s="37"/>
      <c r="W115" s="37">
        <f>VLOOKUP(B115,'[6]5.30 (2)'!$C$4:$V$115,20,0)</f>
        <v>200000</v>
      </c>
      <c r="X115" s="37"/>
      <c r="Y115" s="37">
        <f>VLOOKUP(B115,'[7]7.4付款计划'!$C$4:$AI$185,33,0)</f>
        <v>70000</v>
      </c>
      <c r="Z115" s="37">
        <f>VLOOKUP(B115,'[7]7.9付款计划'!$C$9:$AB$196,26,0)</f>
        <v>0</v>
      </c>
      <c r="AA115" s="37"/>
      <c r="AB115" s="37"/>
      <c r="AC115" s="37">
        <f t="shared" si="29"/>
        <v>470000</v>
      </c>
      <c r="AD115" s="38">
        <f t="shared" si="21"/>
        <v>188327.10799999954</v>
      </c>
      <c r="AE115" s="38">
        <f t="shared" si="30"/>
        <v>652501.56000000006</v>
      </c>
      <c r="AF115" s="44">
        <f t="shared" si="33"/>
        <v>652501.56000000006</v>
      </c>
      <c r="AG115" s="45">
        <f t="shared" si="23"/>
        <v>652501.56000000006</v>
      </c>
      <c r="AH115" s="53">
        <v>200000</v>
      </c>
      <c r="AI115" s="47">
        <f t="shared" si="31"/>
        <v>200000</v>
      </c>
      <c r="AJ115" s="48">
        <f t="shared" si="24"/>
        <v>0.30651267714976799</v>
      </c>
      <c r="AK115" s="49">
        <f t="shared" si="25"/>
        <v>5.078233771403276E-2</v>
      </c>
      <c r="AL115" s="50"/>
      <c r="AM115" s="50"/>
      <c r="AN115" s="50"/>
      <c r="AO115" s="50">
        <f t="shared" si="26"/>
        <v>0</v>
      </c>
      <c r="AP115" s="58">
        <v>0</v>
      </c>
      <c r="AQ115" s="58">
        <f t="shared" si="34"/>
        <v>0</v>
      </c>
      <c r="AR115" s="47">
        <f t="shared" si="27"/>
        <v>200000</v>
      </c>
      <c r="AS115" s="59"/>
      <c r="AT115" s="9">
        <v>7</v>
      </c>
      <c r="AU115" s="59">
        <f t="shared" si="37"/>
        <v>-7</v>
      </c>
      <c r="AV115" s="68" t="s">
        <v>98</v>
      </c>
      <c r="AW115" s="47"/>
      <c r="AX115" s="15" t="s">
        <v>182</v>
      </c>
      <c r="AY115" s="81" t="s">
        <v>377</v>
      </c>
    </row>
    <row r="116" spans="1:51" ht="36" hidden="1" customHeight="1" x14ac:dyDescent="0.25">
      <c r="A116" s="9">
        <f t="shared" si="32"/>
        <v>113</v>
      </c>
      <c r="B116" s="10" t="s">
        <v>378</v>
      </c>
      <c r="C116" s="12" t="s">
        <v>379</v>
      </c>
      <c r="D116" s="12" t="s">
        <v>565</v>
      </c>
      <c r="E116" s="14" t="s">
        <v>114</v>
      </c>
      <c r="F116" s="15" t="s">
        <v>12</v>
      </c>
      <c r="G116" s="15" t="s">
        <v>21</v>
      </c>
      <c r="H116" s="28">
        <v>0.8</v>
      </c>
      <c r="I116" s="29">
        <f>VLOOKUP(B116,[1]Sheet1!$B$5:$AZ$716,51,0)</f>
        <v>216103.89</v>
      </c>
      <c r="J116" s="29">
        <f>VLOOKUP(B116,[1]Sheet1!$B$5:$BA$716,52,0)</f>
        <v>216103.89</v>
      </c>
      <c r="K116" s="30">
        <f>VLOOKUP(B116,[2]Sheet1!$B$5:$BB$697,53,0)</f>
        <v>14050.2633333333</v>
      </c>
      <c r="L116" s="30">
        <f>VLOOKUP(B116,[2]Sheet1!$B:$BC,54,0)</f>
        <v>0</v>
      </c>
      <c r="M116" s="30">
        <f>VLOOKUP(B116,[2]Sheet1!$B:$BD,55,0)</f>
        <v>0</v>
      </c>
      <c r="N116" s="30">
        <f>VLOOKUP(B116,[2]Sheet1!$B:$BE,56,0)</f>
        <v>0</v>
      </c>
      <c r="O116" s="30">
        <f>VLOOKUP(B116,[2]Sheet1!$B:$BF,57,0)</f>
        <v>0</v>
      </c>
      <c r="P116" s="30">
        <f>VLOOKUP(B116,[3]Sheet1!$B:$BH,59,0)</f>
        <v>0</v>
      </c>
      <c r="Q116" s="30">
        <f>VLOOKUP(B116,[4]Sheet1!$B$5:$BJ$707,61,0)</f>
        <v>0</v>
      </c>
      <c r="R116" s="30">
        <f>VLOOKUP(B116,[1]Sheet1!$B$5:$BN$716,65,0)</f>
        <v>0</v>
      </c>
      <c r="S116" s="36">
        <f t="shared" si="28"/>
        <v>11240.21066666664</v>
      </c>
      <c r="T116" s="37">
        <f>VLOOKUP(B116,[5]Sheet2!$A:$V,21,0)</f>
        <v>30000</v>
      </c>
      <c r="U116" s="37"/>
      <c r="V116" s="37"/>
      <c r="W116" s="37">
        <f>VLOOKUP(B116,'[6]5.30 (2)'!$C$4:$V$115,20,0)</f>
        <v>10000</v>
      </c>
      <c r="X116" s="37"/>
      <c r="Y116" s="37">
        <f>VLOOKUP(B116,'[7]7.4付款计划'!$C$4:$AI$185,33,0)</f>
        <v>0</v>
      </c>
      <c r="Z116" s="37">
        <f>VLOOKUP(B116,'[7]7.9付款计划'!$C$9:$AB$196,26,0)</f>
        <v>0</v>
      </c>
      <c r="AA116" s="37"/>
      <c r="AB116" s="37"/>
      <c r="AC116" s="37">
        <f t="shared" si="29"/>
        <v>40000</v>
      </c>
      <c r="AD116" s="38">
        <f t="shared" si="21"/>
        <v>-28759.78933333336</v>
      </c>
      <c r="AE116" s="38">
        <f t="shared" si="30"/>
        <v>216103.89</v>
      </c>
      <c r="AF116" s="44">
        <f t="shared" si="33"/>
        <v>216103.89</v>
      </c>
      <c r="AG116" s="45">
        <f t="shared" si="23"/>
        <v>216103.89</v>
      </c>
      <c r="AH116" s="53">
        <v>10000</v>
      </c>
      <c r="AI116" s="47">
        <f t="shared" si="31"/>
        <v>10000</v>
      </c>
      <c r="AJ116" s="48">
        <f t="shared" si="24"/>
        <v>4.6274039768557609E-2</v>
      </c>
      <c r="AK116" s="49">
        <f t="shared" si="25"/>
        <v>2.539116885701638E-3</v>
      </c>
      <c r="AL116" s="50"/>
      <c r="AM116" s="50"/>
      <c r="AN116" s="50"/>
      <c r="AO116" s="50">
        <f t="shared" si="26"/>
        <v>0</v>
      </c>
      <c r="AP116" s="58">
        <v>0.03</v>
      </c>
      <c r="AQ116" s="58">
        <f t="shared" si="34"/>
        <v>0.03</v>
      </c>
      <c r="AR116" s="47">
        <f t="shared" si="27"/>
        <v>9700</v>
      </c>
      <c r="AS116" s="59" t="s">
        <v>228</v>
      </c>
      <c r="AT116" s="9">
        <v>3</v>
      </c>
      <c r="AU116" s="59" t="e">
        <f t="shared" si="37"/>
        <v>#VALUE!</v>
      </c>
      <c r="AV116" s="19" t="s">
        <v>98</v>
      </c>
      <c r="AW116" s="71"/>
      <c r="AX116" s="9" t="s">
        <v>191</v>
      </c>
      <c r="AY116" s="69" t="s">
        <v>338</v>
      </c>
    </row>
    <row r="117" spans="1:51" ht="36" hidden="1" customHeight="1" x14ac:dyDescent="0.25">
      <c r="A117" s="9">
        <f t="shared" si="32"/>
        <v>114</v>
      </c>
      <c r="B117" s="10" t="s">
        <v>380</v>
      </c>
      <c r="C117" s="12" t="s">
        <v>381</v>
      </c>
      <c r="D117" s="12" t="s">
        <v>571</v>
      </c>
      <c r="E117" s="14" t="s">
        <v>86</v>
      </c>
      <c r="F117" s="15" t="s">
        <v>16</v>
      </c>
      <c r="G117" s="15" t="s">
        <v>11</v>
      </c>
      <c r="H117" s="28">
        <v>0.8</v>
      </c>
      <c r="I117" s="29">
        <f>VLOOKUP(B117,[1]Sheet1!$B$5:$AZ$716,51,0)</f>
        <v>11121.07</v>
      </c>
      <c r="J117" s="29">
        <f>VLOOKUP(B117,[1]Sheet1!$B$5:$BA$716,52,0)</f>
        <v>11121.07</v>
      </c>
      <c r="K117" s="30">
        <f>VLOOKUP(B117,[2]Sheet1!$B$5:$BB$697,53,0)</f>
        <v>1071.1216666666701</v>
      </c>
      <c r="L117" s="30">
        <f>VLOOKUP(B117,[2]Sheet1!$B:$BC,54,0)</f>
        <v>2297.6233333333298</v>
      </c>
      <c r="M117" s="30">
        <f>VLOOKUP(B117,[2]Sheet1!$B:$BD,55,0)</f>
        <v>2297.6233333333298</v>
      </c>
      <c r="N117" s="30">
        <f>VLOOKUP(B117,[2]Sheet1!$B:$BE,56,0)</f>
        <v>3520.1783333333301</v>
      </c>
      <c r="O117" s="30">
        <f>VLOOKUP(B117,[2]Sheet1!$B:$BF,57,0)</f>
        <v>3520.1783333333301</v>
      </c>
      <c r="P117" s="30">
        <f>VLOOKUP(B117,[3]Sheet1!$B:$BH,59,0)</f>
        <v>3520.1783333333301</v>
      </c>
      <c r="Q117" s="30">
        <f>VLOOKUP(B117,[4]Sheet1!$B$5:$BJ$707,61,0)</f>
        <v>1853.51166666667</v>
      </c>
      <c r="R117" s="30">
        <f>VLOOKUP(B117,[1]Sheet1!$B$5:$BN$716,65,0)</f>
        <v>1222.5550000000001</v>
      </c>
      <c r="S117" s="36">
        <f t="shared" si="28"/>
        <v>15442.375999999993</v>
      </c>
      <c r="T117" s="37">
        <f>VLOOKUP(B117,[5]Sheet2!$A:$V,21,0)</f>
        <v>0</v>
      </c>
      <c r="U117" s="37"/>
      <c r="V117" s="37"/>
      <c r="W117" s="37">
        <f>VLOOKUP(B117,'[6]5.30 (2)'!$C$4:$V$115,20,0)</f>
        <v>10000</v>
      </c>
      <c r="X117" s="37"/>
      <c r="Y117" s="37">
        <f>VLOOKUP(B117,'[7]7.4付款计划'!$C$4:$AI$185,33,0)</f>
        <v>0</v>
      </c>
      <c r="Z117" s="37">
        <f>VLOOKUP(B117,'[7]7.9付款计划'!$C$9:$AB$196,26,0)</f>
        <v>0</v>
      </c>
      <c r="AA117" s="37"/>
      <c r="AB117" s="37"/>
      <c r="AC117" s="37">
        <f t="shared" si="29"/>
        <v>10000</v>
      </c>
      <c r="AD117" s="38">
        <f t="shared" si="21"/>
        <v>5442.3759999999929</v>
      </c>
      <c r="AE117" s="38">
        <f t="shared" si="30"/>
        <v>11121.07</v>
      </c>
      <c r="AF117" s="44">
        <f t="shared" si="33"/>
        <v>5442.3759999999929</v>
      </c>
      <c r="AG117" s="45">
        <f t="shared" si="23"/>
        <v>5442.3759999999929</v>
      </c>
      <c r="AH117" s="44"/>
      <c r="AI117" s="47">
        <f t="shared" si="31"/>
        <v>0</v>
      </c>
      <c r="AJ117" s="48">
        <f t="shared" si="24"/>
        <v>0</v>
      </c>
      <c r="AK117" s="49">
        <f t="shared" si="25"/>
        <v>0</v>
      </c>
      <c r="AL117" s="50"/>
      <c r="AM117" s="50"/>
      <c r="AN117" s="50"/>
      <c r="AO117" s="50">
        <f t="shared" si="26"/>
        <v>0</v>
      </c>
      <c r="AP117" s="58">
        <v>0</v>
      </c>
      <c r="AQ117" s="58">
        <f t="shared" si="34"/>
        <v>0</v>
      </c>
      <c r="AR117" s="47">
        <f t="shared" si="27"/>
        <v>0</v>
      </c>
      <c r="AS117" s="59"/>
      <c r="AT117" s="9">
        <v>7</v>
      </c>
      <c r="AU117" s="59">
        <f t="shared" si="37"/>
        <v>-7</v>
      </c>
      <c r="AV117" s="19" t="s">
        <v>98</v>
      </c>
      <c r="AW117" s="71"/>
      <c r="AX117" s="9" t="s">
        <v>229</v>
      </c>
      <c r="AY117" s="69"/>
    </row>
    <row r="118" spans="1:51" ht="36" hidden="1" customHeight="1" x14ac:dyDescent="0.25">
      <c r="A118" s="9">
        <f t="shared" si="32"/>
        <v>115</v>
      </c>
      <c r="B118" s="10" t="s">
        <v>382</v>
      </c>
      <c r="C118" s="12" t="s">
        <v>383</v>
      </c>
      <c r="D118" s="12" t="s">
        <v>571</v>
      </c>
      <c r="E118" s="14" t="s">
        <v>86</v>
      </c>
      <c r="F118" s="15" t="s">
        <v>16</v>
      </c>
      <c r="G118" s="15" t="s">
        <v>21</v>
      </c>
      <c r="H118" s="28">
        <v>0.8</v>
      </c>
      <c r="I118" s="29">
        <f>VLOOKUP(B118,[1]Sheet1!$B$5:$AZ$716,51,0)</f>
        <v>1340654.76</v>
      </c>
      <c r="J118" s="29">
        <f>VLOOKUP(B118,[1]Sheet1!$B$5:$BA$716,52,0)</f>
        <v>1307574.01</v>
      </c>
      <c r="K118" s="30">
        <f>VLOOKUP(B118,[2]Sheet1!$B$5:$BB$697,53,0)</f>
        <v>60261.848333333299</v>
      </c>
      <c r="L118" s="30">
        <f>VLOOKUP(B118,[2]Sheet1!$B:$BC,54,0)</f>
        <v>96315.441666666695</v>
      </c>
      <c r="M118" s="30">
        <f>VLOOKUP(B118,[2]Sheet1!$B:$BD,55,0)</f>
        <v>130811.423333333</v>
      </c>
      <c r="N118" s="30">
        <f>VLOOKUP(B118,[2]Sheet1!$B:$BE,56,0)</f>
        <v>159435.64166666701</v>
      </c>
      <c r="O118" s="30">
        <f>VLOOKUP(B118,[2]Sheet1!$B:$BF,57,0)</f>
        <v>195099.19500000001</v>
      </c>
      <c r="P118" s="30">
        <f>VLOOKUP(B118,[3]Sheet1!$B:$BH,59,0)</f>
        <v>192343.23499999999</v>
      </c>
      <c r="Q118" s="30">
        <f>VLOOKUP(B118,[4]Sheet1!$B$5:$BJ$707,61,0)</f>
        <v>171513.94500000001</v>
      </c>
      <c r="R118" s="30">
        <f>VLOOKUP(B118,[1]Sheet1!$B$5:$BN$716,65,0)</f>
        <v>135460.351666667</v>
      </c>
      <c r="S118" s="36">
        <f t="shared" si="28"/>
        <v>912992.86533333361</v>
      </c>
      <c r="T118" s="37">
        <f>VLOOKUP(B118,[5]Sheet2!$A:$V,21,0)</f>
        <v>320000</v>
      </c>
      <c r="U118" s="37"/>
      <c r="V118" s="37"/>
      <c r="W118" s="37">
        <f>VLOOKUP(B118,'[6]5.30 (2)'!$C$4:$V$115,20,0)</f>
        <v>500000</v>
      </c>
      <c r="X118" s="37"/>
      <c r="Y118" s="37">
        <f>VLOOKUP(B118,'[7]7.4付款计划'!$C$4:$AI$185,33,0)</f>
        <v>50000</v>
      </c>
      <c r="Z118" s="37">
        <f>VLOOKUP(B118,'[7]7.9付款计划'!$C$9:$AB$196,26,0)</f>
        <v>0</v>
      </c>
      <c r="AA118" s="37"/>
      <c r="AB118" s="37"/>
      <c r="AC118" s="37">
        <f t="shared" si="29"/>
        <v>870000</v>
      </c>
      <c r="AD118" s="38">
        <f t="shared" si="21"/>
        <v>42992.865333333611</v>
      </c>
      <c r="AE118" s="38">
        <f t="shared" si="30"/>
        <v>1307574.01</v>
      </c>
      <c r="AF118" s="44">
        <f t="shared" si="33"/>
        <v>1307574.01</v>
      </c>
      <c r="AG118" s="45">
        <f t="shared" si="23"/>
        <v>1307574.01</v>
      </c>
      <c r="AH118" s="44"/>
      <c r="AI118" s="47">
        <f t="shared" si="31"/>
        <v>0</v>
      </c>
      <c r="AJ118" s="48">
        <f t="shared" si="24"/>
        <v>0</v>
      </c>
      <c r="AK118" s="49">
        <f t="shared" si="25"/>
        <v>0</v>
      </c>
      <c r="AL118" s="50"/>
      <c r="AM118" s="50"/>
      <c r="AN118" s="50"/>
      <c r="AO118" s="50">
        <f t="shared" si="26"/>
        <v>0</v>
      </c>
      <c r="AP118" s="58">
        <v>0.02</v>
      </c>
      <c r="AQ118" s="58">
        <f t="shared" si="34"/>
        <v>0</v>
      </c>
      <c r="AR118" s="47">
        <f t="shared" si="27"/>
        <v>0</v>
      </c>
      <c r="AS118" s="59"/>
      <c r="AT118" s="9">
        <v>7</v>
      </c>
      <c r="AU118" s="59">
        <f t="shared" si="37"/>
        <v>-7</v>
      </c>
      <c r="AV118" s="68" t="s">
        <v>98</v>
      </c>
      <c r="AW118" s="47"/>
      <c r="AX118" s="15" t="s">
        <v>229</v>
      </c>
      <c r="AY118" s="69" t="s">
        <v>384</v>
      </c>
    </row>
    <row r="119" spans="1:51" ht="36" hidden="1" customHeight="1" x14ac:dyDescent="0.25">
      <c r="A119" s="9">
        <f t="shared" si="32"/>
        <v>116</v>
      </c>
      <c r="B119" s="10" t="s">
        <v>385</v>
      </c>
      <c r="C119" s="12" t="s">
        <v>386</v>
      </c>
      <c r="D119" s="12" t="s">
        <v>559</v>
      </c>
      <c r="E119" s="14" t="s">
        <v>86</v>
      </c>
      <c r="F119" s="15" t="s">
        <v>16</v>
      </c>
      <c r="G119" s="15" t="s">
        <v>24</v>
      </c>
      <c r="H119" s="28">
        <v>1</v>
      </c>
      <c r="I119" s="29">
        <f>VLOOKUP(B119,[1]Sheet1!$B$5:$AZ$716,51,0)</f>
        <v>0</v>
      </c>
      <c r="J119" s="29">
        <f>VLOOKUP(B119,[1]Sheet1!$B$5:$BA$716,52,0)</f>
        <v>0</v>
      </c>
      <c r="K119" s="30">
        <f>VLOOKUP(B119,[2]Sheet1!$B$5:$BB$697,53,0)</f>
        <v>0</v>
      </c>
      <c r="L119" s="30">
        <f>VLOOKUP(B119,[2]Sheet1!$B:$BC,54,0)</f>
        <v>0</v>
      </c>
      <c r="M119" s="30">
        <f>VLOOKUP(B119,[2]Sheet1!$B:$BD,55,0)</f>
        <v>0</v>
      </c>
      <c r="N119" s="30">
        <f>VLOOKUP(B119,[2]Sheet1!$B:$BE,56,0)</f>
        <v>0</v>
      </c>
      <c r="O119" s="30">
        <f>VLOOKUP(B119,[2]Sheet1!$B:$BF,57,0)</f>
        <v>0</v>
      </c>
      <c r="P119" s="30">
        <f>VLOOKUP(B119,[3]Sheet1!$B:$BH,59,0)</f>
        <v>0</v>
      </c>
      <c r="Q119" s="30">
        <f>VLOOKUP(B119,[4]Sheet1!$B$5:$BJ$707,61,0)</f>
        <v>0</v>
      </c>
      <c r="R119" s="30">
        <f>VLOOKUP(B119,[1]Sheet1!$B$5:$BN$716,65,0)</f>
        <v>0</v>
      </c>
      <c r="S119" s="36">
        <f t="shared" si="28"/>
        <v>0</v>
      </c>
      <c r="T119" s="37">
        <f>VLOOKUP(B119,[5]Sheet2!$A:$V,21,0)</f>
        <v>3060</v>
      </c>
      <c r="U119" s="37">
        <f>980+884</f>
        <v>1864</v>
      </c>
      <c r="V119" s="37"/>
      <c r="W119" s="37"/>
      <c r="X119" s="37"/>
      <c r="Y119" s="37">
        <f>VLOOKUP(B119,'[7]7.4付款计划'!$C$4:$AI$185,33,0)</f>
        <v>0</v>
      </c>
      <c r="Z119" s="37">
        <f>VLOOKUP(B119,'[7]7.9付款计划'!$C$9:$AB$196,26,0)</f>
        <v>0</v>
      </c>
      <c r="AA119" s="37"/>
      <c r="AB119" s="37"/>
      <c r="AC119" s="37">
        <f t="shared" si="29"/>
        <v>4924</v>
      </c>
      <c r="AD119" s="38">
        <f t="shared" si="21"/>
        <v>-4924</v>
      </c>
      <c r="AE119" s="38">
        <f t="shared" si="30"/>
        <v>0</v>
      </c>
      <c r="AF119" s="44"/>
      <c r="AG119" s="45">
        <f t="shared" si="23"/>
        <v>0</v>
      </c>
      <c r="AH119" s="54">
        <v>1554.2</v>
      </c>
      <c r="AI119" s="47">
        <f t="shared" si="31"/>
        <v>1554.2</v>
      </c>
      <c r="AJ119" s="48" t="str">
        <f t="shared" si="24"/>
        <v>100%</v>
      </c>
      <c r="AK119" s="49">
        <f t="shared" si="25"/>
        <v>3.9462954637574859E-4</v>
      </c>
      <c r="AL119" s="50"/>
      <c r="AM119" s="50"/>
      <c r="AN119" s="50"/>
      <c r="AO119" s="50">
        <f t="shared" si="26"/>
        <v>0</v>
      </c>
      <c r="AP119" s="58">
        <v>0</v>
      </c>
      <c r="AQ119" s="58">
        <f t="shared" si="34"/>
        <v>0</v>
      </c>
      <c r="AR119" s="47">
        <f t="shared" si="27"/>
        <v>1554.2</v>
      </c>
      <c r="AS119" s="59">
        <v>45542</v>
      </c>
      <c r="AT119" s="9">
        <v>7</v>
      </c>
      <c r="AU119" s="59">
        <f t="shared" si="37"/>
        <v>45535</v>
      </c>
      <c r="AV119" s="19" t="s">
        <v>98</v>
      </c>
      <c r="AW119" s="47"/>
      <c r="AX119" s="9" t="s">
        <v>182</v>
      </c>
      <c r="AY119" s="69" t="s">
        <v>387</v>
      </c>
    </row>
    <row r="120" spans="1:51" ht="36" hidden="1" customHeight="1" x14ac:dyDescent="0.25">
      <c r="A120" s="9">
        <f t="shared" si="32"/>
        <v>117</v>
      </c>
      <c r="B120" s="10" t="s">
        <v>388</v>
      </c>
      <c r="C120" s="12" t="s">
        <v>389</v>
      </c>
      <c r="D120" s="12" t="s">
        <v>559</v>
      </c>
      <c r="E120" s="19" t="s">
        <v>200</v>
      </c>
      <c r="F120" s="15" t="s">
        <v>16</v>
      </c>
      <c r="G120" s="15" t="s">
        <v>24</v>
      </c>
      <c r="H120" s="28">
        <v>1</v>
      </c>
      <c r="I120" s="29">
        <f>VLOOKUP(B120,[1]Sheet1!$B$5:$AZ$716,51,0)</f>
        <v>0.04</v>
      </c>
      <c r="J120" s="29">
        <f>VLOOKUP(B120,[1]Sheet1!$B$5:$BA$716,52,0)</f>
        <v>0.04</v>
      </c>
      <c r="K120" s="30">
        <f>VLOOKUP(B120,[2]Sheet1!$B$5:$BB$697,53,0)</f>
        <v>0</v>
      </c>
      <c r="L120" s="30">
        <f>VLOOKUP(B120,[2]Sheet1!$B:$BC,54,0)</f>
        <v>0</v>
      </c>
      <c r="M120" s="30">
        <f>VLOOKUP(B120,[2]Sheet1!$B:$BD,55,0)</f>
        <v>0</v>
      </c>
      <c r="N120" s="30">
        <f>VLOOKUP(B120,[2]Sheet1!$B:$BE,56,0)</f>
        <v>0</v>
      </c>
      <c r="O120" s="30">
        <f>VLOOKUP(B120,[2]Sheet1!$B:$BF,57,0)</f>
        <v>0</v>
      </c>
      <c r="P120" s="30">
        <f>VLOOKUP(B120,[3]Sheet1!$B:$BH,59,0)</f>
        <v>0</v>
      </c>
      <c r="Q120" s="30">
        <f>VLOOKUP(B120,[4]Sheet1!$B$5:$BJ$707,61,0)</f>
        <v>6.6666666666666697E-3</v>
      </c>
      <c r="R120" s="30">
        <f>VLOOKUP(B120,[1]Sheet1!$B$5:$BN$716,65,0)</f>
        <v>6.6666666666666697E-3</v>
      </c>
      <c r="S120" s="36">
        <f t="shared" si="28"/>
        <v>1.3333333333333339E-2</v>
      </c>
      <c r="T120" s="37">
        <f>VLOOKUP(B120,[5]Sheet2!$A:$V,21,0)</f>
        <v>17113</v>
      </c>
      <c r="U120" s="37">
        <v>5487.23</v>
      </c>
      <c r="V120" s="37"/>
      <c r="W120" s="37"/>
      <c r="X120" s="37"/>
      <c r="Y120" s="37">
        <f>VLOOKUP(B120,'[7]7.4付款计划'!$C$4:$AI$185,33,0)</f>
        <v>0</v>
      </c>
      <c r="Z120" s="37">
        <f>VLOOKUP(B120,'[7]7.9付款计划'!$C$9:$AB$196,26,0)</f>
        <v>0</v>
      </c>
      <c r="AA120" s="37"/>
      <c r="AB120" s="37"/>
      <c r="AC120" s="37">
        <f t="shared" si="29"/>
        <v>22600.23</v>
      </c>
      <c r="AD120" s="38">
        <f t="shared" si="21"/>
        <v>-22600.216666666667</v>
      </c>
      <c r="AE120" s="38">
        <f t="shared" si="30"/>
        <v>0.04</v>
      </c>
      <c r="AF120" s="44"/>
      <c r="AG120" s="45">
        <f t="shared" si="23"/>
        <v>0</v>
      </c>
      <c r="AH120" s="54"/>
      <c r="AI120" s="47">
        <f t="shared" si="31"/>
        <v>0</v>
      </c>
      <c r="AJ120" s="48" t="str">
        <f t="shared" si="24"/>
        <v>100%</v>
      </c>
      <c r="AK120" s="49">
        <f t="shared" si="25"/>
        <v>0</v>
      </c>
      <c r="AL120" s="50"/>
      <c r="AM120" s="50"/>
      <c r="AN120" s="50"/>
      <c r="AO120" s="50">
        <f t="shared" si="26"/>
        <v>0</v>
      </c>
      <c r="AP120" s="58">
        <v>0</v>
      </c>
      <c r="AQ120" s="58">
        <f t="shared" si="34"/>
        <v>0</v>
      </c>
      <c r="AR120" s="47">
        <f t="shared" si="27"/>
        <v>0</v>
      </c>
      <c r="AS120" s="59"/>
      <c r="AT120" s="9">
        <v>7</v>
      </c>
      <c r="AU120" s="59">
        <f t="shared" si="37"/>
        <v>-7</v>
      </c>
      <c r="AV120" s="19" t="s">
        <v>98</v>
      </c>
      <c r="AW120" s="47"/>
      <c r="AX120" s="9" t="s">
        <v>182</v>
      </c>
      <c r="AY120" s="69" t="s">
        <v>103</v>
      </c>
    </row>
    <row r="121" spans="1:51" ht="36" hidden="1" customHeight="1" x14ac:dyDescent="0.25">
      <c r="A121" s="9">
        <f t="shared" si="32"/>
        <v>118</v>
      </c>
      <c r="B121" s="10" t="s">
        <v>390</v>
      </c>
      <c r="C121" s="11" t="s">
        <v>391</v>
      </c>
      <c r="D121" s="12" t="s">
        <v>559</v>
      </c>
      <c r="E121" s="16" t="s">
        <v>392</v>
      </c>
      <c r="F121" s="15" t="s">
        <v>16</v>
      </c>
      <c r="G121" s="15" t="s">
        <v>21</v>
      </c>
      <c r="H121" s="28">
        <v>1</v>
      </c>
      <c r="I121" s="84">
        <f>VLOOKUP(B121,[1]Sheet1!$B$5:$AZ$716,51,0)</f>
        <v>394056.15</v>
      </c>
      <c r="J121" s="84">
        <f>VLOOKUP(B121,[1]Sheet1!$B$5:$BA$716,52,0)</f>
        <v>199188.95</v>
      </c>
      <c r="K121" s="30">
        <f>VLOOKUP(B121,[2]Sheet1!$B$5:$BB$697,53,0)</f>
        <v>418.35</v>
      </c>
      <c r="L121" s="30">
        <f>VLOOKUP(B121,[2]Sheet1!$B:$BC,54,0)</f>
        <v>10600.46</v>
      </c>
      <c r="M121" s="30">
        <f>VLOOKUP(B121,[2]Sheet1!$B:$BD,55,0)</f>
        <v>10600.46</v>
      </c>
      <c r="N121" s="30">
        <f>VLOOKUP(B121,[2]Sheet1!$B:$BE,56,0)</f>
        <v>26599.726666666698</v>
      </c>
      <c r="O121" s="30">
        <f>VLOOKUP(B121,[2]Sheet1!$B:$BF,57,0)</f>
        <v>53198.158333333296</v>
      </c>
      <c r="P121" s="30">
        <f>VLOOKUP(B121,[3]Sheet1!$B:$BH,59,0)</f>
        <v>75041.721666666694</v>
      </c>
      <c r="Q121" s="30">
        <f>VLOOKUP(B121,[4]Sheet1!$B$5:$BJ$707,61,0)</f>
        <v>70194.663333333301</v>
      </c>
      <c r="R121" s="30">
        <f>VLOOKUP(B121,[1]Sheet1!$B$5:$BN$716,65,0)</f>
        <v>65676.024999999994</v>
      </c>
      <c r="S121" s="36">
        <f t="shared" si="28"/>
        <v>312329.565</v>
      </c>
      <c r="T121" s="37">
        <f>VLOOKUP(B121,[5]Sheet2!$A:$V,21,0)</f>
        <v>249048.97</v>
      </c>
      <c r="U121" s="37"/>
      <c r="V121" s="37"/>
      <c r="W121" s="37">
        <f>VLOOKUP(B121,'[6]5.30 (2)'!$C$4:$V$115,20,0)</f>
        <v>60000</v>
      </c>
      <c r="X121" s="37"/>
      <c r="Y121" s="37">
        <f>VLOOKUP(B121,'[7]7.4付款计划'!$C$4:$AI$185,33,0)</f>
        <v>60000</v>
      </c>
      <c r="Z121" s="37">
        <f>VLOOKUP(B121,'[7]7.9付款计划'!$C$9:$AB$196,26,0)</f>
        <v>0</v>
      </c>
      <c r="AA121" s="37"/>
      <c r="AB121" s="37"/>
      <c r="AC121" s="37">
        <f t="shared" si="29"/>
        <v>369048.97</v>
      </c>
      <c r="AD121" s="38">
        <f t="shared" si="21"/>
        <v>-56719.40499999997</v>
      </c>
      <c r="AE121" s="38">
        <f t="shared" si="30"/>
        <v>199188.95</v>
      </c>
      <c r="AF121" s="44">
        <f t="shared" si="33"/>
        <v>199188.95</v>
      </c>
      <c r="AG121" s="45">
        <f t="shared" si="23"/>
        <v>199188.95</v>
      </c>
      <c r="AH121" s="54">
        <v>199188.95</v>
      </c>
      <c r="AI121" s="47">
        <f t="shared" si="31"/>
        <v>199188.95</v>
      </c>
      <c r="AJ121" s="48">
        <f t="shared" si="24"/>
        <v>1</v>
      </c>
      <c r="AK121" s="49">
        <f t="shared" si="25"/>
        <v>5.0576402639017935E-2</v>
      </c>
      <c r="AL121" s="50"/>
      <c r="AM121" s="50"/>
      <c r="AN121" s="50"/>
      <c r="AO121" s="50">
        <f t="shared" si="26"/>
        <v>0</v>
      </c>
      <c r="AP121" s="58">
        <v>0</v>
      </c>
      <c r="AQ121" s="58">
        <f t="shared" si="34"/>
        <v>0</v>
      </c>
      <c r="AR121" s="47">
        <f t="shared" si="27"/>
        <v>199188.95</v>
      </c>
      <c r="AS121" s="59">
        <v>45540</v>
      </c>
      <c r="AT121" s="9">
        <v>7</v>
      </c>
      <c r="AU121" s="59">
        <f t="shared" si="37"/>
        <v>45533</v>
      </c>
      <c r="AV121" s="68" t="s">
        <v>98</v>
      </c>
      <c r="AW121" s="47" t="str">
        <f>VLOOKUP(B121,[8]Sheet1!$A$1:$O$65536,15,0)</f>
        <v>应付394056.15</v>
      </c>
      <c r="AX121" s="15" t="s">
        <v>294</v>
      </c>
      <c r="AY121" s="69" t="s">
        <v>393</v>
      </c>
    </row>
    <row r="122" spans="1:51" ht="36" hidden="1" customHeight="1" x14ac:dyDescent="0.25">
      <c r="A122" s="9">
        <f t="shared" si="32"/>
        <v>119</v>
      </c>
      <c r="B122" s="10" t="s">
        <v>394</v>
      </c>
      <c r="C122" s="12" t="s">
        <v>395</v>
      </c>
      <c r="D122" s="12" t="s">
        <v>571</v>
      </c>
      <c r="E122" s="14" t="s">
        <v>86</v>
      </c>
      <c r="F122" s="15" t="s">
        <v>16</v>
      </c>
      <c r="G122" s="15" t="s">
        <v>11</v>
      </c>
      <c r="H122" s="28">
        <v>0.8</v>
      </c>
      <c r="I122" s="29">
        <f>VLOOKUP(B122,[1]Sheet1!$B$5:$AZ$716,51,0)</f>
        <v>0</v>
      </c>
      <c r="J122" s="29">
        <f>VLOOKUP(B122,[1]Sheet1!$B$5:$BA$716,52,0)</f>
        <v>0</v>
      </c>
      <c r="K122" s="30">
        <f>VLOOKUP(B122,[2]Sheet1!$B$5:$BB$697,53,0)</f>
        <v>0</v>
      </c>
      <c r="L122" s="30">
        <f>VLOOKUP(B122,[2]Sheet1!$B:$BC,54,0)</f>
        <v>0</v>
      </c>
      <c r="M122" s="30">
        <f>VLOOKUP(B122,[2]Sheet1!$B:$BD,55,0)</f>
        <v>0</v>
      </c>
      <c r="N122" s="30">
        <f>VLOOKUP(B122,[2]Sheet1!$B:$BE,56,0)</f>
        <v>10017.981666666699</v>
      </c>
      <c r="O122" s="30">
        <f>VLOOKUP(B122,[2]Sheet1!$B:$BF,57,0)</f>
        <v>10017.981666666699</v>
      </c>
      <c r="P122" s="30">
        <f>VLOOKUP(B122,[3]Sheet1!$B:$BH,59,0)</f>
        <v>10017.981666666699</v>
      </c>
      <c r="Q122" s="30">
        <f>VLOOKUP(B122,[4]Sheet1!$B$5:$BJ$707,61,0)</f>
        <v>0</v>
      </c>
      <c r="R122" s="30">
        <f>VLOOKUP(B122,[1]Sheet1!$B$5:$BN$716,65,0)</f>
        <v>0</v>
      </c>
      <c r="S122" s="36">
        <f t="shared" si="28"/>
        <v>24043.156000000079</v>
      </c>
      <c r="T122" s="37">
        <f>VLOOKUP(B122,[5]Sheet2!$A:$V,21,0)</f>
        <v>0</v>
      </c>
      <c r="U122" s="37">
        <v>60107.89</v>
      </c>
      <c r="V122" s="37"/>
      <c r="W122" s="37"/>
      <c r="X122" s="37"/>
      <c r="Y122" s="37">
        <f>VLOOKUP(B122,'[7]7.4付款计划'!$C$4:$AI$185,33,0)</f>
        <v>0</v>
      </c>
      <c r="Z122" s="37">
        <f>VLOOKUP(B122,'[7]7.9付款计划'!$C$9:$AB$196,26,0)</f>
        <v>0</v>
      </c>
      <c r="AA122" s="37"/>
      <c r="AB122" s="37"/>
      <c r="AC122" s="37">
        <f t="shared" si="29"/>
        <v>60107.89</v>
      </c>
      <c r="AD122" s="38">
        <f t="shared" si="21"/>
        <v>-36064.733999999924</v>
      </c>
      <c r="AE122" s="38">
        <f t="shared" si="30"/>
        <v>0</v>
      </c>
      <c r="AF122" s="44">
        <f t="shared" si="33"/>
        <v>-36064.733999999924</v>
      </c>
      <c r="AG122" s="45">
        <f t="shared" si="23"/>
        <v>0</v>
      </c>
      <c r="AH122" s="44"/>
      <c r="AI122" s="47">
        <f t="shared" si="31"/>
        <v>0</v>
      </c>
      <c r="AJ122" s="48" t="str">
        <f t="shared" si="24"/>
        <v>100%</v>
      </c>
      <c r="AK122" s="49">
        <f t="shared" si="25"/>
        <v>0</v>
      </c>
      <c r="AL122" s="50"/>
      <c r="AM122" s="50"/>
      <c r="AN122" s="50"/>
      <c r="AO122" s="50">
        <f t="shared" si="26"/>
        <v>0</v>
      </c>
      <c r="AP122" s="58">
        <v>0</v>
      </c>
      <c r="AQ122" s="58">
        <f t="shared" si="34"/>
        <v>0</v>
      </c>
      <c r="AR122" s="47">
        <f t="shared" si="27"/>
        <v>0</v>
      </c>
      <c r="AS122" s="59"/>
      <c r="AT122" s="9">
        <v>7</v>
      </c>
      <c r="AU122" s="59">
        <f t="shared" si="37"/>
        <v>-7</v>
      </c>
      <c r="AV122" s="19" t="s">
        <v>98</v>
      </c>
      <c r="AW122" s="71"/>
      <c r="AX122" s="9" t="s">
        <v>167</v>
      </c>
      <c r="AY122" s="69"/>
    </row>
    <row r="123" spans="1:51" ht="36" hidden="1" customHeight="1" x14ac:dyDescent="0.25">
      <c r="A123" s="9">
        <f t="shared" si="32"/>
        <v>120</v>
      </c>
      <c r="B123" s="10" t="s">
        <v>396</v>
      </c>
      <c r="C123" s="12" t="s">
        <v>397</v>
      </c>
      <c r="D123" s="12" t="s">
        <v>565</v>
      </c>
      <c r="E123" s="14" t="s">
        <v>86</v>
      </c>
      <c r="F123" s="15" t="s">
        <v>16</v>
      </c>
      <c r="G123" s="15" t="s">
        <v>11</v>
      </c>
      <c r="H123" s="28">
        <v>0.8</v>
      </c>
      <c r="I123" s="29">
        <f>VLOOKUP(B123,[1]Sheet1!$B$5:$AZ$716,51,0)</f>
        <v>563701.59</v>
      </c>
      <c r="J123" s="29">
        <f>VLOOKUP(B123,[1]Sheet1!$B$5:$BA$716,52,0)</f>
        <v>500573.37</v>
      </c>
      <c r="K123" s="30">
        <f>VLOOKUP(B123,[2]Sheet1!$B$5:$BB$697,53,0)</f>
        <v>40329.406666666699</v>
      </c>
      <c r="L123" s="30">
        <f>VLOOKUP(B123,[2]Sheet1!$B:$BC,54,0)</f>
        <v>71466.425000000003</v>
      </c>
      <c r="M123" s="30">
        <f>VLOOKUP(B123,[2]Sheet1!$B:$BD,55,0)</f>
        <v>80707</v>
      </c>
      <c r="N123" s="30">
        <f>VLOOKUP(B123,[2]Sheet1!$B:$BE,56,0)</f>
        <v>96762.228333333303</v>
      </c>
      <c r="O123" s="30">
        <f>VLOOKUP(B123,[2]Sheet1!$B:$BF,57,0)</f>
        <v>71298.856666666703</v>
      </c>
      <c r="P123" s="30">
        <f>VLOOKUP(B123,[3]Sheet1!$B:$BH,59,0)</f>
        <v>71298.856666666703</v>
      </c>
      <c r="Q123" s="30">
        <f>VLOOKUP(B123,[4]Sheet1!$B$5:$BJ$707,61,0)</f>
        <v>66569.991666666698</v>
      </c>
      <c r="R123" s="30">
        <f>VLOOKUP(B123,[1]Sheet1!$B$5:$BN$716,65,0)</f>
        <v>35817.173333333303</v>
      </c>
      <c r="S123" s="36">
        <f t="shared" si="28"/>
        <v>427399.95066666673</v>
      </c>
      <c r="T123" s="37">
        <f>VLOOKUP(B123,[5]Sheet2!$A:$V,21,0)</f>
        <v>0</v>
      </c>
      <c r="U123" s="37"/>
      <c r="V123" s="37"/>
      <c r="W123" s="37">
        <f>VLOOKUP(B123,'[6]5.30 (2)'!$C$4:$V$115,20,0)</f>
        <v>60000</v>
      </c>
      <c r="X123" s="37"/>
      <c r="Y123" s="37">
        <f>VLOOKUP(B123,'[7]7.4付款计划'!$C$4:$AI$185,33,0)</f>
        <v>20000</v>
      </c>
      <c r="Z123" s="37">
        <f>VLOOKUP(B123,'[7]7.9付款计划'!$C$9:$AB$196,26,0)</f>
        <v>0</v>
      </c>
      <c r="AA123" s="37"/>
      <c r="AB123" s="37"/>
      <c r="AC123" s="37">
        <f t="shared" si="29"/>
        <v>80000</v>
      </c>
      <c r="AD123" s="38">
        <f t="shared" si="21"/>
        <v>347399.95066666673</v>
      </c>
      <c r="AE123" s="38">
        <f t="shared" si="30"/>
        <v>500573.37</v>
      </c>
      <c r="AF123" s="44">
        <f t="shared" si="33"/>
        <v>347399.95066666673</v>
      </c>
      <c r="AG123" s="45">
        <f t="shared" si="23"/>
        <v>347399.95066666673</v>
      </c>
      <c r="AH123" s="53">
        <v>50000</v>
      </c>
      <c r="AI123" s="47">
        <f t="shared" si="31"/>
        <v>50000</v>
      </c>
      <c r="AJ123" s="48">
        <f t="shared" si="24"/>
        <v>0.14392633016800693</v>
      </c>
      <c r="AK123" s="49">
        <f t="shared" si="25"/>
        <v>1.269558442850819E-2</v>
      </c>
      <c r="AL123" s="50"/>
      <c r="AM123" s="50"/>
      <c r="AN123" s="50"/>
      <c r="AO123" s="50">
        <f t="shared" si="26"/>
        <v>0</v>
      </c>
      <c r="AP123" s="58">
        <v>0</v>
      </c>
      <c r="AQ123" s="58">
        <f t="shared" si="34"/>
        <v>0</v>
      </c>
      <c r="AR123" s="47">
        <f t="shared" si="27"/>
        <v>50000</v>
      </c>
      <c r="AS123" s="59"/>
      <c r="AT123" s="61">
        <v>3</v>
      </c>
      <c r="AU123" s="59">
        <f t="shared" si="37"/>
        <v>-3</v>
      </c>
      <c r="AV123" s="68" t="s">
        <v>98</v>
      </c>
      <c r="AW123" s="47"/>
      <c r="AX123" s="15" t="s">
        <v>167</v>
      </c>
      <c r="AY123" s="69"/>
    </row>
    <row r="124" spans="1:51" ht="36" hidden="1" customHeight="1" x14ac:dyDescent="0.25">
      <c r="A124" s="9">
        <f t="shared" si="32"/>
        <v>121</v>
      </c>
      <c r="B124" s="10" t="s">
        <v>398</v>
      </c>
      <c r="C124" s="11" t="s">
        <v>399</v>
      </c>
      <c r="D124" s="12" t="s">
        <v>559</v>
      </c>
      <c r="E124" s="16" t="s">
        <v>114</v>
      </c>
      <c r="F124" s="15" t="s">
        <v>16</v>
      </c>
      <c r="G124" s="15" t="s">
        <v>21</v>
      </c>
      <c r="H124" s="28">
        <v>0.8</v>
      </c>
      <c r="I124" s="84">
        <f>VLOOKUP(B124,[1]Sheet1!$B$5:$AZ$716,51,0)</f>
        <v>1493991.55</v>
      </c>
      <c r="J124" s="84">
        <f>VLOOKUP(B124,[1]Sheet1!$B$5:$BA$716,52,0)</f>
        <v>1231497.07</v>
      </c>
      <c r="K124" s="30">
        <f>VLOOKUP(B124,[2]Sheet1!$B$5:$BB$697,53,0)</f>
        <v>104311.34</v>
      </c>
      <c r="L124" s="30">
        <f>VLOOKUP(B124,[2]Sheet1!$B:$BC,54,0)</f>
        <v>94289.37</v>
      </c>
      <c r="M124" s="30">
        <f>VLOOKUP(B124,[2]Sheet1!$B:$BD,55,0)</f>
        <v>90690.696666666699</v>
      </c>
      <c r="N124" s="30">
        <f>VLOOKUP(B124,[2]Sheet1!$B:$BE,56,0)</f>
        <v>90717.096666666694</v>
      </c>
      <c r="O124" s="30">
        <f>VLOOKUP(B124,[2]Sheet1!$B:$BF,57,0)</f>
        <v>145695.42000000001</v>
      </c>
      <c r="P124" s="30">
        <f>VLOOKUP(B124,[3]Sheet1!$B:$BH,59,0)</f>
        <v>127500.536666667</v>
      </c>
      <c r="Q124" s="30">
        <f>VLOOKUP(B124,[4]Sheet1!$B$5:$BJ$707,61,0)</f>
        <v>149607.85666666701</v>
      </c>
      <c r="R124" s="30">
        <f>VLOOKUP(B124,[1]Sheet1!$B$5:$BN$716,65,0)</f>
        <v>149607.85666666701</v>
      </c>
      <c r="S124" s="36">
        <f t="shared" si="28"/>
        <v>761936.13866666751</v>
      </c>
      <c r="T124" s="37">
        <f>VLOOKUP(B124,[5]Sheet2!$A:$V,21,0)</f>
        <v>0</v>
      </c>
      <c r="U124" s="37"/>
      <c r="V124" s="37"/>
      <c r="W124" s="37">
        <f>VLOOKUP(B124,'[6]5.30 (2)'!$C$4:$V$115,20,0)</f>
        <v>60000</v>
      </c>
      <c r="X124" s="37"/>
      <c r="Y124" s="37">
        <f>VLOOKUP(B124,'[7]7.4付款计划'!$C$4:$AI$185,33,0)</f>
        <v>0</v>
      </c>
      <c r="Z124" s="37">
        <f>VLOOKUP(B124,'[7]7.9付款计划'!$C$9:$AB$196,26,0)</f>
        <v>0</v>
      </c>
      <c r="AA124" s="37"/>
      <c r="AB124" s="37"/>
      <c r="AC124" s="37">
        <f t="shared" si="29"/>
        <v>60000</v>
      </c>
      <c r="AD124" s="38">
        <f t="shared" si="21"/>
        <v>701936.13866666751</v>
      </c>
      <c r="AE124" s="38">
        <f t="shared" si="30"/>
        <v>1231497.07</v>
      </c>
      <c r="AF124" s="44">
        <f t="shared" si="33"/>
        <v>1231497.07</v>
      </c>
      <c r="AG124" s="45">
        <f t="shared" si="23"/>
        <v>1231497.07</v>
      </c>
      <c r="AH124" s="54">
        <v>300000</v>
      </c>
      <c r="AI124" s="47">
        <f t="shared" si="31"/>
        <v>300000</v>
      </c>
      <c r="AJ124" s="48">
        <f t="shared" si="24"/>
        <v>0.24360593890816157</v>
      </c>
      <c r="AK124" s="49">
        <f t="shared" si="25"/>
        <v>7.617350657104914E-2</v>
      </c>
      <c r="AL124" s="50"/>
      <c r="AM124" s="50"/>
      <c r="AN124" s="50"/>
      <c r="AO124" s="50">
        <f t="shared" si="26"/>
        <v>0</v>
      </c>
      <c r="AP124" s="58">
        <v>0</v>
      </c>
      <c r="AQ124" s="58">
        <f t="shared" si="34"/>
        <v>0</v>
      </c>
      <c r="AR124" s="47">
        <f t="shared" si="27"/>
        <v>300000</v>
      </c>
      <c r="AS124" s="59">
        <v>45545</v>
      </c>
      <c r="AT124" s="61">
        <v>7</v>
      </c>
      <c r="AU124" s="59">
        <f t="shared" si="37"/>
        <v>45538</v>
      </c>
      <c r="AV124" s="19" t="s">
        <v>98</v>
      </c>
      <c r="AW124" s="47" t="str">
        <f>VLOOKUP(B124,[8]Sheet1!$A$1:$O$65536,15,0)</f>
        <v>应付1493991.55</v>
      </c>
      <c r="AX124" s="9" t="s">
        <v>107</v>
      </c>
      <c r="AY124" s="69"/>
    </row>
    <row r="125" spans="1:51" ht="36" hidden="1" customHeight="1" x14ac:dyDescent="0.25">
      <c r="A125" s="9">
        <f t="shared" si="32"/>
        <v>122</v>
      </c>
      <c r="B125" s="10" t="s">
        <v>400</v>
      </c>
      <c r="C125" s="11" t="s">
        <v>401</v>
      </c>
      <c r="D125" s="12" t="s">
        <v>559</v>
      </c>
      <c r="E125" s="16" t="s">
        <v>86</v>
      </c>
      <c r="F125" s="15" t="s">
        <v>12</v>
      </c>
      <c r="G125" s="15" t="s">
        <v>11</v>
      </c>
      <c r="H125" s="28">
        <v>0.8</v>
      </c>
      <c r="I125" s="84">
        <f>VLOOKUP(B125,[1]Sheet1!$B$5:$AZ$716,51,0)</f>
        <v>489331.4</v>
      </c>
      <c r="J125" s="84">
        <f>VLOOKUP(B125,[1]Sheet1!$B$5:$BA$716,52,0)</f>
        <v>332807.38</v>
      </c>
      <c r="K125" s="30">
        <f>VLOOKUP(B125,[2]Sheet1!$B$5:$BB$697,53,0)</f>
        <v>32203.89</v>
      </c>
      <c r="L125" s="30">
        <f>VLOOKUP(B125,[2]Sheet1!$B:$BC,54,0)</f>
        <v>36976.076666666697</v>
      </c>
      <c r="M125" s="30">
        <f>VLOOKUP(B125,[2]Sheet1!$B:$BD,55,0)</f>
        <v>21701.051666666699</v>
      </c>
      <c r="N125" s="30">
        <f>VLOOKUP(B125,[2]Sheet1!$B:$BE,56,0)</f>
        <v>20451.051666666699</v>
      </c>
      <c r="O125" s="30">
        <f>VLOOKUP(B125,[2]Sheet1!$B:$BF,57,0)</f>
        <v>28411.758333333299</v>
      </c>
      <c r="P125" s="30">
        <f>VLOOKUP(B125,[3]Sheet1!$B:$BH,59,0)</f>
        <v>24364.058333333302</v>
      </c>
      <c r="Q125" s="30">
        <f>VLOOKUP(B125,[4]Sheet1!$B$5:$BJ$707,61,0)</f>
        <v>38386.761666666702</v>
      </c>
      <c r="R125" s="30">
        <f>VLOOKUP(B125,[1]Sheet1!$B$5:$BN$716,65,0)</f>
        <v>40468.166666666701</v>
      </c>
      <c r="S125" s="36">
        <f t="shared" si="28"/>
        <v>194370.25200000007</v>
      </c>
      <c r="T125" s="37">
        <f>VLOOKUP(B125,[5]Sheet2!$A:$V,21,0)</f>
        <v>100000</v>
      </c>
      <c r="U125" s="37">
        <v>30000</v>
      </c>
      <c r="V125" s="37"/>
      <c r="W125" s="37"/>
      <c r="X125" s="37"/>
      <c r="Y125" s="37">
        <f>VLOOKUP(B125,'[7]7.4付款计划'!$C$4:$AI$185,33,0)</f>
        <v>10000</v>
      </c>
      <c r="Z125" s="37">
        <f>VLOOKUP(B125,'[7]7.9付款计划'!$C$9:$AB$196,26,0)</f>
        <v>0</v>
      </c>
      <c r="AA125" s="37"/>
      <c r="AB125" s="37"/>
      <c r="AC125" s="37">
        <f t="shared" si="29"/>
        <v>140000</v>
      </c>
      <c r="AD125" s="38">
        <f t="shared" si="21"/>
        <v>54370.252000000066</v>
      </c>
      <c r="AE125" s="38">
        <f t="shared" si="30"/>
        <v>332807.38</v>
      </c>
      <c r="AF125" s="44">
        <f t="shared" si="33"/>
        <v>54370.252000000066</v>
      </c>
      <c r="AG125" s="45">
        <f t="shared" si="23"/>
        <v>54370.252000000066</v>
      </c>
      <c r="AH125" s="54">
        <v>50000</v>
      </c>
      <c r="AI125" s="47">
        <f t="shared" si="31"/>
        <v>50000</v>
      </c>
      <c r="AJ125" s="48">
        <f t="shared" si="24"/>
        <v>0.91962053072698535</v>
      </c>
      <c r="AK125" s="49">
        <f t="shared" si="25"/>
        <v>1.269558442850819E-2</v>
      </c>
      <c r="AL125" s="50"/>
      <c r="AM125" s="50"/>
      <c r="AN125" s="50"/>
      <c r="AO125" s="50">
        <f t="shared" si="26"/>
        <v>0</v>
      </c>
      <c r="AP125" s="58"/>
      <c r="AQ125" s="58">
        <f t="shared" si="34"/>
        <v>0</v>
      </c>
      <c r="AR125" s="47">
        <f t="shared" si="27"/>
        <v>50000</v>
      </c>
      <c r="AS125" s="59">
        <v>45534</v>
      </c>
      <c r="AT125" s="61">
        <v>3</v>
      </c>
      <c r="AU125" s="59">
        <f t="shared" si="37"/>
        <v>45531</v>
      </c>
      <c r="AV125" s="68" t="s">
        <v>98</v>
      </c>
      <c r="AW125" s="47" t="str">
        <f>VLOOKUP(B125,[8]Sheet1!$A$1:$O$65536,15,0)</f>
        <v>应付533060.06</v>
      </c>
      <c r="AX125" s="15" t="s">
        <v>167</v>
      </c>
      <c r="AY125" s="69"/>
    </row>
    <row r="126" spans="1:51" ht="36" hidden="1" customHeight="1" x14ac:dyDescent="0.25">
      <c r="A126" s="9">
        <f t="shared" si="32"/>
        <v>123</v>
      </c>
      <c r="B126" s="10" t="s">
        <v>402</v>
      </c>
      <c r="C126" s="17" t="s">
        <v>403</v>
      </c>
      <c r="D126" s="12" t="s">
        <v>559</v>
      </c>
      <c r="E126" s="16" t="s">
        <v>327</v>
      </c>
      <c r="F126" s="15" t="s">
        <v>12</v>
      </c>
      <c r="G126" s="15" t="s">
        <v>11</v>
      </c>
      <c r="H126" s="28">
        <v>0.8</v>
      </c>
      <c r="I126" s="84">
        <f>VLOOKUP(B126,[1]Sheet1!$B$5:$AZ$716,51,0)</f>
        <v>153105.85</v>
      </c>
      <c r="J126" s="84">
        <f>VLOOKUP(B126,[1]Sheet1!$B$5:$BA$716,52,0)</f>
        <v>141169.54</v>
      </c>
      <c r="K126" s="30">
        <f>VLOOKUP(B126,[2]Sheet1!$B$5:$BB$697,53,0)</f>
        <v>13928.1566666667</v>
      </c>
      <c r="L126" s="30">
        <f>VLOOKUP(B126,[2]Sheet1!$B:$BC,54,0)</f>
        <v>13478.7716666667</v>
      </c>
      <c r="M126" s="30">
        <f>VLOOKUP(B126,[2]Sheet1!$B:$BD,55,0)</f>
        <v>15648.7833333333</v>
      </c>
      <c r="N126" s="30">
        <f>VLOOKUP(B126,[2]Sheet1!$B:$BE,56,0)</f>
        <v>13726.18</v>
      </c>
      <c r="O126" s="30">
        <f>VLOOKUP(B126,[2]Sheet1!$B:$BF,57,0)</f>
        <v>14652.426666666701</v>
      </c>
      <c r="P126" s="30">
        <f>VLOOKUP(B126,[3]Sheet1!$B:$BH,59,0)</f>
        <v>11494.143333333301</v>
      </c>
      <c r="Q126" s="30">
        <f>VLOOKUP(B126,[4]Sheet1!$B$5:$BJ$707,61,0)</f>
        <v>13483.528333333301</v>
      </c>
      <c r="R126" s="30">
        <f>VLOOKUP(B126,[1]Sheet1!$B$5:$BN$716,65,0)</f>
        <v>11446.44</v>
      </c>
      <c r="S126" s="36">
        <f t="shared" si="28"/>
        <v>86286.744000000006</v>
      </c>
      <c r="T126" s="37">
        <f>VLOOKUP(B126,[5]Sheet2!$A:$V,21,0)</f>
        <v>30000</v>
      </c>
      <c r="U126" s="37"/>
      <c r="V126" s="37"/>
      <c r="W126" s="37">
        <f>VLOOKUP(B126,'[6]5.30 (2)'!$C$4:$V$115,20,0)</f>
        <v>10000</v>
      </c>
      <c r="X126" s="37"/>
      <c r="Y126" s="37">
        <f>VLOOKUP(B126,'[7]7.4付款计划'!$C$4:$AI$185,33,0)</f>
        <v>10000</v>
      </c>
      <c r="Z126" s="37">
        <f>VLOOKUP(B126,'[7]7.9付款计划'!$C$9:$AB$196,26,0)</f>
        <v>0</v>
      </c>
      <c r="AA126" s="37"/>
      <c r="AB126" s="37"/>
      <c r="AC126" s="37">
        <f t="shared" si="29"/>
        <v>50000</v>
      </c>
      <c r="AD126" s="38">
        <f t="shared" si="21"/>
        <v>36286.744000000006</v>
      </c>
      <c r="AE126" s="38">
        <f t="shared" si="30"/>
        <v>141169.54</v>
      </c>
      <c r="AF126" s="44">
        <f t="shared" si="33"/>
        <v>36286.744000000006</v>
      </c>
      <c r="AG126" s="45">
        <f t="shared" si="23"/>
        <v>36286.744000000006</v>
      </c>
      <c r="AH126" s="54">
        <v>20000</v>
      </c>
      <c r="AI126" s="47">
        <f t="shared" si="31"/>
        <v>20000</v>
      </c>
      <c r="AJ126" s="48">
        <f t="shared" si="24"/>
        <v>0.55116546141477996</v>
      </c>
      <c r="AK126" s="49">
        <f t="shared" si="25"/>
        <v>5.078233771403276E-3</v>
      </c>
      <c r="AL126" s="50"/>
      <c r="AM126" s="50"/>
      <c r="AN126" s="50"/>
      <c r="AO126" s="50">
        <f t="shared" si="26"/>
        <v>0</v>
      </c>
      <c r="AP126" s="58">
        <v>0.03</v>
      </c>
      <c r="AQ126" s="79">
        <f t="shared" si="34"/>
        <v>0.03</v>
      </c>
      <c r="AR126" s="47">
        <f t="shared" si="27"/>
        <v>19400</v>
      </c>
      <c r="AS126" s="59">
        <v>45532</v>
      </c>
      <c r="AT126" s="61">
        <v>3</v>
      </c>
      <c r="AU126" s="59">
        <f t="shared" si="37"/>
        <v>45529</v>
      </c>
      <c r="AV126" s="68" t="s">
        <v>98</v>
      </c>
      <c r="AW126" s="47" t="str">
        <f>VLOOKUP(B126,[8]Sheet1!$A$1:$O$65536,15,0)</f>
        <v>应付153105.85</v>
      </c>
      <c r="AX126" s="15" t="s">
        <v>191</v>
      </c>
      <c r="AY126" s="69" t="s">
        <v>372</v>
      </c>
    </row>
    <row r="127" spans="1:51" ht="36" hidden="1" customHeight="1" x14ac:dyDescent="0.25">
      <c r="A127" s="9">
        <f t="shared" si="32"/>
        <v>124</v>
      </c>
      <c r="B127" s="10" t="s">
        <v>404</v>
      </c>
      <c r="C127" s="11" t="s">
        <v>405</v>
      </c>
      <c r="D127" s="12" t="s">
        <v>559</v>
      </c>
      <c r="E127" s="16" t="s">
        <v>114</v>
      </c>
      <c r="F127" s="20" t="s">
        <v>12</v>
      </c>
      <c r="G127" s="15" t="s">
        <v>11</v>
      </c>
      <c r="H127" s="28">
        <v>0.8</v>
      </c>
      <c r="I127" s="84">
        <f>VLOOKUP(B127,[1]Sheet1!$B$5:$AZ$716,51,0)</f>
        <v>128771.23</v>
      </c>
      <c r="J127" s="84">
        <f>VLOOKUP(B127,[1]Sheet1!$B$5:$BA$716,52,0)</f>
        <v>75946.179999999993</v>
      </c>
      <c r="K127" s="30">
        <f>VLOOKUP(B127,[2]Sheet1!$B$5:$BB$697,53,0)</f>
        <v>6354.7883333333302</v>
      </c>
      <c r="L127" s="30">
        <f>VLOOKUP(B127,[2]Sheet1!$B:$BC,54,0)</f>
        <v>6722.415</v>
      </c>
      <c r="M127" s="30">
        <f>VLOOKUP(B127,[2]Sheet1!$B:$BD,55,0)</f>
        <v>9020.0816666666706</v>
      </c>
      <c r="N127" s="30">
        <f>VLOOKUP(B127,[2]Sheet1!$B:$BE,56,0)</f>
        <v>12466.5816666667</v>
      </c>
      <c r="O127" s="30">
        <f>VLOOKUP(B127,[2]Sheet1!$B:$BF,57,0)</f>
        <v>19324.363333333298</v>
      </c>
      <c r="P127" s="30">
        <f>VLOOKUP(B127,[3]Sheet1!$B:$BH,59,0)</f>
        <v>19324.363333333298</v>
      </c>
      <c r="Q127" s="30">
        <f>VLOOKUP(B127,[4]Sheet1!$B$5:$BJ$707,61,0)</f>
        <v>21461.871666666699</v>
      </c>
      <c r="R127" s="30">
        <f>VLOOKUP(B127,[1]Sheet1!$B$5:$BN$716,65,0)</f>
        <v>21406.1233333333</v>
      </c>
      <c r="S127" s="36">
        <f t="shared" si="28"/>
        <v>92864.470666666632</v>
      </c>
      <c r="T127" s="37">
        <f>VLOOKUP(B127,[5]Sheet2!$A:$V,21,0)</f>
        <v>17635.189333333299</v>
      </c>
      <c r="U127" s="37"/>
      <c r="V127" s="37"/>
      <c r="W127" s="37">
        <f>VLOOKUP(B127,'[6]5.30 (2)'!$C$4:$V$115,20,0)</f>
        <v>40000</v>
      </c>
      <c r="X127" s="37"/>
      <c r="Y127" s="37">
        <f>VLOOKUP(B127,'[7]7.4付款计划'!$C$4:$AI$185,33,0)</f>
        <v>0</v>
      </c>
      <c r="Z127" s="37">
        <f>VLOOKUP(B127,'[7]7.9付款计划'!$C$9:$AB$196,26,0)</f>
        <v>0</v>
      </c>
      <c r="AA127" s="37"/>
      <c r="AB127" s="37"/>
      <c r="AC127" s="37">
        <f t="shared" si="29"/>
        <v>57635.189333333299</v>
      </c>
      <c r="AD127" s="38">
        <f t="shared" si="21"/>
        <v>35229.281333333332</v>
      </c>
      <c r="AE127" s="38">
        <f t="shared" si="30"/>
        <v>75946.179999999993</v>
      </c>
      <c r="AF127" s="44">
        <f t="shared" si="33"/>
        <v>35229.281333333332</v>
      </c>
      <c r="AG127" s="45">
        <f t="shared" si="23"/>
        <v>35229.281333333332</v>
      </c>
      <c r="AH127" s="54">
        <v>30000</v>
      </c>
      <c r="AI127" s="47">
        <f t="shared" si="31"/>
        <v>30000</v>
      </c>
      <c r="AJ127" s="48">
        <f t="shared" si="24"/>
        <v>0.85156434830859074</v>
      </c>
      <c r="AK127" s="49">
        <f t="shared" si="25"/>
        <v>7.617350657104914E-3</v>
      </c>
      <c r="AL127" s="50"/>
      <c r="AM127" s="50"/>
      <c r="AN127" s="50"/>
      <c r="AO127" s="50">
        <f t="shared" si="26"/>
        <v>0</v>
      </c>
      <c r="AP127" s="58">
        <v>0</v>
      </c>
      <c r="AQ127" s="58">
        <f t="shared" si="34"/>
        <v>0</v>
      </c>
      <c r="AR127" s="47">
        <f t="shared" si="27"/>
        <v>30000</v>
      </c>
      <c r="AS127" s="59">
        <v>45550</v>
      </c>
      <c r="AT127" s="61">
        <v>7</v>
      </c>
      <c r="AU127" s="59">
        <f t="shared" si="37"/>
        <v>45543</v>
      </c>
      <c r="AV127" s="19" t="s">
        <v>98</v>
      </c>
      <c r="AW127" s="47" t="str">
        <f>VLOOKUP(B127,[8]Sheet1!$A$1:$O$65536,15,0)</f>
        <v>应付128771.23</v>
      </c>
      <c r="AX127" s="9" t="s">
        <v>107</v>
      </c>
      <c r="AY127" s="69"/>
    </row>
    <row r="128" spans="1:51" ht="36" hidden="1" customHeight="1" x14ac:dyDescent="0.25">
      <c r="A128" s="9">
        <f t="shared" si="32"/>
        <v>125</v>
      </c>
      <c r="B128" s="10" t="s">
        <v>406</v>
      </c>
      <c r="C128" s="12" t="s">
        <v>407</v>
      </c>
      <c r="D128" s="12" t="s">
        <v>571</v>
      </c>
      <c r="E128" s="14" t="s">
        <v>86</v>
      </c>
      <c r="F128" s="15" t="s">
        <v>16</v>
      </c>
      <c r="G128" s="15" t="s">
        <v>11</v>
      </c>
      <c r="H128" s="28">
        <v>1</v>
      </c>
      <c r="I128" s="29"/>
      <c r="J128" s="29"/>
      <c r="K128" s="30"/>
      <c r="L128" s="30"/>
      <c r="M128" s="30"/>
      <c r="N128" s="30"/>
      <c r="O128" s="30"/>
      <c r="P128" s="30"/>
      <c r="Q128" s="30"/>
      <c r="R128" s="30"/>
      <c r="S128" s="36">
        <f t="shared" si="28"/>
        <v>0</v>
      </c>
      <c r="T128" s="37"/>
      <c r="U128" s="37">
        <v>12251.89</v>
      </c>
      <c r="V128" s="37"/>
      <c r="W128" s="37"/>
      <c r="X128" s="37"/>
      <c r="Y128" s="37">
        <f>VLOOKUP(B128,'[7]7.4付款计划'!$C$4:$AI$185,33,0)</f>
        <v>0</v>
      </c>
      <c r="Z128" s="37">
        <f>VLOOKUP(B128,'[7]7.9付款计划'!$C$9:$AB$196,26,0)</f>
        <v>0</v>
      </c>
      <c r="AA128" s="37"/>
      <c r="AB128" s="37"/>
      <c r="AC128" s="37">
        <f t="shared" si="29"/>
        <v>12251.89</v>
      </c>
      <c r="AD128" s="38">
        <f t="shared" si="21"/>
        <v>-12251.89</v>
      </c>
      <c r="AE128" s="38">
        <f t="shared" si="30"/>
        <v>0</v>
      </c>
      <c r="AF128" s="44">
        <f t="shared" si="33"/>
        <v>-12251.89</v>
      </c>
      <c r="AG128" s="45">
        <f t="shared" si="23"/>
        <v>0</v>
      </c>
      <c r="AH128" s="44"/>
      <c r="AI128" s="47">
        <f t="shared" si="31"/>
        <v>0</v>
      </c>
      <c r="AJ128" s="48" t="str">
        <f t="shared" si="24"/>
        <v>100%</v>
      </c>
      <c r="AK128" s="49">
        <f t="shared" si="25"/>
        <v>0</v>
      </c>
      <c r="AL128" s="50"/>
      <c r="AM128" s="50"/>
      <c r="AN128" s="50"/>
      <c r="AO128" s="50">
        <f t="shared" si="26"/>
        <v>0</v>
      </c>
      <c r="AP128" s="58"/>
      <c r="AQ128" s="58">
        <f t="shared" si="34"/>
        <v>0</v>
      </c>
      <c r="AR128" s="47">
        <f t="shared" si="27"/>
        <v>0</v>
      </c>
      <c r="AS128" s="59"/>
      <c r="AT128" s="61">
        <v>3</v>
      </c>
      <c r="AU128" s="59">
        <f t="shared" si="37"/>
        <v>-3</v>
      </c>
      <c r="AV128" s="19" t="s">
        <v>98</v>
      </c>
      <c r="AW128" s="47"/>
      <c r="AX128" s="9" t="s">
        <v>167</v>
      </c>
      <c r="AY128" s="69"/>
    </row>
    <row r="129" spans="1:51" ht="36" hidden="1" customHeight="1" x14ac:dyDescent="0.25">
      <c r="A129" s="9">
        <f t="shared" si="32"/>
        <v>126</v>
      </c>
      <c r="B129" s="10" t="s">
        <v>408</v>
      </c>
      <c r="C129" s="12" t="s">
        <v>409</v>
      </c>
      <c r="D129" s="12" t="s">
        <v>571</v>
      </c>
      <c r="E129" s="14" t="s">
        <v>86</v>
      </c>
      <c r="F129" s="15" t="s">
        <v>14</v>
      </c>
      <c r="G129" s="15" t="s">
        <v>11</v>
      </c>
      <c r="H129" s="28">
        <v>0.8</v>
      </c>
      <c r="I129" s="29">
        <f>VLOOKUP(B129,[1]Sheet1!$B$5:$AZ$716,51,0)</f>
        <v>60817.64</v>
      </c>
      <c r="J129" s="29">
        <f>VLOOKUP(B129,[1]Sheet1!$B$5:$BA$716,52,0)</f>
        <v>48572.959999999999</v>
      </c>
      <c r="K129" s="30">
        <f>VLOOKUP(B129,[2]Sheet1!$B$5:$BB$697,53,0)</f>
        <v>2742.4</v>
      </c>
      <c r="L129" s="30">
        <f>VLOOKUP(B129,[2]Sheet1!$B:$BC,54,0)</f>
        <v>2915.3</v>
      </c>
      <c r="M129" s="30">
        <f>VLOOKUP(B129,[2]Sheet1!$B:$BD,55,0)</f>
        <v>2598.9366666666701</v>
      </c>
      <c r="N129" s="30">
        <f>VLOOKUP(B129,[2]Sheet1!$B:$BE,56,0)</f>
        <v>2332.27</v>
      </c>
      <c r="O129" s="30">
        <f>VLOOKUP(B129,[2]Sheet1!$B:$BF,57,0)</f>
        <v>3616.2649999999999</v>
      </c>
      <c r="P129" s="30">
        <f>VLOOKUP(B129,[3]Sheet1!$B:$BH,59,0)</f>
        <v>5936.1733333333304</v>
      </c>
      <c r="Q129" s="30">
        <f>VLOOKUP(B129,[4]Sheet1!$B$5:$BJ$707,61,0)</f>
        <v>6227.7133333333304</v>
      </c>
      <c r="R129" s="30">
        <f>VLOOKUP(B129,[1]Sheet1!$B$5:$BN$716,65,0)</f>
        <v>6798.3816666666698</v>
      </c>
      <c r="S129" s="36">
        <f t="shared" si="28"/>
        <v>26533.952000000005</v>
      </c>
      <c r="T129" s="37">
        <f>VLOOKUP(B129,[5]Sheet2!$A:$V,21,0)</f>
        <v>5000</v>
      </c>
      <c r="U129" s="37"/>
      <c r="V129" s="37"/>
      <c r="W129" s="37"/>
      <c r="X129" s="37"/>
      <c r="Y129" s="37">
        <f>VLOOKUP(B129,'[7]7.4付款计划'!$C$4:$AI$185,33,0)</f>
        <v>0</v>
      </c>
      <c r="Z129" s="37">
        <f>VLOOKUP(B129,'[7]7.9付款计划'!$C$9:$AB$196,26,0)</f>
        <v>0</v>
      </c>
      <c r="AA129" s="37"/>
      <c r="AB129" s="37"/>
      <c r="AC129" s="37">
        <f t="shared" si="29"/>
        <v>5000</v>
      </c>
      <c r="AD129" s="38">
        <f t="shared" si="21"/>
        <v>21533.952000000005</v>
      </c>
      <c r="AE129" s="38">
        <f t="shared" si="30"/>
        <v>48572.959999999999</v>
      </c>
      <c r="AF129" s="44">
        <f t="shared" si="33"/>
        <v>21533.952000000005</v>
      </c>
      <c r="AG129" s="45">
        <f t="shared" si="23"/>
        <v>21533.952000000005</v>
      </c>
      <c r="AH129" s="44"/>
      <c r="AI129" s="47">
        <f t="shared" si="31"/>
        <v>0</v>
      </c>
      <c r="AJ129" s="48">
        <f t="shared" si="24"/>
        <v>0</v>
      </c>
      <c r="AK129" s="49">
        <f t="shared" si="25"/>
        <v>0</v>
      </c>
      <c r="AL129" s="50"/>
      <c r="AM129" s="50"/>
      <c r="AN129" s="50"/>
      <c r="AO129" s="50">
        <f t="shared" si="26"/>
        <v>0</v>
      </c>
      <c r="AP129" s="58"/>
      <c r="AQ129" s="58">
        <f t="shared" si="34"/>
        <v>0</v>
      </c>
      <c r="AR129" s="47">
        <f t="shared" si="27"/>
        <v>0</v>
      </c>
      <c r="AS129" s="59"/>
      <c r="AT129" s="61">
        <v>3</v>
      </c>
      <c r="AU129" s="59">
        <f t="shared" si="37"/>
        <v>-3</v>
      </c>
      <c r="AV129" s="19" t="s">
        <v>98</v>
      </c>
      <c r="AW129" s="47"/>
      <c r="AX129" s="9" t="s">
        <v>167</v>
      </c>
      <c r="AY129" s="69"/>
    </row>
    <row r="130" spans="1:51" ht="36" hidden="1" customHeight="1" x14ac:dyDescent="0.25">
      <c r="A130" s="9">
        <f t="shared" si="32"/>
        <v>127</v>
      </c>
      <c r="B130" s="10" t="s">
        <v>410</v>
      </c>
      <c r="C130" s="11" t="s">
        <v>411</v>
      </c>
      <c r="D130" s="12" t="s">
        <v>562</v>
      </c>
      <c r="E130" s="16" t="s">
        <v>86</v>
      </c>
      <c r="F130" s="20" t="s">
        <v>12</v>
      </c>
      <c r="G130" s="15" t="s">
        <v>11</v>
      </c>
      <c r="H130" s="28">
        <v>0.8</v>
      </c>
      <c r="I130" s="84">
        <f>VLOOKUP(B130,[1]Sheet1!$B$5:$AZ$716,51,0)</f>
        <v>41409.43</v>
      </c>
      <c r="J130" s="84">
        <f>VLOOKUP(B130,[1]Sheet1!$B$5:$BA$716,52,0)</f>
        <v>31114.68</v>
      </c>
      <c r="K130" s="30">
        <f>VLOOKUP(B130,[2]Sheet1!$B$5:$BB$697,53,0)</f>
        <v>0</v>
      </c>
      <c r="L130" s="30">
        <f>VLOOKUP(B130,[2]Sheet1!$B:$BC,54,0)</f>
        <v>1705.06833333333</v>
      </c>
      <c r="M130" s="30">
        <f>VLOOKUP(B130,[2]Sheet1!$B:$BD,55,0)</f>
        <v>1705.06833333333</v>
      </c>
      <c r="N130" s="30">
        <f>VLOOKUP(B130,[2]Sheet1!$B:$BE,56,0)</f>
        <v>3420.8616666666699</v>
      </c>
      <c r="O130" s="30">
        <f>VLOOKUP(B130,[2]Sheet1!$B:$BF,57,0)</f>
        <v>5136.6549999999997</v>
      </c>
      <c r="P130" s="30">
        <f>VLOOKUP(B130,[3]Sheet1!$B:$BH,59,0)</f>
        <v>6852.4466666666704</v>
      </c>
      <c r="Q130" s="30">
        <f>VLOOKUP(B130,[4]Sheet1!$B$5:$BJ$707,61,0)</f>
        <v>5185.78</v>
      </c>
      <c r="R130" s="30">
        <f>VLOOKUP(B130,[1]Sheet1!$B$5:$BN$716,65,0)</f>
        <v>6863.17</v>
      </c>
      <c r="S130" s="36">
        <f t="shared" si="28"/>
        <v>24695.239999999998</v>
      </c>
      <c r="T130" s="37">
        <f>VLOOKUP(B130,[5]Sheet2!$A:$V,21,0)</f>
        <v>0</v>
      </c>
      <c r="U130" s="37"/>
      <c r="V130" s="37"/>
      <c r="W130" s="37">
        <f>VLOOKUP(B130,'[6]5.30 (2)'!$C$4:$V$115,20,0)</f>
        <v>10000</v>
      </c>
      <c r="X130" s="37"/>
      <c r="Y130" s="37">
        <f>VLOOKUP(B130,'[7]7.4付款计划'!$C$4:$AI$185,33,0)</f>
        <v>0</v>
      </c>
      <c r="Z130" s="37">
        <f>VLOOKUP(B130,'[7]7.9付款计划'!$C$9:$AB$196,26,0)</f>
        <v>0</v>
      </c>
      <c r="AA130" s="37"/>
      <c r="AB130" s="37"/>
      <c r="AC130" s="37">
        <f t="shared" si="29"/>
        <v>10000</v>
      </c>
      <c r="AD130" s="38">
        <f t="shared" si="21"/>
        <v>14695.239999999998</v>
      </c>
      <c r="AE130" s="38">
        <f t="shared" si="30"/>
        <v>31114.68</v>
      </c>
      <c r="AF130" s="44">
        <f t="shared" si="33"/>
        <v>14695.239999999998</v>
      </c>
      <c r="AG130" s="45">
        <f t="shared" si="23"/>
        <v>14695.239999999998</v>
      </c>
      <c r="AH130" s="52">
        <v>14000</v>
      </c>
      <c r="AI130" s="47">
        <f t="shared" si="31"/>
        <v>14000</v>
      </c>
      <c r="AJ130" s="48">
        <f t="shared" si="24"/>
        <v>0.9526894422956006</v>
      </c>
      <c r="AK130" s="49">
        <f t="shared" si="25"/>
        <v>3.5547636399822931E-3</v>
      </c>
      <c r="AL130" s="50"/>
      <c r="AM130" s="50"/>
      <c r="AN130" s="50"/>
      <c r="AO130" s="50">
        <f t="shared" si="26"/>
        <v>0</v>
      </c>
      <c r="AP130" s="58">
        <v>0</v>
      </c>
      <c r="AQ130" s="58">
        <f t="shared" si="34"/>
        <v>0</v>
      </c>
      <c r="AR130" s="47">
        <f t="shared" si="27"/>
        <v>14000</v>
      </c>
      <c r="AS130" s="59">
        <v>45536</v>
      </c>
      <c r="AT130" s="61">
        <v>1</v>
      </c>
      <c r="AU130" s="59">
        <f t="shared" si="37"/>
        <v>45535</v>
      </c>
      <c r="AV130" s="19" t="s">
        <v>98</v>
      </c>
      <c r="AW130" s="47" t="str">
        <f>VLOOKUP(B130,[8]Sheet1!$A$1:$O$65536,15,0)</f>
        <v>应付41409.43</v>
      </c>
      <c r="AX130" s="9" t="s">
        <v>167</v>
      </c>
      <c r="AY130" s="69"/>
    </row>
    <row r="131" spans="1:51" ht="36" hidden="1" customHeight="1" x14ac:dyDescent="0.25">
      <c r="A131" s="9">
        <f t="shared" si="32"/>
        <v>128</v>
      </c>
      <c r="B131" s="10" t="s">
        <v>412</v>
      </c>
      <c r="C131" s="12" t="s">
        <v>413</v>
      </c>
      <c r="D131" s="12" t="s">
        <v>571</v>
      </c>
      <c r="E131" s="14" t="s">
        <v>86</v>
      </c>
      <c r="F131" s="15" t="s">
        <v>16</v>
      </c>
      <c r="G131" s="15" t="s">
        <v>21</v>
      </c>
      <c r="H131" s="28">
        <v>0.8</v>
      </c>
      <c r="I131" s="29">
        <f>VLOOKUP(B131,[1]Sheet1!$B$5:$AZ$716,51,0)</f>
        <v>975569.94</v>
      </c>
      <c r="J131" s="29">
        <f>VLOOKUP(B131,[1]Sheet1!$B$5:$BA$716,52,0)</f>
        <v>784822.71</v>
      </c>
      <c r="K131" s="30">
        <f>VLOOKUP(B131,[2]Sheet1!$B$5:$BB$697,53,0)</f>
        <v>85747.361666666693</v>
      </c>
      <c r="L131" s="30">
        <f>VLOOKUP(B131,[2]Sheet1!$B:$BC,54,0)</f>
        <v>140176.35333333301</v>
      </c>
      <c r="M131" s="30">
        <f>VLOOKUP(B131,[2]Sheet1!$B:$BD,55,0)</f>
        <v>201381.54833333299</v>
      </c>
      <c r="N131" s="30">
        <f>VLOOKUP(B131,[2]Sheet1!$B:$BE,56,0)</f>
        <v>201381.54833333299</v>
      </c>
      <c r="O131" s="30">
        <f>VLOOKUP(B131,[2]Sheet1!$B:$BF,57,0)</f>
        <v>213246.65</v>
      </c>
      <c r="P131" s="30">
        <f>VLOOKUP(B131,[3]Sheet1!$B:$BH,59,0)</f>
        <v>228636.29333333299</v>
      </c>
      <c r="Q131" s="30">
        <f>VLOOKUP(B131,[4]Sheet1!$B$5:$BJ$707,61,0)</f>
        <v>164307.56833333301</v>
      </c>
      <c r="R131" s="30">
        <f>VLOOKUP(B131,[1]Sheet1!$B$5:$BN$716,65,0)</f>
        <v>122418.63666666699</v>
      </c>
      <c r="S131" s="36">
        <f t="shared" si="28"/>
        <v>1085836.767999999</v>
      </c>
      <c r="T131" s="37">
        <f>VLOOKUP(B131,[5]Sheet2!$A:$V,21,0)</f>
        <v>835000</v>
      </c>
      <c r="U131" s="37">
        <f>800000+35000</f>
        <v>835000</v>
      </c>
      <c r="V131" s="37"/>
      <c r="W131" s="37">
        <v>300000</v>
      </c>
      <c r="X131" s="37"/>
      <c r="Y131" s="39">
        <v>300000</v>
      </c>
      <c r="Z131" s="37">
        <f>VLOOKUP(B131,'[7]7.9付款计划'!$C$9:$AB$196,26,0)</f>
        <v>0</v>
      </c>
      <c r="AA131" s="37"/>
      <c r="AB131" s="37"/>
      <c r="AC131" s="37">
        <f t="shared" si="29"/>
        <v>2270000</v>
      </c>
      <c r="AD131" s="38">
        <f t="shared" si="21"/>
        <v>-1184163.232000001</v>
      </c>
      <c r="AE131" s="38">
        <f t="shared" si="30"/>
        <v>784822.71</v>
      </c>
      <c r="AF131" s="44">
        <f t="shared" si="33"/>
        <v>784822.71</v>
      </c>
      <c r="AG131" s="45">
        <f t="shared" si="23"/>
        <v>784822.71</v>
      </c>
      <c r="AH131" s="44"/>
      <c r="AI131" s="47">
        <f t="shared" si="31"/>
        <v>0</v>
      </c>
      <c r="AJ131" s="48">
        <f t="shared" si="24"/>
        <v>0</v>
      </c>
      <c r="AK131" s="49">
        <f t="shared" si="25"/>
        <v>0</v>
      </c>
      <c r="AL131" s="50"/>
      <c r="AM131" s="50"/>
      <c r="AN131" s="50"/>
      <c r="AO131" s="50">
        <f t="shared" si="26"/>
        <v>0</v>
      </c>
      <c r="AP131" s="58"/>
      <c r="AQ131" s="58">
        <f t="shared" si="34"/>
        <v>0</v>
      </c>
      <c r="AR131" s="47">
        <f t="shared" si="27"/>
        <v>0</v>
      </c>
      <c r="AS131" s="59"/>
      <c r="AT131" s="61">
        <v>3</v>
      </c>
      <c r="AU131" s="59">
        <f t="shared" ref="AU131:AU137" si="38">AS131-AT131</f>
        <v>-3</v>
      </c>
      <c r="AV131" s="19" t="s">
        <v>98</v>
      </c>
      <c r="AW131" s="47"/>
      <c r="AX131" s="9" t="s">
        <v>229</v>
      </c>
      <c r="AY131" s="69"/>
    </row>
    <row r="132" spans="1:51" ht="36" hidden="1" customHeight="1" x14ac:dyDescent="0.25">
      <c r="A132" s="9">
        <f t="shared" si="32"/>
        <v>129</v>
      </c>
      <c r="B132" s="10" t="s">
        <v>414</v>
      </c>
      <c r="C132" s="12" t="s">
        <v>415</v>
      </c>
      <c r="D132" s="12" t="s">
        <v>562</v>
      </c>
      <c r="E132" s="14" t="s">
        <v>86</v>
      </c>
      <c r="F132" s="15" t="s">
        <v>14</v>
      </c>
      <c r="G132" s="15" t="s">
        <v>11</v>
      </c>
      <c r="H132" s="28">
        <v>0.8</v>
      </c>
      <c r="I132" s="29">
        <f>VLOOKUP(B132,[1]Sheet1!$B$5:$AZ$716,51,0)</f>
        <v>54153.36</v>
      </c>
      <c r="J132" s="29">
        <f>VLOOKUP(B132,[1]Sheet1!$B$5:$BA$716,52,0)</f>
        <v>29971.360000000001</v>
      </c>
      <c r="K132" s="30">
        <f>VLOOKUP(B132,[2]Sheet1!$B$5:$BB$697,53,0)</f>
        <v>0</v>
      </c>
      <c r="L132" s="30">
        <f>VLOOKUP(B132,[2]Sheet1!$B:$BC,54,0)</f>
        <v>0</v>
      </c>
      <c r="M132" s="30">
        <f>VLOOKUP(B132,[2]Sheet1!$B:$BD,55,0)</f>
        <v>9995.2266666666692</v>
      </c>
      <c r="N132" s="30">
        <f>VLOOKUP(B132,[2]Sheet1!$B:$BE,56,0)</f>
        <v>9995.2266666666692</v>
      </c>
      <c r="O132" s="30">
        <f>VLOOKUP(B132,[2]Sheet1!$B:$BF,57,0)</f>
        <v>9995.2266666666692</v>
      </c>
      <c r="P132" s="30">
        <f>VLOOKUP(B132,[3]Sheet1!$B:$BH,59,0)</f>
        <v>9995.2266666666692</v>
      </c>
      <c r="Q132" s="30">
        <f>VLOOKUP(B132,[4]Sheet1!$B$5:$BJ$707,61,0)</f>
        <v>6661.8933333333298</v>
      </c>
      <c r="R132" s="30">
        <f>VLOOKUP(B132,[1]Sheet1!$B$5:$BN$716,65,0)</f>
        <v>9025.56</v>
      </c>
      <c r="S132" s="36">
        <f t="shared" si="28"/>
        <v>44534.688000000002</v>
      </c>
      <c r="T132" s="37">
        <v>0</v>
      </c>
      <c r="U132" s="37"/>
      <c r="V132" s="83">
        <v>20000</v>
      </c>
      <c r="W132" s="37"/>
      <c r="X132" s="37"/>
      <c r="Y132" s="37">
        <f>VLOOKUP(B132,'[7]7.4付款计划'!$C$4:$AI$185,33,0)</f>
        <v>10000</v>
      </c>
      <c r="Z132" s="37">
        <f>VLOOKUP(B132,'[7]7.9付款计划'!$C$9:$AB$196,26,0)</f>
        <v>0</v>
      </c>
      <c r="AA132" s="37"/>
      <c r="AB132" s="37"/>
      <c r="AC132" s="37">
        <f t="shared" si="29"/>
        <v>30000</v>
      </c>
      <c r="AD132" s="38">
        <f t="shared" ref="AD132:AD194" si="39">S132-AC132</f>
        <v>14534.688000000002</v>
      </c>
      <c r="AE132" s="38">
        <f t="shared" si="30"/>
        <v>29971.360000000001</v>
      </c>
      <c r="AF132" s="44">
        <f t="shared" si="33"/>
        <v>14534.688000000002</v>
      </c>
      <c r="AG132" s="45">
        <f t="shared" ref="AG132:AG194" si="40">IF(AF132&gt;=0,AF132,0)</f>
        <v>14534.688000000002</v>
      </c>
      <c r="AH132" s="52">
        <v>10000</v>
      </c>
      <c r="AI132" s="47">
        <f t="shared" si="31"/>
        <v>10000</v>
      </c>
      <c r="AJ132" s="48">
        <f t="shared" ref="AJ132:AJ194" si="41">IF(AG132&lt;=0,"100%",AH132/AG132)</f>
        <v>0.68800926445755139</v>
      </c>
      <c r="AK132" s="49">
        <f t="shared" ref="AK132:AK194" si="42">AI132/$AI$1</f>
        <v>2.539116885701638E-3</v>
      </c>
      <c r="AL132" s="50"/>
      <c r="AM132" s="50"/>
      <c r="AN132" s="50"/>
      <c r="AO132" s="50">
        <f t="shared" ref="AO132:AO193" si="43">SUM(AL132:AN132)</f>
        <v>0</v>
      </c>
      <c r="AP132" s="58">
        <v>0</v>
      </c>
      <c r="AQ132" s="58">
        <f t="shared" si="34"/>
        <v>0</v>
      </c>
      <c r="AR132" s="47">
        <f t="shared" ref="AR132:AR195" si="44">AI132*(1-AQ132)</f>
        <v>10000</v>
      </c>
      <c r="AS132" s="59"/>
      <c r="AT132" s="61">
        <v>3</v>
      </c>
      <c r="AU132" s="59">
        <f t="shared" si="38"/>
        <v>-3</v>
      </c>
      <c r="AV132" s="68" t="s">
        <v>98</v>
      </c>
      <c r="AW132" s="47"/>
      <c r="AX132" s="15" t="s">
        <v>167</v>
      </c>
      <c r="AY132" s="69"/>
    </row>
    <row r="133" spans="1:51" ht="36" hidden="1" customHeight="1" x14ac:dyDescent="0.25">
      <c r="A133" s="9">
        <f t="shared" si="32"/>
        <v>130</v>
      </c>
      <c r="B133" s="10" t="s">
        <v>416</v>
      </c>
      <c r="C133" s="12" t="s">
        <v>417</v>
      </c>
      <c r="D133" s="12" t="s">
        <v>571</v>
      </c>
      <c r="E133" s="14" t="s">
        <v>86</v>
      </c>
      <c r="F133" s="15" t="s">
        <v>16</v>
      </c>
      <c r="G133" s="15" t="s">
        <v>11</v>
      </c>
      <c r="H133" s="28">
        <v>0.8</v>
      </c>
      <c r="I133" s="29">
        <f>VLOOKUP(B133,[1]Sheet1!$B$5:$AZ$716,51,0)</f>
        <v>7670</v>
      </c>
      <c r="J133" s="29">
        <f>VLOOKUP(B133,[1]Sheet1!$B$5:$BA$716,52,0)</f>
        <v>7670</v>
      </c>
      <c r="K133" s="30">
        <f>VLOOKUP(B133,[2]Sheet1!$B$5:$BB$697,53,0)</f>
        <v>1083.3333333333301</v>
      </c>
      <c r="L133" s="30">
        <f>VLOOKUP(B133,[2]Sheet1!$B:$BC,54,0)</f>
        <v>1083.3333333333301</v>
      </c>
      <c r="M133" s="30">
        <f>VLOOKUP(B133,[2]Sheet1!$B:$BD,55,0)</f>
        <v>1083.3333333333301</v>
      </c>
      <c r="N133" s="30">
        <f>VLOOKUP(B133,[2]Sheet1!$B:$BE,56,0)</f>
        <v>1278.3333333333301</v>
      </c>
      <c r="O133" s="30">
        <f>VLOOKUP(B133,[2]Sheet1!$B:$BF,57,0)</f>
        <v>1278.3333333333301</v>
      </c>
      <c r="P133" s="30">
        <f>VLOOKUP(B133,[3]Sheet1!$B:$BH,59,0)</f>
        <v>1278.3333333333301</v>
      </c>
      <c r="Q133" s="30">
        <f>VLOOKUP(B133,[4]Sheet1!$B$5:$BJ$707,61,0)</f>
        <v>195</v>
      </c>
      <c r="R133" s="30">
        <f>VLOOKUP(B133,[1]Sheet1!$B$5:$BN$716,65,0)</f>
        <v>195</v>
      </c>
      <c r="S133" s="36">
        <f t="shared" ref="S133:S194" si="45">SUM(K133:R133)*H133</f>
        <v>5979.9999999999854</v>
      </c>
      <c r="T133" s="37"/>
      <c r="U133" s="37"/>
      <c r="V133" s="37"/>
      <c r="W133" s="37"/>
      <c r="X133" s="37"/>
      <c r="Y133" s="37">
        <f>VLOOKUP(B133,'[7]7.4付款计划'!$C$4:$AI$185,33,0)</f>
        <v>0</v>
      </c>
      <c r="Z133" s="37">
        <f>VLOOKUP(B133,'[7]7.9付款计划'!$C$9:$AB$196,26,0)</f>
        <v>0</v>
      </c>
      <c r="AA133" s="37"/>
      <c r="AB133" s="37"/>
      <c r="AC133" s="37">
        <f t="shared" ref="AC133:AC196" si="46">SUM(T133:AB133)</f>
        <v>0</v>
      </c>
      <c r="AD133" s="38">
        <f t="shared" si="39"/>
        <v>5979.9999999999854</v>
      </c>
      <c r="AE133" s="38">
        <f t="shared" ref="AE133:AE194" si="47">J133-AA133-AB133</f>
        <v>7670</v>
      </c>
      <c r="AF133" s="44">
        <f t="shared" si="33"/>
        <v>5979.9999999999854</v>
      </c>
      <c r="AG133" s="45">
        <f t="shared" si="40"/>
        <v>5979.9999999999854</v>
      </c>
      <c r="AH133" s="44"/>
      <c r="AI133" s="47">
        <f t="shared" ref="AI133:AI196" si="48">AH133</f>
        <v>0</v>
      </c>
      <c r="AJ133" s="48">
        <f t="shared" si="41"/>
        <v>0</v>
      </c>
      <c r="AK133" s="49">
        <f t="shared" si="42"/>
        <v>0</v>
      </c>
      <c r="AL133" s="50"/>
      <c r="AM133" s="50"/>
      <c r="AN133" s="50"/>
      <c r="AO133" s="50">
        <f t="shared" si="43"/>
        <v>0</v>
      </c>
      <c r="AP133" s="58"/>
      <c r="AQ133" s="58">
        <f t="shared" si="34"/>
        <v>0</v>
      </c>
      <c r="AR133" s="47">
        <f t="shared" si="44"/>
        <v>0</v>
      </c>
      <c r="AS133" s="59"/>
      <c r="AT133" s="61">
        <v>3</v>
      </c>
      <c r="AU133" s="59">
        <f t="shared" si="38"/>
        <v>-3</v>
      </c>
      <c r="AV133" s="19" t="s">
        <v>98</v>
      </c>
      <c r="AW133" s="47"/>
      <c r="AX133" s="9" t="s">
        <v>167</v>
      </c>
      <c r="AY133" s="69"/>
    </row>
    <row r="134" spans="1:51" ht="36" hidden="1" customHeight="1" x14ac:dyDescent="0.25">
      <c r="A134" s="9">
        <f t="shared" ref="A134:A196" si="49">ROW()-3</f>
        <v>131</v>
      </c>
      <c r="B134" s="10" t="s">
        <v>418</v>
      </c>
      <c r="C134" s="12" t="s">
        <v>419</v>
      </c>
      <c r="D134" s="12" t="s">
        <v>565</v>
      </c>
      <c r="E134" s="14" t="s">
        <v>114</v>
      </c>
      <c r="F134" s="15" t="s">
        <v>12</v>
      </c>
      <c r="G134" s="15" t="s">
        <v>11</v>
      </c>
      <c r="H134" s="28">
        <v>0.8</v>
      </c>
      <c r="I134" s="29">
        <f>VLOOKUP(B134,[1]Sheet1!$B$5:$AZ$716,51,0)</f>
        <v>19523.37</v>
      </c>
      <c r="J134" s="29">
        <f>VLOOKUP(B134,[1]Sheet1!$B$5:$BA$716,52,0)</f>
        <v>19523.37</v>
      </c>
      <c r="K134" s="30">
        <f>VLOOKUP(B134,[2]Sheet1!$B$5:$BB$697,53,0)</f>
        <v>0</v>
      </c>
      <c r="L134" s="30">
        <f>VLOOKUP(B134,[2]Sheet1!$B:$BC,54,0)</f>
        <v>0</v>
      </c>
      <c r="M134" s="30">
        <f>VLOOKUP(B134,[2]Sheet1!$B:$BD,55,0)</f>
        <v>3420.5616666666701</v>
      </c>
      <c r="N134" s="30">
        <f>VLOOKUP(B134,[2]Sheet1!$B:$BE,56,0)</f>
        <v>3420.5616666666701</v>
      </c>
      <c r="O134" s="30">
        <f>VLOOKUP(B134,[2]Sheet1!$B:$BF,57,0)</f>
        <v>3420.5616666666701</v>
      </c>
      <c r="P134" s="30">
        <f>VLOOKUP(B134,[3]Sheet1!$B:$BH,59,0)</f>
        <v>3420.5616666666701</v>
      </c>
      <c r="Q134" s="30">
        <f>VLOOKUP(B134,[4]Sheet1!$B$5:$BJ$707,61,0)</f>
        <v>3420.5616666666701</v>
      </c>
      <c r="R134" s="30">
        <f>VLOOKUP(B134,[1]Sheet1!$B$5:$BN$716,65,0)</f>
        <v>3253.895</v>
      </c>
      <c r="S134" s="36">
        <f t="shared" si="45"/>
        <v>16285.362666666681</v>
      </c>
      <c r="T134" s="37">
        <f>VLOOKUP(B134,[5]Sheet2!$A:$V,21,0)</f>
        <v>10000</v>
      </c>
      <c r="U134" s="37"/>
      <c r="V134" s="37"/>
      <c r="W134" s="37"/>
      <c r="X134" s="37"/>
      <c r="Y134" s="37">
        <f>VLOOKUP(B134,'[7]7.4付款计划'!$C$4:$AI$185,33,0)</f>
        <v>1000</v>
      </c>
      <c r="Z134" s="37">
        <f>VLOOKUP(B134,'[7]7.9付款计划'!$C$9:$AB$196,26,0)</f>
        <v>0</v>
      </c>
      <c r="AA134" s="37"/>
      <c r="AB134" s="37"/>
      <c r="AC134" s="37">
        <f t="shared" si="46"/>
        <v>11000</v>
      </c>
      <c r="AD134" s="38">
        <f t="shared" si="39"/>
        <v>5285.3626666666805</v>
      </c>
      <c r="AE134" s="38">
        <f t="shared" si="47"/>
        <v>19523.37</v>
      </c>
      <c r="AF134" s="44">
        <f t="shared" si="33"/>
        <v>5285.3626666666805</v>
      </c>
      <c r="AG134" s="45">
        <f t="shared" si="40"/>
        <v>5285.3626666666805</v>
      </c>
      <c r="AH134" s="53">
        <v>5000</v>
      </c>
      <c r="AI134" s="47">
        <f t="shared" si="48"/>
        <v>5000</v>
      </c>
      <c r="AJ134" s="48">
        <f t="shared" si="41"/>
        <v>0.94600887684275969</v>
      </c>
      <c r="AK134" s="49">
        <f t="shared" si="42"/>
        <v>1.269558442850819E-3</v>
      </c>
      <c r="AL134" s="50"/>
      <c r="AM134" s="50"/>
      <c r="AN134" s="50"/>
      <c r="AO134" s="50">
        <f t="shared" si="43"/>
        <v>0</v>
      </c>
      <c r="AP134" s="58">
        <v>0.03</v>
      </c>
      <c r="AQ134" s="58">
        <f t="shared" si="34"/>
        <v>0.03</v>
      </c>
      <c r="AR134" s="47">
        <f t="shared" si="44"/>
        <v>4850</v>
      </c>
      <c r="AS134" s="59">
        <v>45545</v>
      </c>
      <c r="AT134" s="61">
        <v>3</v>
      </c>
      <c r="AU134" s="59">
        <f t="shared" si="38"/>
        <v>45542</v>
      </c>
      <c r="AV134" s="68" t="s">
        <v>98</v>
      </c>
      <c r="AW134" s="47"/>
      <c r="AX134" s="15" t="s">
        <v>191</v>
      </c>
      <c r="AY134" s="69"/>
    </row>
    <row r="135" spans="1:51" ht="36" hidden="1" customHeight="1" x14ac:dyDescent="0.25">
      <c r="A135" s="9">
        <f t="shared" si="49"/>
        <v>132</v>
      </c>
      <c r="B135" s="10" t="s">
        <v>420</v>
      </c>
      <c r="C135" s="12" t="s">
        <v>421</v>
      </c>
      <c r="D135" s="12" t="s">
        <v>559</v>
      </c>
      <c r="E135" s="14" t="s">
        <v>114</v>
      </c>
      <c r="F135" s="15" t="s">
        <v>14</v>
      </c>
      <c r="G135" s="15" t="s">
        <v>21</v>
      </c>
      <c r="H135" s="28">
        <v>0.8</v>
      </c>
      <c r="I135" s="29">
        <f>VLOOKUP(B135,[1]Sheet1!$B$5:$AZ$716,51,0)</f>
        <v>89558.55</v>
      </c>
      <c r="J135" s="29">
        <f>VLOOKUP(B135,[1]Sheet1!$B$5:$BA$716,52,0)</f>
        <v>89558.55</v>
      </c>
      <c r="K135" s="30">
        <f>VLOOKUP(B135,[2]Sheet1!$B$5:$BB$697,53,0)</f>
        <v>0</v>
      </c>
      <c r="L135" s="30">
        <f>VLOOKUP(B135,[2]Sheet1!$B:$BC,54,0)</f>
        <v>165.45333333333301</v>
      </c>
      <c r="M135" s="30">
        <f>VLOOKUP(B135,[2]Sheet1!$B:$BD,55,0)</f>
        <v>9541.4283333333296</v>
      </c>
      <c r="N135" s="30">
        <f>VLOOKUP(B135,[2]Sheet1!$B:$BE,56,0)</f>
        <v>13734.6733333333</v>
      </c>
      <c r="O135" s="30">
        <f>VLOOKUP(B135,[2]Sheet1!$B:$BF,57,0)</f>
        <v>18259.758333333299</v>
      </c>
      <c r="P135" s="30">
        <f>VLOOKUP(B135,[3]Sheet1!$B:$BH,59,0)</f>
        <v>18259.758333333299</v>
      </c>
      <c r="Q135" s="30">
        <f>VLOOKUP(B135,[4]Sheet1!$B$5:$BJ$707,61,0)</f>
        <v>16593.0916666667</v>
      </c>
      <c r="R135" s="30">
        <f>VLOOKUP(B135,[1]Sheet1!$B$5:$BN$716,65,0)</f>
        <v>14926.424999999999</v>
      </c>
      <c r="S135" s="36">
        <f t="shared" si="45"/>
        <v>73184.470666666617</v>
      </c>
      <c r="T135" s="37">
        <f>VLOOKUP(B135,[5]Sheet2!$A:$V,21,0)</f>
        <v>81551.240000000005</v>
      </c>
      <c r="U135" s="37"/>
      <c r="V135" s="37"/>
      <c r="W135" s="37">
        <f>VLOOKUP(B135,'[6]5.30 (2)'!$C$4:$V$115,20,0)</f>
        <v>10000</v>
      </c>
      <c r="X135" s="37"/>
      <c r="Y135" s="37">
        <f>VLOOKUP(B135,'[7]7.4付款计划'!$C$4:$AI$185,33,0)</f>
        <v>10000</v>
      </c>
      <c r="Z135" s="37">
        <f>VLOOKUP(B135,'[7]7.9付款计划'!$C$9:$AB$196,26,0)</f>
        <v>0</v>
      </c>
      <c r="AA135" s="37"/>
      <c r="AB135" s="37"/>
      <c r="AC135" s="37">
        <f t="shared" si="46"/>
        <v>101551.24</v>
      </c>
      <c r="AD135" s="38">
        <f t="shared" si="39"/>
        <v>-28366.769333333388</v>
      </c>
      <c r="AE135" s="38">
        <f t="shared" si="47"/>
        <v>89558.55</v>
      </c>
      <c r="AF135" s="44">
        <f t="shared" si="33"/>
        <v>89558.55</v>
      </c>
      <c r="AG135" s="45">
        <f t="shared" si="40"/>
        <v>89558.55</v>
      </c>
      <c r="AH135" s="54">
        <v>30000</v>
      </c>
      <c r="AI135" s="47">
        <f t="shared" si="48"/>
        <v>30000</v>
      </c>
      <c r="AJ135" s="55">
        <f t="shared" si="41"/>
        <v>0.33497639253873585</v>
      </c>
      <c r="AK135" s="49">
        <f t="shared" si="42"/>
        <v>7.617350657104914E-3</v>
      </c>
      <c r="AL135" s="50"/>
      <c r="AM135" s="50"/>
      <c r="AN135" s="50"/>
      <c r="AO135" s="50">
        <f t="shared" si="43"/>
        <v>0</v>
      </c>
      <c r="AP135" s="58">
        <v>0</v>
      </c>
      <c r="AQ135" s="58">
        <f t="shared" si="34"/>
        <v>0</v>
      </c>
      <c r="AR135" s="47">
        <f t="shared" si="44"/>
        <v>30000</v>
      </c>
      <c r="AS135" s="59">
        <v>45550</v>
      </c>
      <c r="AT135" s="61">
        <v>3</v>
      </c>
      <c r="AU135" s="59">
        <f t="shared" si="38"/>
        <v>45547</v>
      </c>
      <c r="AV135" s="68" t="s">
        <v>98</v>
      </c>
      <c r="AW135" s="47"/>
      <c r="AX135" s="15" t="s">
        <v>191</v>
      </c>
      <c r="AY135" s="69"/>
    </row>
    <row r="136" spans="1:51" ht="36" hidden="1" customHeight="1" x14ac:dyDescent="0.25">
      <c r="A136" s="9">
        <f t="shared" si="49"/>
        <v>133</v>
      </c>
      <c r="B136" s="10" t="s">
        <v>422</v>
      </c>
      <c r="C136" s="12" t="s">
        <v>423</v>
      </c>
      <c r="D136" s="12" t="s">
        <v>571</v>
      </c>
      <c r="E136" s="14" t="s">
        <v>86</v>
      </c>
      <c r="F136" s="15" t="s">
        <v>16</v>
      </c>
      <c r="G136" s="15" t="s">
        <v>11</v>
      </c>
      <c r="H136" s="28">
        <v>0.8</v>
      </c>
      <c r="I136" s="29">
        <f>VLOOKUP(B136,[1]Sheet1!$B$5:$AZ$716,51,0)</f>
        <v>538323.77</v>
      </c>
      <c r="J136" s="29">
        <f>VLOOKUP(B136,[1]Sheet1!$B$5:$BA$716,52,0)</f>
        <v>447426.57</v>
      </c>
      <c r="K136" s="30">
        <f>VLOOKUP(B136,[2]Sheet1!$B$5:$BB$697,53,0)</f>
        <v>0</v>
      </c>
      <c r="L136" s="30">
        <f>VLOOKUP(B136,[2]Sheet1!$B:$BC,54,0)</f>
        <v>22491.238333333298</v>
      </c>
      <c r="M136" s="30">
        <f>VLOOKUP(B136,[2]Sheet1!$B:$BD,55,0)</f>
        <v>22491.238333333298</v>
      </c>
      <c r="N136" s="30">
        <f>VLOOKUP(B136,[2]Sheet1!$B:$BE,56,0)</f>
        <v>48817.978333333303</v>
      </c>
      <c r="O136" s="30">
        <f>VLOOKUP(B136,[2]Sheet1!$B:$BF,57,0)</f>
        <v>71542.278333333306</v>
      </c>
      <c r="P136" s="30">
        <f>VLOOKUP(B136,[3]Sheet1!$B:$BH,59,0)</f>
        <v>82904.428333333301</v>
      </c>
      <c r="Q136" s="30">
        <f>VLOOKUP(B136,[4]Sheet1!$B$5:$BJ$707,61,0)</f>
        <v>98053.961666666699</v>
      </c>
      <c r="R136" s="30">
        <f>VLOOKUP(B136,[1]Sheet1!$B$5:$BN$716,65,0)</f>
        <v>75562.723333333299</v>
      </c>
      <c r="S136" s="36">
        <f t="shared" si="45"/>
        <v>337491.0773333332</v>
      </c>
      <c r="T136" s="37">
        <f>VLOOKUP(B136,[5]Sheet2!$A:$V,21,0)</f>
        <v>170000</v>
      </c>
      <c r="U136" s="37"/>
      <c r="V136" s="37"/>
      <c r="W136" s="37"/>
      <c r="X136" s="37"/>
      <c r="Y136" s="37">
        <f>VLOOKUP(B136,'[7]7.4付款计划'!$C$4:$AI$185,33,0)</f>
        <v>50000</v>
      </c>
      <c r="Z136" s="37">
        <f>VLOOKUP(B136,'[7]7.9付款计划'!$C$9:$AB$196,26,0)</f>
        <v>0</v>
      </c>
      <c r="AA136" s="37"/>
      <c r="AB136" s="37"/>
      <c r="AC136" s="37">
        <f t="shared" si="46"/>
        <v>220000</v>
      </c>
      <c r="AD136" s="38">
        <f t="shared" si="39"/>
        <v>117491.0773333332</v>
      </c>
      <c r="AE136" s="38">
        <f t="shared" si="47"/>
        <v>447426.57</v>
      </c>
      <c r="AF136" s="44">
        <f t="shared" si="33"/>
        <v>117491.0773333332</v>
      </c>
      <c r="AG136" s="45">
        <f t="shared" si="40"/>
        <v>117491.0773333332</v>
      </c>
      <c r="AH136" s="44">
        <v>100000</v>
      </c>
      <c r="AI136" s="47">
        <f t="shared" si="48"/>
        <v>100000</v>
      </c>
      <c r="AJ136" s="48">
        <f t="shared" si="41"/>
        <v>0.85112846243030549</v>
      </c>
      <c r="AK136" s="49">
        <f t="shared" si="42"/>
        <v>2.539116885701638E-2</v>
      </c>
      <c r="AL136" s="50"/>
      <c r="AM136" s="50"/>
      <c r="AN136" s="50"/>
      <c r="AO136" s="50">
        <f t="shared" si="43"/>
        <v>0</v>
      </c>
      <c r="AP136" s="58"/>
      <c r="AQ136" s="58">
        <f t="shared" si="34"/>
        <v>0</v>
      </c>
      <c r="AR136" s="47">
        <f t="shared" si="44"/>
        <v>100000</v>
      </c>
      <c r="AS136" s="59">
        <v>45550</v>
      </c>
      <c r="AT136" s="61">
        <v>3</v>
      </c>
      <c r="AU136" s="59">
        <f t="shared" si="38"/>
        <v>45547</v>
      </c>
      <c r="AV136" s="68" t="s">
        <v>98</v>
      </c>
      <c r="AW136" s="47"/>
      <c r="AX136" s="15" t="s">
        <v>167</v>
      </c>
      <c r="AY136" s="69"/>
    </row>
    <row r="137" spans="1:51" ht="36" hidden="1" customHeight="1" x14ac:dyDescent="0.25">
      <c r="A137" s="9">
        <f t="shared" si="49"/>
        <v>134</v>
      </c>
      <c r="B137" s="10" t="s">
        <v>424</v>
      </c>
      <c r="C137" s="11" t="s">
        <v>425</v>
      </c>
      <c r="D137" s="12" t="s">
        <v>562</v>
      </c>
      <c r="E137" s="16" t="s">
        <v>114</v>
      </c>
      <c r="F137" s="20" t="s">
        <v>12</v>
      </c>
      <c r="G137" s="15" t="s">
        <v>21</v>
      </c>
      <c r="H137" s="28">
        <v>0.8</v>
      </c>
      <c r="I137" s="84">
        <f>VLOOKUP(B137,[1]Sheet1!$B$5:$AZ$716,51,0)</f>
        <v>30239.08</v>
      </c>
      <c r="J137" s="84">
        <f>VLOOKUP(B137,[1]Sheet1!$B$5:$BA$716,52,0)</f>
        <v>30239.08</v>
      </c>
      <c r="K137" s="30">
        <f>VLOOKUP(B137,[2]Sheet1!$B$5:$BB$697,53,0)</f>
        <v>6706.5133333333297</v>
      </c>
      <c r="L137" s="30">
        <f>VLOOKUP(B137,[2]Sheet1!$B:$BC,54,0)</f>
        <v>6706.5133333333297</v>
      </c>
      <c r="M137" s="30">
        <f>VLOOKUP(B137,[2]Sheet1!$B:$BD,55,0)</f>
        <v>6706.5133333333297</v>
      </c>
      <c r="N137" s="30">
        <f>VLOOKUP(B137,[2]Sheet1!$B:$BE,56,0)</f>
        <v>6706.5133333333297</v>
      </c>
      <c r="O137" s="30">
        <f>VLOOKUP(B137,[2]Sheet1!$B:$BF,57,0)</f>
        <v>6706.5133333333297</v>
      </c>
      <c r="P137" s="30">
        <f>VLOOKUP(B137,[3]Sheet1!$B:$BH,59,0)</f>
        <v>6706.5133333333297</v>
      </c>
      <c r="Q137" s="30">
        <f>VLOOKUP(B137,[4]Sheet1!$B$5:$BJ$707,61,0)</f>
        <v>0</v>
      </c>
      <c r="R137" s="30">
        <f>VLOOKUP(B137,[1]Sheet1!$B$5:$BN$716,65,0)</f>
        <v>0</v>
      </c>
      <c r="S137" s="36">
        <f t="shared" si="45"/>
        <v>32191.263999999985</v>
      </c>
      <c r="T137" s="37">
        <f>VLOOKUP(B137,[5]Sheet2!$A:$V,21,0)</f>
        <v>40000</v>
      </c>
      <c r="U137" s="37"/>
      <c r="V137" s="37"/>
      <c r="W137" s="37"/>
      <c r="X137" s="37"/>
      <c r="Y137" s="37">
        <f>VLOOKUP(B137,'[7]7.4付款计划'!$C$4:$AI$185,33,0)</f>
        <v>10000</v>
      </c>
      <c r="Z137" s="37">
        <f>VLOOKUP(B137,'[7]7.9付款计划'!$C$9:$AB$196,26,0)</f>
        <v>0</v>
      </c>
      <c r="AA137" s="37"/>
      <c r="AB137" s="37"/>
      <c r="AC137" s="37">
        <f t="shared" si="46"/>
        <v>50000</v>
      </c>
      <c r="AD137" s="38">
        <f t="shared" si="39"/>
        <v>-17808.736000000015</v>
      </c>
      <c r="AE137" s="38">
        <f t="shared" si="47"/>
        <v>30239.08</v>
      </c>
      <c r="AF137" s="44">
        <f t="shared" ref="AF137:AF194" si="50">_xlfn.IFS(G137="原材料",AE137,G137="涉诉",AE137,G137="临采",AE137,G137="零部件",AD137,G137="销售",AD137,G137="固定资产",AE137,G137="特殊类",AE137,G137="李尔项目",AE137)</f>
        <v>30239.08</v>
      </c>
      <c r="AG137" s="45">
        <f t="shared" si="40"/>
        <v>30239.08</v>
      </c>
      <c r="AH137" s="52">
        <v>10000</v>
      </c>
      <c r="AI137" s="47">
        <f t="shared" si="48"/>
        <v>10000</v>
      </c>
      <c r="AJ137" s="48">
        <f t="shared" si="41"/>
        <v>0.33069789160252228</v>
      </c>
      <c r="AK137" s="49">
        <f t="shared" si="42"/>
        <v>2.539116885701638E-3</v>
      </c>
      <c r="AL137" s="50"/>
      <c r="AM137" s="50"/>
      <c r="AN137" s="50"/>
      <c r="AO137" s="50">
        <f t="shared" si="43"/>
        <v>0</v>
      </c>
      <c r="AP137" s="58">
        <v>0</v>
      </c>
      <c r="AQ137" s="58">
        <f t="shared" si="34"/>
        <v>0</v>
      </c>
      <c r="AR137" s="47">
        <f t="shared" si="44"/>
        <v>10000</v>
      </c>
      <c r="AS137" s="59">
        <v>45540</v>
      </c>
      <c r="AT137" s="61">
        <v>1</v>
      </c>
      <c r="AU137" s="59">
        <f t="shared" si="38"/>
        <v>45539</v>
      </c>
      <c r="AV137" s="68" t="s">
        <v>98</v>
      </c>
      <c r="AW137" s="47" t="str">
        <f>VLOOKUP(B137,[8]Sheet1!$A$1:$O$65536,15,0)</f>
        <v>应付30239.08</v>
      </c>
      <c r="AX137" s="15" t="s">
        <v>167</v>
      </c>
      <c r="AY137" s="69" t="s">
        <v>426</v>
      </c>
    </row>
    <row r="138" spans="1:51" ht="36" hidden="1" customHeight="1" x14ac:dyDescent="0.25">
      <c r="A138" s="9">
        <f t="shared" si="49"/>
        <v>135</v>
      </c>
      <c r="B138" s="10" t="s">
        <v>427</v>
      </c>
      <c r="C138" s="12" t="s">
        <v>428</v>
      </c>
      <c r="D138" s="12" t="s">
        <v>571</v>
      </c>
      <c r="E138" s="19" t="s">
        <v>86</v>
      </c>
      <c r="F138" s="15" t="s">
        <v>16</v>
      </c>
      <c r="G138" s="15" t="s">
        <v>11</v>
      </c>
      <c r="H138" s="28">
        <v>1</v>
      </c>
      <c r="I138" s="29">
        <f>VLOOKUP(B138,[1]Sheet1!$B$5:$AZ$716,51,0)</f>
        <v>804.87</v>
      </c>
      <c r="J138" s="29">
        <f>VLOOKUP(B138,[1]Sheet1!$B$5:$BA$716,52,0)</f>
        <v>804.87</v>
      </c>
      <c r="K138" s="30">
        <f>VLOOKUP(B138,[2]Sheet1!$B$5:$BB$697,53,0)</f>
        <v>0</v>
      </c>
      <c r="L138" s="30">
        <f>VLOOKUP(B138,[2]Sheet1!$B:$BC,54,0)</f>
        <v>0</v>
      </c>
      <c r="M138" s="30">
        <f>VLOOKUP(B138,[2]Sheet1!$B:$BD,55,0)</f>
        <v>0</v>
      </c>
      <c r="N138" s="30">
        <f>VLOOKUP(B138,[2]Sheet1!$B:$BE,56,0)</f>
        <v>0</v>
      </c>
      <c r="O138" s="30">
        <f>VLOOKUP(B138,[2]Sheet1!$B:$BF,57,0)</f>
        <v>0</v>
      </c>
      <c r="P138" s="30">
        <f>VLOOKUP(B138,[3]Sheet1!$B:$BH,59,0)</f>
        <v>850.34833333333302</v>
      </c>
      <c r="Q138" s="30">
        <f>VLOOKUP(B138,[4]Sheet1!$B$5:$BJ$707,61,0)</f>
        <v>1134.145</v>
      </c>
      <c r="R138" s="30">
        <f>VLOOKUP(B138,[1]Sheet1!$B$5:$BN$716,65,0)</f>
        <v>134.14500000000001</v>
      </c>
      <c r="S138" s="36">
        <f t="shared" si="45"/>
        <v>2118.6383333333329</v>
      </c>
      <c r="T138" s="37"/>
      <c r="U138" s="37"/>
      <c r="V138" s="37"/>
      <c r="W138" s="37">
        <f>VLOOKUP(B138,'[6]5.30 (2)'!$C$4:$V$115,20,0)</f>
        <v>5100</v>
      </c>
      <c r="X138" s="37"/>
      <c r="Y138" s="37">
        <f>VLOOKUP(B138,'[7]7.4付款计划'!$C$4:$AI$185,33,0)</f>
        <v>6000</v>
      </c>
      <c r="Z138" s="37">
        <f>VLOOKUP(B138,'[7]7.9付款计划'!$C$9:$AB$196,26,0)</f>
        <v>0</v>
      </c>
      <c r="AA138" s="37"/>
      <c r="AB138" s="37"/>
      <c r="AC138" s="37">
        <f t="shared" si="46"/>
        <v>11100</v>
      </c>
      <c r="AD138" s="38">
        <f t="shared" si="39"/>
        <v>-8981.3616666666676</v>
      </c>
      <c r="AE138" s="38">
        <f t="shared" si="47"/>
        <v>804.87</v>
      </c>
      <c r="AF138" s="44">
        <f t="shared" si="50"/>
        <v>-8981.3616666666676</v>
      </c>
      <c r="AG138" s="45">
        <f t="shared" si="40"/>
        <v>0</v>
      </c>
      <c r="AH138" s="44"/>
      <c r="AI138" s="47">
        <f t="shared" si="48"/>
        <v>0</v>
      </c>
      <c r="AJ138" s="48" t="str">
        <f t="shared" si="41"/>
        <v>100%</v>
      </c>
      <c r="AK138" s="49">
        <f t="shared" si="42"/>
        <v>0</v>
      </c>
      <c r="AL138" s="50"/>
      <c r="AM138" s="50"/>
      <c r="AN138" s="50"/>
      <c r="AO138" s="50">
        <f t="shared" si="43"/>
        <v>0</v>
      </c>
      <c r="AP138" s="58">
        <v>0</v>
      </c>
      <c r="AQ138" s="58">
        <f t="shared" si="34"/>
        <v>0</v>
      </c>
      <c r="AR138" s="47">
        <f t="shared" si="44"/>
        <v>0</v>
      </c>
      <c r="AS138" s="59"/>
      <c r="AT138" s="61"/>
      <c r="AU138" s="59"/>
      <c r="AV138" s="68" t="s">
        <v>98</v>
      </c>
      <c r="AW138" s="47"/>
      <c r="AX138" s="15" t="s">
        <v>167</v>
      </c>
      <c r="AY138" s="69"/>
    </row>
    <row r="139" spans="1:51" ht="36" hidden="1" customHeight="1" x14ac:dyDescent="0.25">
      <c r="A139" s="9">
        <f t="shared" si="49"/>
        <v>136</v>
      </c>
      <c r="B139" s="10" t="s">
        <v>429</v>
      </c>
      <c r="C139" s="12" t="s">
        <v>430</v>
      </c>
      <c r="D139" s="12" t="s">
        <v>571</v>
      </c>
      <c r="E139" s="14" t="s">
        <v>86</v>
      </c>
      <c r="F139" s="15" t="s">
        <v>16</v>
      </c>
      <c r="G139" s="15" t="s">
        <v>11</v>
      </c>
      <c r="H139" s="28">
        <v>0.8</v>
      </c>
      <c r="I139" s="29">
        <f>VLOOKUP(B139,[1]Sheet1!$B$5:$AZ$716,51,0)</f>
        <v>116087.61</v>
      </c>
      <c r="J139" s="29">
        <f>VLOOKUP(B139,[1]Sheet1!$B$5:$BA$716,52,0)</f>
        <v>106636.48</v>
      </c>
      <c r="K139" s="30">
        <f>VLOOKUP(B139,[2]Sheet1!$B$5:$BB$697,53,0)</f>
        <v>8913.8033333333296</v>
      </c>
      <c r="L139" s="30">
        <f>VLOOKUP(B139,[2]Sheet1!$B:$BC,54,0)</f>
        <v>8337.0183333333298</v>
      </c>
      <c r="M139" s="30">
        <f>VLOOKUP(B139,[2]Sheet1!$B:$BD,55,0)</f>
        <v>8222.9650000000001</v>
      </c>
      <c r="N139" s="30">
        <f>VLOOKUP(B139,[2]Sheet1!$B:$BE,56,0)</f>
        <v>7453.80666666667</v>
      </c>
      <c r="O139" s="30">
        <f>VLOOKUP(B139,[2]Sheet1!$B:$BF,57,0)</f>
        <v>6303.80666666667</v>
      </c>
      <c r="P139" s="30">
        <f>VLOOKUP(B139,[3]Sheet1!$B:$BH,59,0)</f>
        <v>9071.5433333333294</v>
      </c>
      <c r="Q139" s="30">
        <f>VLOOKUP(B139,[4]Sheet1!$B$5:$BJ$707,61,0)</f>
        <v>8716.8716666666696</v>
      </c>
      <c r="R139" s="30">
        <f>VLOOKUP(B139,[1]Sheet1!$B$5:$BN$716,65,0)</f>
        <v>8750.0483333333304</v>
      </c>
      <c r="S139" s="36">
        <f t="shared" si="45"/>
        <v>52615.890666666666</v>
      </c>
      <c r="T139" s="37">
        <f>VLOOKUP(B139,[5]Sheet2!$A:$V,21,0)</f>
        <v>40000</v>
      </c>
      <c r="U139" s="37"/>
      <c r="V139" s="37"/>
      <c r="W139" s="37"/>
      <c r="X139" s="37"/>
      <c r="Y139" s="37">
        <f>VLOOKUP(B139,'[7]7.4付款计划'!$C$4:$AI$185,33,0)</f>
        <v>10000</v>
      </c>
      <c r="Z139" s="37">
        <f>VLOOKUP(B139,'[7]7.9付款计划'!$C$9:$AB$196,26,0)</f>
        <v>0</v>
      </c>
      <c r="AA139" s="37"/>
      <c r="AB139" s="37"/>
      <c r="AC139" s="37">
        <f t="shared" si="46"/>
        <v>50000</v>
      </c>
      <c r="AD139" s="38">
        <f t="shared" si="39"/>
        <v>2615.8906666666662</v>
      </c>
      <c r="AE139" s="38">
        <f t="shared" si="47"/>
        <v>106636.48</v>
      </c>
      <c r="AF139" s="44">
        <f t="shared" si="50"/>
        <v>2615.8906666666662</v>
      </c>
      <c r="AG139" s="45">
        <f t="shared" si="40"/>
        <v>2615.8906666666662</v>
      </c>
      <c r="AH139" s="44"/>
      <c r="AI139" s="47">
        <f t="shared" si="48"/>
        <v>0</v>
      </c>
      <c r="AJ139" s="48">
        <f t="shared" si="41"/>
        <v>0</v>
      </c>
      <c r="AK139" s="49">
        <f t="shared" si="42"/>
        <v>0</v>
      </c>
      <c r="AL139" s="50"/>
      <c r="AM139" s="50"/>
      <c r="AN139" s="50"/>
      <c r="AO139" s="50">
        <f t="shared" si="43"/>
        <v>0</v>
      </c>
      <c r="AP139" s="58"/>
      <c r="AQ139" s="58">
        <f t="shared" si="34"/>
        <v>0</v>
      </c>
      <c r="AR139" s="47">
        <f t="shared" si="44"/>
        <v>0</v>
      </c>
      <c r="AS139" s="59"/>
      <c r="AT139" s="61">
        <v>3</v>
      </c>
      <c r="AU139" s="59">
        <f t="shared" ref="AU139:AU159" si="51">AS139-AT139</f>
        <v>-3</v>
      </c>
      <c r="AV139" s="68" t="s">
        <v>98</v>
      </c>
      <c r="AW139" s="47"/>
      <c r="AX139" s="15" t="s">
        <v>167</v>
      </c>
      <c r="AY139" s="69"/>
    </row>
    <row r="140" spans="1:51" ht="36" hidden="1" customHeight="1" x14ac:dyDescent="0.25">
      <c r="A140" s="9">
        <f t="shared" si="49"/>
        <v>137</v>
      </c>
      <c r="B140" s="10" t="s">
        <v>431</v>
      </c>
      <c r="C140" s="12" t="s">
        <v>432</v>
      </c>
      <c r="D140" s="12" t="s">
        <v>559</v>
      </c>
      <c r="E140" s="14" t="s">
        <v>86</v>
      </c>
      <c r="F140" s="15" t="s">
        <v>16</v>
      </c>
      <c r="G140" s="15" t="s">
        <v>11</v>
      </c>
      <c r="H140" s="28">
        <v>0.8</v>
      </c>
      <c r="I140" s="29">
        <f>VLOOKUP(B140,[1]Sheet1!$B$5:$AZ$716,51,0)</f>
        <v>163139.01</v>
      </c>
      <c r="J140" s="29">
        <f>VLOOKUP(B140,[1]Sheet1!$B$5:$BA$716,52,0)</f>
        <v>115834.21</v>
      </c>
      <c r="K140" s="30">
        <f>VLOOKUP(B140,[2]Sheet1!$B$5:$BB$697,53,0)</f>
        <v>11164.766666666699</v>
      </c>
      <c r="L140" s="30">
        <f>VLOOKUP(B140,[2]Sheet1!$B:$BC,54,0)</f>
        <v>13767.1833333333</v>
      </c>
      <c r="M140" s="30">
        <f>VLOOKUP(B140,[2]Sheet1!$B:$BD,55,0)</f>
        <v>10794.1033333333</v>
      </c>
      <c r="N140" s="30">
        <f>VLOOKUP(B140,[2]Sheet1!$B:$BE,56,0)</f>
        <v>15272.105</v>
      </c>
      <c r="O140" s="30">
        <f>VLOOKUP(B140,[2]Sheet1!$B:$BF,57,0)</f>
        <v>14557.8</v>
      </c>
      <c r="P140" s="30">
        <f>VLOOKUP(B140,[3]Sheet1!$B:$BH,59,0)</f>
        <v>14986.434999999999</v>
      </c>
      <c r="Q140" s="30">
        <f>VLOOKUP(B140,[4]Sheet1!$B$5:$BJ$707,61,0)</f>
        <v>17089.009999999998</v>
      </c>
      <c r="R140" s="30">
        <f>VLOOKUP(B140,[1]Sheet1!$B$5:$BN$716,65,0)</f>
        <v>13147.83</v>
      </c>
      <c r="S140" s="36">
        <f t="shared" si="45"/>
        <v>88623.386666666644</v>
      </c>
      <c r="T140" s="37">
        <f>VLOOKUP(B140,[5]Sheet2!$A:$V,21,0)</f>
        <v>0</v>
      </c>
      <c r="U140" s="37"/>
      <c r="V140" s="37"/>
      <c r="W140" s="37"/>
      <c r="X140" s="37"/>
      <c r="Y140" s="37">
        <f>VLOOKUP(B140,'[7]7.4付款计划'!$C$4:$AI$185,33,0)</f>
        <v>10000</v>
      </c>
      <c r="Z140" s="37">
        <f>VLOOKUP(B140,'[7]7.9付款计划'!$C$9:$AB$196,26,0)</f>
        <v>0</v>
      </c>
      <c r="AA140" s="37"/>
      <c r="AB140" s="37"/>
      <c r="AC140" s="37">
        <f t="shared" si="46"/>
        <v>10000</v>
      </c>
      <c r="AD140" s="38">
        <f t="shared" si="39"/>
        <v>78623.386666666644</v>
      </c>
      <c r="AE140" s="38">
        <f t="shared" si="47"/>
        <v>115834.21</v>
      </c>
      <c r="AF140" s="44">
        <f t="shared" si="50"/>
        <v>78623.386666666644</v>
      </c>
      <c r="AG140" s="45">
        <f t="shared" si="40"/>
        <v>78623.386666666644</v>
      </c>
      <c r="AH140" s="54">
        <v>50000</v>
      </c>
      <c r="AI140" s="47">
        <f t="shared" si="48"/>
        <v>50000</v>
      </c>
      <c r="AJ140" s="48">
        <f t="shared" si="41"/>
        <v>0.63594309682920491</v>
      </c>
      <c r="AK140" s="49">
        <f t="shared" si="42"/>
        <v>1.269558442850819E-2</v>
      </c>
      <c r="AL140" s="50"/>
      <c r="AM140" s="50"/>
      <c r="AN140" s="50"/>
      <c r="AO140" s="50">
        <f t="shared" si="43"/>
        <v>0</v>
      </c>
      <c r="AP140" s="58"/>
      <c r="AQ140" s="58">
        <f t="shared" si="34"/>
        <v>0</v>
      </c>
      <c r="AR140" s="47">
        <f t="shared" si="44"/>
        <v>50000</v>
      </c>
      <c r="AS140" s="59">
        <v>45532</v>
      </c>
      <c r="AT140" s="61">
        <v>3</v>
      </c>
      <c r="AU140" s="59">
        <f t="shared" si="51"/>
        <v>45529</v>
      </c>
      <c r="AV140" s="68" t="s">
        <v>98</v>
      </c>
      <c r="AW140" s="47"/>
      <c r="AX140" s="15" t="s">
        <v>433</v>
      </c>
      <c r="AY140" s="69" t="s">
        <v>434</v>
      </c>
    </row>
    <row r="141" spans="1:51" ht="36" hidden="1" customHeight="1" x14ac:dyDescent="0.25">
      <c r="A141" s="9">
        <f t="shared" si="49"/>
        <v>138</v>
      </c>
      <c r="B141" s="10" t="s">
        <v>435</v>
      </c>
      <c r="C141" s="12" t="s">
        <v>436</v>
      </c>
      <c r="D141" s="12" t="s">
        <v>571</v>
      </c>
      <c r="E141" s="14" t="s">
        <v>250</v>
      </c>
      <c r="F141" s="15" t="s">
        <v>16</v>
      </c>
      <c r="G141" s="15" t="s">
        <v>11</v>
      </c>
      <c r="H141" s="28">
        <v>0.8</v>
      </c>
      <c r="I141" s="29">
        <f>VLOOKUP(B141,[1]Sheet1!$B$5:$AZ$716,51,0)</f>
        <v>581434.03</v>
      </c>
      <c r="J141" s="29">
        <f>VLOOKUP(B141,[1]Sheet1!$B$5:$BA$716,52,0)</f>
        <v>182685.16</v>
      </c>
      <c r="K141" s="30">
        <f>VLOOKUP(B141,[2]Sheet1!$B$5:$BB$697,53,0)</f>
        <v>9957.8683333333302</v>
      </c>
      <c r="L141" s="30">
        <f>VLOOKUP(B141,[2]Sheet1!$B:$BC,54,0)</f>
        <v>15846.8633333333</v>
      </c>
      <c r="M141" s="30">
        <f>VLOOKUP(B141,[2]Sheet1!$B:$BD,55,0)</f>
        <v>15846.8633333333</v>
      </c>
      <c r="N141" s="30">
        <f>VLOOKUP(B141,[2]Sheet1!$B:$BE,56,0)</f>
        <v>15846.8633333333</v>
      </c>
      <c r="O141" s="30">
        <f>VLOOKUP(B141,[2]Sheet1!$B:$BF,57,0)</f>
        <v>15846.8633333333</v>
      </c>
      <c r="P141" s="30">
        <f>VLOOKUP(B141,[3]Sheet1!$B:$BH,59,0)</f>
        <v>18239.45</v>
      </c>
      <c r="Q141" s="30">
        <f>VLOOKUP(B141,[4]Sheet1!$B$5:$BJ$707,61,0)</f>
        <v>9199.1416666666701</v>
      </c>
      <c r="R141" s="30">
        <f>VLOOKUP(B141,[1]Sheet1!$B$5:$BN$716,65,0)</f>
        <v>68850.731666666703</v>
      </c>
      <c r="S141" s="36">
        <f t="shared" si="45"/>
        <v>135707.71599999993</v>
      </c>
      <c r="T141" s="37">
        <f>VLOOKUP(B141,[5]Sheet2!$A:$V,21,0)</f>
        <v>20000</v>
      </c>
      <c r="U141" s="37"/>
      <c r="V141" s="37"/>
      <c r="W141" s="37"/>
      <c r="X141" s="37"/>
      <c r="Y141" s="37">
        <f>VLOOKUP(B141,'[7]7.4付款计划'!$C$4:$AI$185,33,0)</f>
        <v>0</v>
      </c>
      <c r="Z141" s="37">
        <f>VLOOKUP(B141,'[7]7.9付款计划'!$C$9:$AB$196,26,0)</f>
        <v>0</v>
      </c>
      <c r="AA141" s="37"/>
      <c r="AB141" s="37"/>
      <c r="AC141" s="37">
        <f t="shared" si="46"/>
        <v>20000</v>
      </c>
      <c r="AD141" s="38">
        <f t="shared" si="39"/>
        <v>115707.71599999993</v>
      </c>
      <c r="AE141" s="38">
        <f t="shared" si="47"/>
        <v>182685.16</v>
      </c>
      <c r="AF141" s="44">
        <f t="shared" si="50"/>
        <v>115707.71599999993</v>
      </c>
      <c r="AG141" s="45">
        <f t="shared" si="40"/>
        <v>115707.71599999993</v>
      </c>
      <c r="AH141" s="44"/>
      <c r="AI141" s="47">
        <f t="shared" si="48"/>
        <v>0</v>
      </c>
      <c r="AJ141" s="48">
        <f t="shared" si="41"/>
        <v>0</v>
      </c>
      <c r="AK141" s="49">
        <f t="shared" si="42"/>
        <v>0</v>
      </c>
      <c r="AL141" s="50"/>
      <c r="AM141" s="50"/>
      <c r="AN141" s="50"/>
      <c r="AO141" s="50">
        <f t="shared" si="43"/>
        <v>0</v>
      </c>
      <c r="AP141" s="58"/>
      <c r="AQ141" s="58">
        <f t="shared" ref="AQ141:AQ193" si="52">IF(AI141=0,0,AO141/AI141+AP141)</f>
        <v>0</v>
      </c>
      <c r="AR141" s="47">
        <f t="shared" si="44"/>
        <v>0</v>
      </c>
      <c r="AS141" s="59"/>
      <c r="AT141" s="61">
        <v>3</v>
      </c>
      <c r="AU141" s="59">
        <f t="shared" si="51"/>
        <v>-3</v>
      </c>
      <c r="AV141" s="19" t="s">
        <v>98</v>
      </c>
      <c r="AW141" s="47"/>
      <c r="AX141" s="9" t="s">
        <v>182</v>
      </c>
      <c r="AY141" s="69"/>
    </row>
    <row r="142" spans="1:51" ht="36" hidden="1" customHeight="1" x14ac:dyDescent="0.25">
      <c r="A142" s="9">
        <f t="shared" si="49"/>
        <v>139</v>
      </c>
      <c r="B142" s="10" t="s">
        <v>437</v>
      </c>
      <c r="C142" s="12" t="s">
        <v>438</v>
      </c>
      <c r="D142" s="12" t="s">
        <v>571</v>
      </c>
      <c r="E142" s="14" t="s">
        <v>86</v>
      </c>
      <c r="F142" s="20" t="s">
        <v>14</v>
      </c>
      <c r="G142" s="15" t="s">
        <v>11</v>
      </c>
      <c r="H142" s="28">
        <v>1</v>
      </c>
      <c r="I142" s="29">
        <f>VLOOKUP(B142,[1]Sheet1!$B$5:$AZ$716,51,0)</f>
        <v>0</v>
      </c>
      <c r="J142" s="29">
        <f>VLOOKUP(B142,[1]Sheet1!$B$5:$BA$716,52,0)</f>
        <v>0</v>
      </c>
      <c r="K142" s="30">
        <f>VLOOKUP(B142,[2]Sheet1!$B$5:$BB$697,53,0)</f>
        <v>0</v>
      </c>
      <c r="L142" s="30">
        <f>VLOOKUP(B142,[2]Sheet1!$B:$BC,54,0)</f>
        <v>0</v>
      </c>
      <c r="M142" s="30">
        <f>VLOOKUP(B142,[2]Sheet1!$B:$BD,55,0)</f>
        <v>0</v>
      </c>
      <c r="N142" s="30">
        <f>VLOOKUP(B142,[2]Sheet1!$B:$BE,56,0)</f>
        <v>0</v>
      </c>
      <c r="O142" s="30">
        <f>VLOOKUP(B142,[2]Sheet1!$B:$BF,57,0)</f>
        <v>0</v>
      </c>
      <c r="P142" s="30">
        <f>VLOOKUP(B142,[3]Sheet1!$B:$BH,59,0)</f>
        <v>0</v>
      </c>
      <c r="Q142" s="30">
        <f>VLOOKUP(B142,[4]Sheet1!$B$5:$BJ$707,61,0)</f>
        <v>0</v>
      </c>
      <c r="R142" s="30">
        <f>VLOOKUP(B142,[1]Sheet1!$B$5:$BN$716,65,0)</f>
        <v>0</v>
      </c>
      <c r="S142" s="36">
        <f t="shared" si="45"/>
        <v>0</v>
      </c>
      <c r="T142" s="37"/>
      <c r="U142" s="37">
        <v>12530.25</v>
      </c>
      <c r="V142" s="37"/>
      <c r="W142" s="37"/>
      <c r="X142" s="37"/>
      <c r="Y142" s="37">
        <f>VLOOKUP(B142,'[7]7.4付款计划'!$C$4:$AI$185,33,0)</f>
        <v>0</v>
      </c>
      <c r="Z142" s="37">
        <f>VLOOKUP(B142,'[7]7.9付款计划'!$C$9:$AB$196,26,0)</f>
        <v>0</v>
      </c>
      <c r="AA142" s="37"/>
      <c r="AB142" s="37"/>
      <c r="AC142" s="37">
        <f t="shared" si="46"/>
        <v>12530.25</v>
      </c>
      <c r="AD142" s="38">
        <f t="shared" si="39"/>
        <v>-12530.25</v>
      </c>
      <c r="AE142" s="38">
        <f t="shared" si="47"/>
        <v>0</v>
      </c>
      <c r="AF142" s="44">
        <f t="shared" si="50"/>
        <v>-12530.25</v>
      </c>
      <c r="AG142" s="45">
        <f t="shared" si="40"/>
        <v>0</v>
      </c>
      <c r="AH142" s="44"/>
      <c r="AI142" s="47">
        <f t="shared" si="48"/>
        <v>0</v>
      </c>
      <c r="AJ142" s="48" t="str">
        <f t="shared" si="41"/>
        <v>100%</v>
      </c>
      <c r="AK142" s="49">
        <f t="shared" si="42"/>
        <v>0</v>
      </c>
      <c r="AL142" s="50"/>
      <c r="AM142" s="50"/>
      <c r="AN142" s="50"/>
      <c r="AO142" s="50">
        <f t="shared" si="43"/>
        <v>0</v>
      </c>
      <c r="AP142" s="58">
        <v>0</v>
      </c>
      <c r="AQ142" s="58">
        <f t="shared" si="52"/>
        <v>0</v>
      </c>
      <c r="AR142" s="47">
        <f t="shared" si="44"/>
        <v>0</v>
      </c>
      <c r="AS142" s="59"/>
      <c r="AT142" s="61">
        <v>7</v>
      </c>
      <c r="AU142" s="59">
        <f t="shared" si="51"/>
        <v>-7</v>
      </c>
      <c r="AV142" s="19" t="s">
        <v>98</v>
      </c>
      <c r="AW142" s="71"/>
      <c r="AX142" s="9" t="s">
        <v>229</v>
      </c>
      <c r="AY142" s="69" t="s">
        <v>439</v>
      </c>
    </row>
    <row r="143" spans="1:51" ht="36" hidden="1" customHeight="1" x14ac:dyDescent="0.25">
      <c r="A143" s="9">
        <f t="shared" si="49"/>
        <v>140</v>
      </c>
      <c r="B143" s="10" t="s">
        <v>440</v>
      </c>
      <c r="C143" s="12" t="s">
        <v>441</v>
      </c>
      <c r="D143" s="12" t="s">
        <v>559</v>
      </c>
      <c r="E143" s="14" t="s">
        <v>200</v>
      </c>
      <c r="F143" s="20" t="s">
        <v>14</v>
      </c>
      <c r="G143" s="15" t="s">
        <v>11</v>
      </c>
      <c r="H143" s="28">
        <v>0.8</v>
      </c>
      <c r="I143" s="29">
        <f>VLOOKUP(B143,[1]Sheet1!$B$5:$AZ$716,51,0)</f>
        <v>207174.67</v>
      </c>
      <c r="J143" s="29">
        <f>VLOOKUP(B143,[1]Sheet1!$B$5:$BA$716,52,0)</f>
        <v>80127.77</v>
      </c>
      <c r="K143" s="30">
        <f>VLOOKUP(B143,[2]Sheet1!$B$5:$BB$697,53,0)</f>
        <v>0</v>
      </c>
      <c r="L143" s="30">
        <f>VLOOKUP(B143,[2]Sheet1!$B:$BC,54,0)</f>
        <v>4131.1566666666704</v>
      </c>
      <c r="M143" s="30">
        <f>VLOOKUP(B143,[2]Sheet1!$B:$BD,55,0)</f>
        <v>8345.3533333333307</v>
      </c>
      <c r="N143" s="30">
        <f>VLOOKUP(B143,[2]Sheet1!$B:$BE,56,0)</f>
        <v>10147.9566666667</v>
      </c>
      <c r="O143" s="30">
        <f>VLOOKUP(B143,[2]Sheet1!$B:$BF,57,0)</f>
        <v>18354.628333333301</v>
      </c>
      <c r="P143" s="30">
        <f>VLOOKUP(B143,[3]Sheet1!$B:$BH,59,0)</f>
        <v>28624.6583333333</v>
      </c>
      <c r="Q143" s="30">
        <f>VLOOKUP(B143,[4]Sheet1!$B$5:$BJ$707,61,0)</f>
        <v>29194.071666666699</v>
      </c>
      <c r="R143" s="30">
        <f>VLOOKUP(B143,[1]Sheet1!$B$5:$BN$716,65,0)</f>
        <v>34529.1116666667</v>
      </c>
      <c r="S143" s="36">
        <f t="shared" si="45"/>
        <v>106661.54933333337</v>
      </c>
      <c r="T143" s="37">
        <f>VLOOKUP(B143,[5]Sheet2!$A:$V,21,0)</f>
        <v>100000</v>
      </c>
      <c r="U143" s="37">
        <v>30000</v>
      </c>
      <c r="V143" s="37"/>
      <c r="W143" s="37"/>
      <c r="X143" s="37"/>
      <c r="Y143" s="37">
        <f>VLOOKUP(B143,'[7]7.4付款计划'!$C$4:$AI$185,33,0)</f>
        <v>0</v>
      </c>
      <c r="Z143" s="37">
        <f>VLOOKUP(B143,'[7]7.9付款计划'!$C$9:$AB$196,26,0)</f>
        <v>0</v>
      </c>
      <c r="AA143" s="37"/>
      <c r="AB143" s="37"/>
      <c r="AC143" s="37">
        <f t="shared" si="46"/>
        <v>130000</v>
      </c>
      <c r="AD143" s="38">
        <f t="shared" si="39"/>
        <v>-23338.450666666628</v>
      </c>
      <c r="AE143" s="38">
        <f t="shared" si="47"/>
        <v>80127.77</v>
      </c>
      <c r="AF143" s="44">
        <f t="shared" si="50"/>
        <v>-23338.450666666628</v>
      </c>
      <c r="AG143" s="45">
        <f t="shared" si="40"/>
        <v>0</v>
      </c>
      <c r="AH143" s="54">
        <v>50000</v>
      </c>
      <c r="AI143" s="47">
        <f t="shared" si="48"/>
        <v>50000</v>
      </c>
      <c r="AJ143" s="48" t="str">
        <f t="shared" si="41"/>
        <v>100%</v>
      </c>
      <c r="AK143" s="49">
        <f t="shared" si="42"/>
        <v>1.269558442850819E-2</v>
      </c>
      <c r="AL143" s="50"/>
      <c r="AM143" s="50"/>
      <c r="AN143" s="50"/>
      <c r="AO143" s="50">
        <f t="shared" si="43"/>
        <v>0</v>
      </c>
      <c r="AP143" s="58"/>
      <c r="AQ143" s="58">
        <f t="shared" si="52"/>
        <v>0</v>
      </c>
      <c r="AR143" s="47">
        <f t="shared" si="44"/>
        <v>50000</v>
      </c>
      <c r="AS143" s="59">
        <v>45532</v>
      </c>
      <c r="AT143" s="61">
        <v>3</v>
      </c>
      <c r="AU143" s="59">
        <f t="shared" si="51"/>
        <v>45529</v>
      </c>
      <c r="AV143" s="19" t="s">
        <v>98</v>
      </c>
      <c r="AW143" s="47"/>
      <c r="AX143" s="9" t="s">
        <v>167</v>
      </c>
      <c r="AY143" s="69"/>
    </row>
    <row r="144" spans="1:51" ht="36" hidden="1" customHeight="1" x14ac:dyDescent="0.25">
      <c r="A144" s="9">
        <f t="shared" si="49"/>
        <v>141</v>
      </c>
      <c r="B144" s="10" t="s">
        <v>442</v>
      </c>
      <c r="C144" s="12" t="s">
        <v>443</v>
      </c>
      <c r="D144" s="12" t="s">
        <v>571</v>
      </c>
      <c r="E144" s="14" t="s">
        <v>86</v>
      </c>
      <c r="F144" s="15" t="s">
        <v>16</v>
      </c>
      <c r="G144" s="15" t="s">
        <v>11</v>
      </c>
      <c r="H144" s="28">
        <v>0.8</v>
      </c>
      <c r="I144" s="29">
        <f>VLOOKUP(B144,[1]Sheet1!$B$5:$AZ$716,51,0)</f>
        <v>26528.11</v>
      </c>
      <c r="J144" s="29">
        <f>VLOOKUP(B144,[1]Sheet1!$B$5:$BA$716,52,0)</f>
        <v>0</v>
      </c>
      <c r="K144" s="30">
        <f>VLOOKUP(B144,[2]Sheet1!$B$5:$BB$697,53,0)</f>
        <v>0</v>
      </c>
      <c r="L144" s="30">
        <f>VLOOKUP(B144,[2]Sheet1!$B:$BC,54,0)</f>
        <v>0</v>
      </c>
      <c r="M144" s="30">
        <f>VLOOKUP(B144,[2]Sheet1!$B:$BD,55,0)</f>
        <v>0</v>
      </c>
      <c r="N144" s="30">
        <f>VLOOKUP(B144,[2]Sheet1!$B:$BE,56,0)</f>
        <v>0</v>
      </c>
      <c r="O144" s="30">
        <f>VLOOKUP(B144,[2]Sheet1!$B:$BF,57,0)</f>
        <v>0</v>
      </c>
      <c r="P144" s="30">
        <f>VLOOKUP(B144,[3]Sheet1!$B:$BH,59,0)</f>
        <v>0</v>
      </c>
      <c r="Q144" s="30">
        <f>VLOOKUP(B144,[4]Sheet1!$B$5:$BJ$707,61,0)</f>
        <v>5650</v>
      </c>
      <c r="R144" s="30">
        <f>VLOOKUP(B144,[1]Sheet1!$B$5:$BN$716,65,0)</f>
        <v>4421.3516666666701</v>
      </c>
      <c r="S144" s="36">
        <f t="shared" si="45"/>
        <v>8057.0813333333354</v>
      </c>
      <c r="T144" s="37">
        <f>VLOOKUP(B144,[5]Sheet2!$A:$V,21,0)</f>
        <v>0</v>
      </c>
      <c r="U144" s="37">
        <v>10000</v>
      </c>
      <c r="V144" s="37"/>
      <c r="W144" s="37"/>
      <c r="X144" s="37"/>
      <c r="Y144" s="37">
        <f>VLOOKUP(B144,'[7]7.4付款计划'!$C$4:$AI$185,33,0)</f>
        <v>10000</v>
      </c>
      <c r="Z144" s="37">
        <f>VLOOKUP(B144,'[7]7.9付款计划'!$C$9:$AB$196,26,0)</f>
        <v>0</v>
      </c>
      <c r="AA144" s="37"/>
      <c r="AB144" s="37">
        <v>25000</v>
      </c>
      <c r="AC144" s="37">
        <f t="shared" si="46"/>
        <v>45000</v>
      </c>
      <c r="AD144" s="38">
        <f t="shared" si="39"/>
        <v>-36942.918666666665</v>
      </c>
      <c r="AE144" s="38">
        <f t="shared" si="47"/>
        <v>-25000</v>
      </c>
      <c r="AF144" s="44">
        <f t="shared" si="50"/>
        <v>-36942.918666666665</v>
      </c>
      <c r="AG144" s="45">
        <f t="shared" si="40"/>
        <v>0</v>
      </c>
      <c r="AH144" s="44"/>
      <c r="AI144" s="47">
        <f t="shared" si="48"/>
        <v>0</v>
      </c>
      <c r="AJ144" s="48" t="str">
        <f t="shared" si="41"/>
        <v>100%</v>
      </c>
      <c r="AK144" s="49">
        <f t="shared" si="42"/>
        <v>0</v>
      </c>
      <c r="AL144" s="50"/>
      <c r="AM144" s="50"/>
      <c r="AN144" s="50"/>
      <c r="AO144" s="50">
        <f t="shared" si="43"/>
        <v>0</v>
      </c>
      <c r="AP144" s="58"/>
      <c r="AQ144" s="58">
        <f t="shared" si="52"/>
        <v>0</v>
      </c>
      <c r="AR144" s="47">
        <f t="shared" si="44"/>
        <v>0</v>
      </c>
      <c r="AS144" s="59"/>
      <c r="AT144" s="61">
        <v>3</v>
      </c>
      <c r="AU144" s="59">
        <f t="shared" si="51"/>
        <v>-3</v>
      </c>
      <c r="AV144" s="68" t="s">
        <v>98</v>
      </c>
      <c r="AW144" s="47"/>
      <c r="AX144" s="15" t="s">
        <v>167</v>
      </c>
      <c r="AY144" s="69"/>
    </row>
    <row r="145" spans="1:51" ht="36" hidden="1" customHeight="1" x14ac:dyDescent="0.25">
      <c r="A145" s="9">
        <f t="shared" si="49"/>
        <v>142</v>
      </c>
      <c r="B145" s="10" t="s">
        <v>444</v>
      </c>
      <c r="C145" s="11" t="s">
        <v>445</v>
      </c>
      <c r="D145" s="12" t="s">
        <v>559</v>
      </c>
      <c r="E145" s="16" t="s">
        <v>86</v>
      </c>
      <c r="F145" s="15" t="s">
        <v>16</v>
      </c>
      <c r="G145" s="15" t="s">
        <v>21</v>
      </c>
      <c r="H145" s="28">
        <v>1</v>
      </c>
      <c r="I145" s="84">
        <f>VLOOKUP(B145,[1]Sheet1!$B$5:$AZ$716,51,0)</f>
        <v>148990.5</v>
      </c>
      <c r="J145" s="84">
        <f>VLOOKUP(B145,[1]Sheet1!$B$5:$BA$716,52,0)</f>
        <v>120966.5</v>
      </c>
      <c r="K145" s="30">
        <f>VLOOKUP(B145,[2]Sheet1!$B$5:$BB$697,53,0)</f>
        <v>0</v>
      </c>
      <c r="L145" s="30">
        <f>VLOOKUP(B145,[2]Sheet1!$B:$BC,54,0)</f>
        <v>0</v>
      </c>
      <c r="M145" s="30">
        <f>VLOOKUP(B145,[2]Sheet1!$B:$BD,55,0)</f>
        <v>0</v>
      </c>
      <c r="N145" s="30">
        <f>VLOOKUP(B145,[2]Sheet1!$B:$BE,56,0)</f>
        <v>0</v>
      </c>
      <c r="O145" s="30">
        <f>VLOOKUP(B145,[2]Sheet1!$B:$BF,57,0)</f>
        <v>20161.083333333299</v>
      </c>
      <c r="P145" s="30">
        <f>VLOOKUP(B145,[3]Sheet1!$B:$BH,59,0)</f>
        <v>20161.083333333299</v>
      </c>
      <c r="Q145" s="30">
        <f>VLOOKUP(B145,[4]Sheet1!$B$5:$BJ$707,61,0)</f>
        <v>24831.75</v>
      </c>
      <c r="R145" s="30">
        <f>VLOOKUP(B145,[1]Sheet1!$B$5:$BN$716,65,0)</f>
        <v>24831.75</v>
      </c>
      <c r="S145" s="36">
        <f t="shared" si="45"/>
        <v>89985.666666666599</v>
      </c>
      <c r="T145" s="37">
        <f>VLOOKUP(B145,[5]Sheet2!$A:$V,21,0)</f>
        <v>198654</v>
      </c>
      <c r="U145" s="37"/>
      <c r="V145" s="37"/>
      <c r="W145" s="37"/>
      <c r="X145" s="37"/>
      <c r="Y145" s="37">
        <f>VLOOKUP(B145,'[7]7.4付款计划'!$C$4:$AI$185,33,0)</f>
        <v>0</v>
      </c>
      <c r="Z145" s="37">
        <f>VLOOKUP(B145,'[7]7.9付款计划'!$C$9:$AB$196,26,0)</f>
        <v>0</v>
      </c>
      <c r="AA145" s="37"/>
      <c r="AB145" s="37"/>
      <c r="AC145" s="37">
        <f t="shared" si="46"/>
        <v>198654</v>
      </c>
      <c r="AD145" s="38">
        <f t="shared" si="39"/>
        <v>-108668.3333333334</v>
      </c>
      <c r="AE145" s="38">
        <f t="shared" si="47"/>
        <v>120966.5</v>
      </c>
      <c r="AF145" s="44">
        <f t="shared" si="50"/>
        <v>120966.5</v>
      </c>
      <c r="AG145" s="45">
        <f t="shared" si="40"/>
        <v>120966.5</v>
      </c>
      <c r="AH145" s="54">
        <v>148990.5</v>
      </c>
      <c r="AI145" s="47">
        <f t="shared" si="48"/>
        <v>148990.5</v>
      </c>
      <c r="AJ145" s="48">
        <f t="shared" si="41"/>
        <v>1.2316674451191032</v>
      </c>
      <c r="AK145" s="49">
        <f t="shared" si="42"/>
        <v>3.7830429435912992E-2</v>
      </c>
      <c r="AL145" s="50"/>
      <c r="AM145" s="50"/>
      <c r="AN145" s="50"/>
      <c r="AO145" s="50">
        <f t="shared" si="43"/>
        <v>0</v>
      </c>
      <c r="AP145" s="58"/>
      <c r="AQ145" s="58">
        <f t="shared" si="52"/>
        <v>0</v>
      </c>
      <c r="AR145" s="47">
        <f t="shared" si="44"/>
        <v>148990.5</v>
      </c>
      <c r="AS145" s="59">
        <v>45536</v>
      </c>
      <c r="AT145" s="61">
        <v>3</v>
      </c>
      <c r="AU145" s="59">
        <f t="shared" si="51"/>
        <v>45533</v>
      </c>
      <c r="AV145" s="19" t="s">
        <v>98</v>
      </c>
      <c r="AW145" s="47" t="str">
        <f>VLOOKUP(B145,[8]Sheet1!$A$1:$O$65536,15,0)</f>
        <v>应付148990.5</v>
      </c>
      <c r="AX145" s="9" t="s">
        <v>167</v>
      </c>
      <c r="AY145" s="69"/>
    </row>
    <row r="146" spans="1:51" ht="36" customHeight="1" x14ac:dyDescent="0.25">
      <c r="A146" s="9">
        <f t="shared" si="49"/>
        <v>143</v>
      </c>
      <c r="B146" s="10" t="s">
        <v>446</v>
      </c>
      <c r="C146" s="11" t="s">
        <v>447</v>
      </c>
      <c r="D146" s="12" t="s">
        <v>559</v>
      </c>
      <c r="E146" s="13" t="s">
        <v>392</v>
      </c>
      <c r="F146" s="20" t="s">
        <v>14</v>
      </c>
      <c r="G146" s="15" t="s">
        <v>21</v>
      </c>
      <c r="H146" s="28">
        <v>0.8</v>
      </c>
      <c r="I146" s="29">
        <f>VLOOKUP(B146,[1]Sheet1!$B$5:$AZ$716,51,0)</f>
        <v>333002.92</v>
      </c>
      <c r="J146" s="29">
        <f>VLOOKUP(B146,[1]Sheet1!$B$5:$BA$716,52,0)</f>
        <v>172280.31</v>
      </c>
      <c r="K146" s="30">
        <f>VLOOKUP(B146,[2]Sheet1!$B$5:$BB$697,53,0)</f>
        <v>0</v>
      </c>
      <c r="L146" s="30">
        <f>VLOOKUP(B146,[2]Sheet1!$B:$BC,54,0)</f>
        <v>0</v>
      </c>
      <c r="M146" s="30">
        <f>VLOOKUP(B146,[2]Sheet1!$B:$BD,55,0)</f>
        <v>0</v>
      </c>
      <c r="N146" s="30">
        <f>VLOOKUP(B146,[2]Sheet1!$B:$BE,56,0)</f>
        <v>53.878333333333202</v>
      </c>
      <c r="O146" s="30">
        <f>VLOOKUP(B146,[2]Sheet1!$B:$BF,57,0)</f>
        <v>16534.928333333301</v>
      </c>
      <c r="P146" s="30">
        <f>VLOOKUP(B146,[3]Sheet1!$B:$BH,59,0)</f>
        <v>35380.051666666703</v>
      </c>
      <c r="Q146" s="30">
        <f>VLOOKUP(B146,[4]Sheet1!$B$5:$BJ$707,61,0)</f>
        <v>43056.518333333297</v>
      </c>
      <c r="R146" s="30">
        <f>VLOOKUP(B146,[1]Sheet1!$B$5:$BN$716,65,0)</f>
        <v>55500.4866666667</v>
      </c>
      <c r="S146" s="36">
        <f t="shared" si="45"/>
        <v>120420.69066666668</v>
      </c>
      <c r="T146" s="37">
        <f>VLOOKUP(B146,[5]Sheet2!$A:$V,21,0)</f>
        <v>174000</v>
      </c>
      <c r="U146" s="37">
        <v>84000</v>
      </c>
      <c r="V146" s="37"/>
      <c r="W146" s="37"/>
      <c r="X146" s="37"/>
      <c r="Y146" s="37">
        <f>VLOOKUP(B146,'[7]7.4付款计划'!$C$4:$AI$185,33,0)</f>
        <v>40000</v>
      </c>
      <c r="Z146" s="37">
        <f>VLOOKUP(B146,'[7]7.9付款计划'!$C$9:$AB$196,26,0)</f>
        <v>0</v>
      </c>
      <c r="AA146" s="37">
        <v>100000</v>
      </c>
      <c r="AB146" s="37"/>
      <c r="AC146" s="37">
        <f t="shared" si="46"/>
        <v>398000</v>
      </c>
      <c r="AD146" s="38">
        <f t="shared" si="39"/>
        <v>-277579.30933333334</v>
      </c>
      <c r="AE146" s="38">
        <f t="shared" si="47"/>
        <v>72280.31</v>
      </c>
      <c r="AF146" s="44">
        <f t="shared" si="50"/>
        <v>72280.31</v>
      </c>
      <c r="AG146" s="45">
        <f t="shared" si="40"/>
        <v>72280.31</v>
      </c>
      <c r="AH146" s="46">
        <v>100000</v>
      </c>
      <c r="AI146" s="47">
        <f t="shared" si="48"/>
        <v>100000</v>
      </c>
      <c r="AJ146" s="48">
        <f t="shared" si="41"/>
        <v>1.3835026440810783</v>
      </c>
      <c r="AK146" s="49">
        <f t="shared" si="42"/>
        <v>2.539116885701638E-2</v>
      </c>
      <c r="AL146" s="50"/>
      <c r="AM146" s="50"/>
      <c r="AN146" s="50"/>
      <c r="AO146" s="50">
        <f t="shared" si="43"/>
        <v>0</v>
      </c>
      <c r="AP146" s="58"/>
      <c r="AQ146" s="58">
        <f t="shared" si="52"/>
        <v>0</v>
      </c>
      <c r="AR146" s="47">
        <f t="shared" si="44"/>
        <v>100000</v>
      </c>
      <c r="AS146" s="59">
        <v>45536</v>
      </c>
      <c r="AT146" s="61">
        <v>3</v>
      </c>
      <c r="AU146" s="59">
        <f t="shared" si="51"/>
        <v>45533</v>
      </c>
      <c r="AV146" s="68" t="s">
        <v>98</v>
      </c>
      <c r="AW146" s="47" t="str">
        <f>VLOOKUP(B146,[8]Sheet1!$A$1:$O$65536,15,0)</f>
        <v>应付233002.92</v>
      </c>
      <c r="AX146" s="15" t="s">
        <v>294</v>
      </c>
      <c r="AY146" s="69"/>
    </row>
    <row r="147" spans="1:51" ht="36" hidden="1" customHeight="1" x14ac:dyDescent="0.25">
      <c r="A147" s="9">
        <f t="shared" si="49"/>
        <v>144</v>
      </c>
      <c r="B147" s="10" t="s">
        <v>448</v>
      </c>
      <c r="C147" s="12" t="s">
        <v>449</v>
      </c>
      <c r="D147" s="12" t="s">
        <v>562</v>
      </c>
      <c r="E147" s="14" t="s">
        <v>114</v>
      </c>
      <c r="F147" s="15" t="s">
        <v>16</v>
      </c>
      <c r="G147" s="15" t="s">
        <v>11</v>
      </c>
      <c r="H147" s="28">
        <v>0.8</v>
      </c>
      <c r="I147" s="29">
        <f>VLOOKUP(B147,[1]Sheet1!$B$5:$AZ$716,51,0)</f>
        <v>39638.94</v>
      </c>
      <c r="J147" s="29">
        <f>VLOOKUP(B147,[1]Sheet1!$B$5:$BA$716,52,0)</f>
        <v>36161.93</v>
      </c>
      <c r="K147" s="30">
        <f>VLOOKUP(B147,[2]Sheet1!$B$5:$BB$697,53,0)</f>
        <v>0</v>
      </c>
      <c r="L147" s="30">
        <f>VLOOKUP(B147,[2]Sheet1!$B:$BC,54,0)</f>
        <v>0.21333333333333299</v>
      </c>
      <c r="M147" s="30">
        <f>VLOOKUP(B147,[2]Sheet1!$B:$BD,55,0)</f>
        <v>3295.8883333333301</v>
      </c>
      <c r="N147" s="30">
        <f>VLOOKUP(B147,[2]Sheet1!$B:$BE,56,0)</f>
        <v>3295.8883333333301</v>
      </c>
      <c r="O147" s="30">
        <f>VLOOKUP(B147,[2]Sheet1!$B:$BF,57,0)</f>
        <v>3295.8883333333301</v>
      </c>
      <c r="P147" s="30">
        <f>VLOOKUP(B147,[3]Sheet1!$B:$BH,59,0)</f>
        <v>4939.0883333333304</v>
      </c>
      <c r="Q147" s="30">
        <f>VLOOKUP(B147,[4]Sheet1!$B$5:$BJ$707,61,0)</f>
        <v>6026.98833333333</v>
      </c>
      <c r="R147" s="30">
        <f>VLOOKUP(B147,[1]Sheet1!$B$5:$BN$716,65,0)</f>
        <v>6606.2766666666703</v>
      </c>
      <c r="S147" s="36">
        <f t="shared" si="45"/>
        <v>21968.185333333324</v>
      </c>
      <c r="T147" s="37">
        <f>VLOOKUP(B147,[5]Sheet2!$A:$V,21,0)</f>
        <v>6947.92</v>
      </c>
      <c r="U147" s="37"/>
      <c r="V147" s="37"/>
      <c r="W147" s="37"/>
      <c r="X147" s="37"/>
      <c r="Y147" s="37">
        <f>VLOOKUP(B147,'[7]7.4付款计划'!$C$4:$AI$185,33,0)</f>
        <v>0</v>
      </c>
      <c r="Z147" s="37">
        <f>VLOOKUP(B147,'[7]7.9付款计划'!$C$9:$AB$196,26,0)</f>
        <v>0</v>
      </c>
      <c r="AA147" s="37">
        <v>29634.53</v>
      </c>
      <c r="AB147" s="37"/>
      <c r="AC147" s="37">
        <f t="shared" si="46"/>
        <v>36582.449999999997</v>
      </c>
      <c r="AD147" s="38">
        <f t="shared" si="39"/>
        <v>-14614.264666666673</v>
      </c>
      <c r="AE147" s="38">
        <f t="shared" si="47"/>
        <v>6527.4000000000015</v>
      </c>
      <c r="AF147" s="44">
        <f t="shared" si="50"/>
        <v>-14614.264666666673</v>
      </c>
      <c r="AG147" s="45">
        <f t="shared" si="40"/>
        <v>0</v>
      </c>
      <c r="AH147" s="52">
        <v>6527.4</v>
      </c>
      <c r="AI147" s="47">
        <f t="shared" si="48"/>
        <v>6527.4</v>
      </c>
      <c r="AJ147" s="48" t="str">
        <f t="shared" si="41"/>
        <v>100%</v>
      </c>
      <c r="AK147" s="49">
        <f t="shared" si="42"/>
        <v>1.6573831559728871E-3</v>
      </c>
      <c r="AL147" s="50"/>
      <c r="AM147" s="50"/>
      <c r="AN147" s="50"/>
      <c r="AO147" s="50">
        <f t="shared" si="43"/>
        <v>0</v>
      </c>
      <c r="AP147" s="58"/>
      <c r="AQ147" s="58">
        <f t="shared" si="52"/>
        <v>0</v>
      </c>
      <c r="AR147" s="47">
        <f t="shared" si="44"/>
        <v>6527.4</v>
      </c>
      <c r="AS147" s="59">
        <v>45542</v>
      </c>
      <c r="AT147" s="61">
        <v>3</v>
      </c>
      <c r="AU147" s="59">
        <f t="shared" si="51"/>
        <v>45539</v>
      </c>
      <c r="AV147" s="19" t="s">
        <v>98</v>
      </c>
      <c r="AW147" s="47"/>
      <c r="AX147" s="9" t="s">
        <v>182</v>
      </c>
      <c r="AY147" s="69"/>
    </row>
    <row r="148" spans="1:51" ht="36" hidden="1" customHeight="1" x14ac:dyDescent="0.25">
      <c r="A148" s="9">
        <f t="shared" si="49"/>
        <v>145</v>
      </c>
      <c r="B148" s="10" t="s">
        <v>450</v>
      </c>
      <c r="C148" s="12" t="s">
        <v>451</v>
      </c>
      <c r="D148" s="12" t="s">
        <v>559</v>
      </c>
      <c r="E148" s="14" t="s">
        <v>114</v>
      </c>
      <c r="F148" s="15" t="s">
        <v>16</v>
      </c>
      <c r="G148" s="15" t="s">
        <v>11</v>
      </c>
      <c r="H148" s="28">
        <v>0.8</v>
      </c>
      <c r="I148" s="29">
        <f>VLOOKUP(B148,[1]Sheet1!$B$5:$AZ$716,51,0)</f>
        <v>36509.94</v>
      </c>
      <c r="J148" s="29">
        <f>VLOOKUP(B148,[1]Sheet1!$B$5:$BA$716,52,0)</f>
        <v>27499.09</v>
      </c>
      <c r="K148" s="30">
        <f>VLOOKUP(B148,[2]Sheet1!$B$5:$BB$697,53,0)</f>
        <v>0</v>
      </c>
      <c r="L148" s="30">
        <f>VLOOKUP(B148,[2]Sheet1!$B:$BC,54,0)</f>
        <v>816.34833333333302</v>
      </c>
      <c r="M148" s="30">
        <f>VLOOKUP(B148,[2]Sheet1!$B:$BD,55,0)</f>
        <v>816.34833333333302</v>
      </c>
      <c r="N148" s="30">
        <f>VLOOKUP(B148,[2]Sheet1!$B:$BE,56,0)</f>
        <v>3509.5149999999999</v>
      </c>
      <c r="O148" s="30">
        <f>VLOOKUP(B148,[2]Sheet1!$B:$BF,57,0)</f>
        <v>7916.5150000000003</v>
      </c>
      <c r="P148" s="30">
        <f>VLOOKUP(B148,[3]Sheet1!$B:$BH,59,0)</f>
        <v>7916.5150000000003</v>
      </c>
      <c r="Q148" s="30">
        <f>VLOOKUP(B148,[4]Sheet1!$B$5:$BJ$707,61,0)</f>
        <v>8686.2716666666693</v>
      </c>
      <c r="R148" s="30">
        <f>VLOOKUP(B148,[1]Sheet1!$B$5:$BN$716,65,0)</f>
        <v>6084.99</v>
      </c>
      <c r="S148" s="36">
        <f t="shared" si="45"/>
        <v>28597.202666666668</v>
      </c>
      <c r="T148" s="37">
        <f>VLOOKUP(B148,[5]Sheet2!$A:$V,21,0)</f>
        <v>35230.86</v>
      </c>
      <c r="U148" s="37">
        <v>10000</v>
      </c>
      <c r="V148" s="37"/>
      <c r="W148" s="37"/>
      <c r="X148" s="37"/>
      <c r="Y148" s="37">
        <f>VLOOKUP(B148,'[7]7.4付款计划'!$C$4:$AI$185,33,0)</f>
        <v>20000</v>
      </c>
      <c r="Z148" s="37">
        <f>VLOOKUP(B148,'[7]7.9付款计划'!$C$9:$AB$196,26,0)</f>
        <v>0</v>
      </c>
      <c r="AA148" s="37"/>
      <c r="AB148" s="37"/>
      <c r="AC148" s="37">
        <f t="shared" si="46"/>
        <v>65230.86</v>
      </c>
      <c r="AD148" s="38">
        <f t="shared" si="39"/>
        <v>-36633.657333333336</v>
      </c>
      <c r="AE148" s="38">
        <f t="shared" si="47"/>
        <v>27499.09</v>
      </c>
      <c r="AF148" s="44">
        <f t="shared" si="50"/>
        <v>-36633.657333333336</v>
      </c>
      <c r="AG148" s="45">
        <f t="shared" si="40"/>
        <v>0</v>
      </c>
      <c r="AH148" s="54">
        <v>20000</v>
      </c>
      <c r="AI148" s="47">
        <f t="shared" si="48"/>
        <v>20000</v>
      </c>
      <c r="AJ148" s="48" t="str">
        <f t="shared" si="41"/>
        <v>100%</v>
      </c>
      <c r="AK148" s="49">
        <f t="shared" si="42"/>
        <v>5.078233771403276E-3</v>
      </c>
      <c r="AL148" s="50"/>
      <c r="AM148" s="50"/>
      <c r="AN148" s="50"/>
      <c r="AO148" s="50">
        <f t="shared" si="43"/>
        <v>0</v>
      </c>
      <c r="AP148" s="58">
        <v>0</v>
      </c>
      <c r="AQ148" s="58">
        <f t="shared" si="52"/>
        <v>0</v>
      </c>
      <c r="AR148" s="47">
        <f t="shared" si="44"/>
        <v>20000</v>
      </c>
      <c r="AS148" s="59">
        <v>45536</v>
      </c>
      <c r="AT148" s="61">
        <v>10</v>
      </c>
      <c r="AU148" s="59">
        <f t="shared" si="51"/>
        <v>45526</v>
      </c>
      <c r="AV148" s="68" t="s">
        <v>98</v>
      </c>
      <c r="AW148" s="47"/>
      <c r="AX148" s="15" t="s">
        <v>182</v>
      </c>
      <c r="AY148" s="69"/>
    </row>
    <row r="149" spans="1:51" ht="36" hidden="1" customHeight="1" x14ac:dyDescent="0.25">
      <c r="A149" s="9">
        <f t="shared" si="49"/>
        <v>146</v>
      </c>
      <c r="B149" s="10" t="s">
        <v>452</v>
      </c>
      <c r="C149" s="12" t="s">
        <v>453</v>
      </c>
      <c r="D149" s="12" t="s">
        <v>565</v>
      </c>
      <c r="E149" s="14" t="s">
        <v>114</v>
      </c>
      <c r="F149" s="15" t="s">
        <v>16</v>
      </c>
      <c r="G149" s="15" t="s">
        <v>11</v>
      </c>
      <c r="H149" s="28">
        <v>0.8</v>
      </c>
      <c r="I149" s="29">
        <f>VLOOKUP(B149,[1]Sheet1!$B$5:$AZ$716,51,0)</f>
        <v>117802.63</v>
      </c>
      <c r="J149" s="29">
        <f>VLOOKUP(B149,[1]Sheet1!$B$5:$BA$716,52,0)</f>
        <v>69434.11</v>
      </c>
      <c r="K149" s="30">
        <f>VLOOKUP(B149,[2]Sheet1!$B$5:$BB$697,53,0)</f>
        <v>2663.7316666666702</v>
      </c>
      <c r="L149" s="30">
        <f>VLOOKUP(B149,[2]Sheet1!$B:$BC,54,0)</f>
        <v>2663.7316666666702</v>
      </c>
      <c r="M149" s="30">
        <f>VLOOKUP(B149,[2]Sheet1!$B:$BD,55,0)</f>
        <v>4724.5516666666699</v>
      </c>
      <c r="N149" s="30">
        <f>VLOOKUP(B149,[2]Sheet1!$B:$BE,56,0)</f>
        <v>7463.6716666666698</v>
      </c>
      <c r="O149" s="30">
        <f>VLOOKUP(B149,[2]Sheet1!$B:$BF,57,0)</f>
        <v>11572.3516666667</v>
      </c>
      <c r="P149" s="30">
        <f>VLOOKUP(B149,[3]Sheet1!$B:$BH,59,0)</f>
        <v>14915.7</v>
      </c>
      <c r="Q149" s="30">
        <f>VLOOKUP(B149,[4]Sheet1!$B$5:$BJ$707,61,0)</f>
        <v>12861.36</v>
      </c>
      <c r="R149" s="30">
        <f>VLOOKUP(B149,[1]Sheet1!$B$5:$BN$716,65,0)</f>
        <v>16970.04</v>
      </c>
      <c r="S149" s="36">
        <f t="shared" si="45"/>
        <v>59068.110666666718</v>
      </c>
      <c r="T149" s="37">
        <f>VLOOKUP(B149,[5]Sheet2!$A:$V,21,0)</f>
        <v>0</v>
      </c>
      <c r="U149" s="37"/>
      <c r="V149" s="37"/>
      <c r="W149" s="37"/>
      <c r="X149" s="37"/>
      <c r="Y149" s="37">
        <f>VLOOKUP(B149,'[7]7.4付款计划'!$C$4:$AI$185,33,0)</f>
        <v>0</v>
      </c>
      <c r="Z149" s="37">
        <f>VLOOKUP(B149,'[7]7.9付款计划'!$C$9:$AB$196,26,0)</f>
        <v>0</v>
      </c>
      <c r="AA149" s="37"/>
      <c r="AB149" s="37"/>
      <c r="AC149" s="37">
        <f t="shared" si="46"/>
        <v>0</v>
      </c>
      <c r="AD149" s="38">
        <f t="shared" si="39"/>
        <v>59068.110666666718</v>
      </c>
      <c r="AE149" s="38">
        <f t="shared" si="47"/>
        <v>69434.11</v>
      </c>
      <c r="AF149" s="44">
        <f t="shared" si="50"/>
        <v>59068.110666666718</v>
      </c>
      <c r="AG149" s="45">
        <f t="shared" si="40"/>
        <v>59068.110666666718</v>
      </c>
      <c r="AH149" s="53">
        <v>50000</v>
      </c>
      <c r="AI149" s="47">
        <f t="shared" si="48"/>
        <v>50000</v>
      </c>
      <c r="AJ149" s="48">
        <f t="shared" si="41"/>
        <v>0.8464804348011078</v>
      </c>
      <c r="AK149" s="49">
        <f t="shared" si="42"/>
        <v>1.269558442850819E-2</v>
      </c>
      <c r="AL149" s="50"/>
      <c r="AM149" s="50"/>
      <c r="AN149" s="50"/>
      <c r="AO149" s="50">
        <f t="shared" si="43"/>
        <v>0</v>
      </c>
      <c r="AP149" s="58">
        <v>0</v>
      </c>
      <c r="AQ149" s="58">
        <f t="shared" si="52"/>
        <v>0</v>
      </c>
      <c r="AR149" s="47">
        <f t="shared" si="44"/>
        <v>50000</v>
      </c>
      <c r="AS149" s="59"/>
      <c r="AT149" s="61">
        <v>3</v>
      </c>
      <c r="AU149" s="59">
        <f t="shared" si="51"/>
        <v>-3</v>
      </c>
      <c r="AV149" s="19" t="s">
        <v>98</v>
      </c>
      <c r="AW149" s="47"/>
      <c r="AX149" s="9" t="s">
        <v>191</v>
      </c>
      <c r="AY149" s="69"/>
    </row>
    <row r="150" spans="1:51" ht="36" hidden="1" customHeight="1" x14ac:dyDescent="0.25">
      <c r="A150" s="9">
        <f t="shared" si="49"/>
        <v>147</v>
      </c>
      <c r="B150" s="10" t="s">
        <v>454</v>
      </c>
      <c r="C150" s="12" t="s">
        <v>455</v>
      </c>
      <c r="D150" s="12" t="s">
        <v>571</v>
      </c>
      <c r="E150" s="14" t="s">
        <v>86</v>
      </c>
      <c r="F150" s="15" t="s">
        <v>16</v>
      </c>
      <c r="G150" s="15" t="s">
        <v>11</v>
      </c>
      <c r="H150" s="28">
        <v>0.8</v>
      </c>
      <c r="I150" s="29">
        <f>VLOOKUP(B150,[1]Sheet1!$B$5:$AZ$716,51,0)</f>
        <v>0</v>
      </c>
      <c r="J150" s="29">
        <f>VLOOKUP(B150,[1]Sheet1!$B$5:$BA$716,52,0)</f>
        <v>0</v>
      </c>
      <c r="K150" s="30">
        <f>VLOOKUP(B150,[2]Sheet1!$B$5:$BB$697,53,0)</f>
        <v>0</v>
      </c>
      <c r="L150" s="30">
        <f>VLOOKUP(B150,[2]Sheet1!$B:$BC,54,0)</f>
        <v>0</v>
      </c>
      <c r="M150" s="30">
        <f>VLOOKUP(B150,[2]Sheet1!$B:$BD,55,0)</f>
        <v>0</v>
      </c>
      <c r="N150" s="30">
        <f>VLOOKUP(B150,[2]Sheet1!$B:$BE,56,0)</f>
        <v>0</v>
      </c>
      <c r="O150" s="30">
        <f>VLOOKUP(B150,[2]Sheet1!$B:$BF,57,0)</f>
        <v>0</v>
      </c>
      <c r="P150" s="30">
        <f>VLOOKUP(B150,[3]Sheet1!$B:$BH,59,0)</f>
        <v>0</v>
      </c>
      <c r="Q150" s="30">
        <f>VLOOKUP(B150,[4]Sheet1!$B$5:$BJ$707,61,0)</f>
        <v>0</v>
      </c>
      <c r="R150" s="30">
        <f>VLOOKUP(B150,[1]Sheet1!$B$5:$BN$716,65,0)</f>
        <v>0</v>
      </c>
      <c r="S150" s="36">
        <f t="shared" si="45"/>
        <v>0</v>
      </c>
      <c r="T150" s="37"/>
      <c r="U150" s="37"/>
      <c r="V150" s="37"/>
      <c r="W150" s="37"/>
      <c r="X150" s="37"/>
      <c r="Y150" s="37">
        <f>VLOOKUP(B150,'[7]7.4付款计划'!$C$4:$AI$185,33,0)</f>
        <v>0</v>
      </c>
      <c r="Z150" s="37">
        <f>VLOOKUP(B150,'[7]7.9付款计划'!$C$9:$AB$196,26,0)</f>
        <v>0</v>
      </c>
      <c r="AA150" s="37"/>
      <c r="AB150" s="37"/>
      <c r="AC150" s="37">
        <f t="shared" si="46"/>
        <v>0</v>
      </c>
      <c r="AD150" s="38">
        <f t="shared" si="39"/>
        <v>0</v>
      </c>
      <c r="AE150" s="38">
        <f t="shared" si="47"/>
        <v>0</v>
      </c>
      <c r="AF150" s="44">
        <f t="shared" si="50"/>
        <v>0</v>
      </c>
      <c r="AG150" s="45">
        <f t="shared" si="40"/>
        <v>0</v>
      </c>
      <c r="AH150" s="44"/>
      <c r="AI150" s="47">
        <f t="shared" si="48"/>
        <v>0</v>
      </c>
      <c r="AJ150" s="48" t="str">
        <f t="shared" si="41"/>
        <v>100%</v>
      </c>
      <c r="AK150" s="49">
        <f t="shared" si="42"/>
        <v>0</v>
      </c>
      <c r="AL150" s="50"/>
      <c r="AM150" s="50"/>
      <c r="AN150" s="50"/>
      <c r="AO150" s="50">
        <f t="shared" si="43"/>
        <v>0</v>
      </c>
      <c r="AP150" s="58"/>
      <c r="AQ150" s="58">
        <f t="shared" si="52"/>
        <v>0</v>
      </c>
      <c r="AR150" s="47">
        <f t="shared" si="44"/>
        <v>0</v>
      </c>
      <c r="AS150" s="59"/>
      <c r="AT150" s="61">
        <v>3</v>
      </c>
      <c r="AU150" s="59">
        <f t="shared" si="51"/>
        <v>-3</v>
      </c>
      <c r="AV150" s="19" t="s">
        <v>98</v>
      </c>
      <c r="AW150" s="47"/>
      <c r="AX150" s="9" t="s">
        <v>167</v>
      </c>
      <c r="AY150" s="69"/>
    </row>
    <row r="151" spans="1:51" ht="36" hidden="1" customHeight="1" x14ac:dyDescent="0.25">
      <c r="A151" s="9">
        <f t="shared" si="49"/>
        <v>148</v>
      </c>
      <c r="B151" s="10" t="s">
        <v>456</v>
      </c>
      <c r="C151" s="12" t="s">
        <v>457</v>
      </c>
      <c r="D151" s="12" t="s">
        <v>571</v>
      </c>
      <c r="E151" s="14" t="s">
        <v>86</v>
      </c>
      <c r="F151" s="15" t="s">
        <v>16</v>
      </c>
      <c r="G151" s="15" t="s">
        <v>24</v>
      </c>
      <c r="H151" s="28">
        <v>1</v>
      </c>
      <c r="I151" s="29">
        <f>VLOOKUP(B151,[1]Sheet1!$B$5:$AZ$716,51,0)</f>
        <v>0</v>
      </c>
      <c r="J151" s="29">
        <f>VLOOKUP(B151,[1]Sheet1!$B$5:$BA$716,52,0)</f>
        <v>0</v>
      </c>
      <c r="K151" s="30">
        <f>VLOOKUP(B151,[2]Sheet1!$B$5:$BB$697,53,0)</f>
        <v>0</v>
      </c>
      <c r="L151" s="30">
        <f>VLOOKUP(B151,[2]Sheet1!$B:$BC,54,0)</f>
        <v>0</v>
      </c>
      <c r="M151" s="30">
        <f>VLOOKUP(B151,[2]Sheet1!$B:$BD,55,0)</f>
        <v>0</v>
      </c>
      <c r="N151" s="30">
        <f>VLOOKUP(B151,[2]Sheet1!$B:$BE,56,0)</f>
        <v>0</v>
      </c>
      <c r="O151" s="30">
        <f>VLOOKUP(B151,[2]Sheet1!$B:$BF,57,0)</f>
        <v>0</v>
      </c>
      <c r="P151" s="30">
        <f>VLOOKUP(B151,[3]Sheet1!$B:$BH,59,0)</f>
        <v>0</v>
      </c>
      <c r="Q151" s="30">
        <f>VLOOKUP(B151,[4]Sheet1!$B$5:$BJ$707,61,0)</f>
        <v>0</v>
      </c>
      <c r="R151" s="30">
        <f>VLOOKUP(B151,[1]Sheet1!$B$5:$BN$716,65,0)</f>
        <v>0</v>
      </c>
      <c r="S151" s="36">
        <f t="shared" si="45"/>
        <v>0</v>
      </c>
      <c r="T151" s="37">
        <f>VLOOKUP(B151,[5]Sheet2!$A:$V,21,0)</f>
        <v>0</v>
      </c>
      <c r="U151" s="37"/>
      <c r="V151" s="37"/>
      <c r="W151" s="37"/>
      <c r="X151" s="37"/>
      <c r="Y151" s="37">
        <f>VLOOKUP(B151,'[7]7.4付款计划'!$C$4:$AI$185,33,0)</f>
        <v>0</v>
      </c>
      <c r="Z151" s="37">
        <f>VLOOKUP(B151,'[7]7.9付款计划'!$C$9:$AB$196,26,0)</f>
        <v>0</v>
      </c>
      <c r="AA151" s="37"/>
      <c r="AB151" s="37"/>
      <c r="AC151" s="37">
        <f t="shared" si="46"/>
        <v>0</v>
      </c>
      <c r="AD151" s="38">
        <f t="shared" si="39"/>
        <v>0</v>
      </c>
      <c r="AE151" s="38">
        <f t="shared" si="47"/>
        <v>0</v>
      </c>
      <c r="AF151" s="44"/>
      <c r="AG151" s="45">
        <f t="shared" si="40"/>
        <v>0</v>
      </c>
      <c r="AH151" s="44"/>
      <c r="AI151" s="47">
        <f t="shared" si="48"/>
        <v>0</v>
      </c>
      <c r="AJ151" s="48" t="str">
        <f t="shared" si="41"/>
        <v>100%</v>
      </c>
      <c r="AK151" s="49">
        <f t="shared" si="42"/>
        <v>0</v>
      </c>
      <c r="AL151" s="50"/>
      <c r="AM151" s="50"/>
      <c r="AN151" s="50"/>
      <c r="AO151" s="50">
        <f t="shared" si="43"/>
        <v>0</v>
      </c>
      <c r="AP151" s="58"/>
      <c r="AQ151" s="58">
        <f t="shared" si="52"/>
        <v>0</v>
      </c>
      <c r="AR151" s="47">
        <f t="shared" si="44"/>
        <v>0</v>
      </c>
      <c r="AS151" s="59"/>
      <c r="AT151" s="61">
        <v>3</v>
      </c>
      <c r="AU151" s="59">
        <f t="shared" si="51"/>
        <v>-3</v>
      </c>
      <c r="AV151" s="19" t="s">
        <v>98</v>
      </c>
      <c r="AW151" s="47"/>
      <c r="AX151" s="9" t="s">
        <v>182</v>
      </c>
      <c r="AY151" s="69"/>
    </row>
    <row r="152" spans="1:51" ht="36" hidden="1" customHeight="1" x14ac:dyDescent="0.25">
      <c r="A152" s="9">
        <f t="shared" si="49"/>
        <v>149</v>
      </c>
      <c r="B152" s="10" t="s">
        <v>458</v>
      </c>
      <c r="C152" s="12" t="s">
        <v>459</v>
      </c>
      <c r="D152" s="12" t="s">
        <v>562</v>
      </c>
      <c r="E152" s="14" t="s">
        <v>114</v>
      </c>
      <c r="F152" s="15" t="s">
        <v>14</v>
      </c>
      <c r="G152" s="15" t="s">
        <v>11</v>
      </c>
      <c r="H152" s="28">
        <v>0.8</v>
      </c>
      <c r="I152" s="29">
        <f>VLOOKUP(B152,[1]Sheet1!$B$5:$AZ$716,51,0)</f>
        <v>18066.189999999999</v>
      </c>
      <c r="J152" s="29">
        <f>VLOOKUP(B152,[1]Sheet1!$B$5:$BA$716,52,0)</f>
        <v>18066.189999999999</v>
      </c>
      <c r="K152" s="30">
        <f>VLOOKUP(B152,[2]Sheet1!$B$5:$BB$697,53,0)</f>
        <v>0</v>
      </c>
      <c r="L152" s="30">
        <f>VLOOKUP(B152,[2]Sheet1!$B:$BC,54,0)</f>
        <v>0</v>
      </c>
      <c r="M152" s="30">
        <f>VLOOKUP(B152,[2]Sheet1!$B:$BD,55,0)</f>
        <v>0</v>
      </c>
      <c r="N152" s="30">
        <f>VLOOKUP(B152,[2]Sheet1!$B:$BE,56,0)</f>
        <v>0</v>
      </c>
      <c r="O152" s="30">
        <f>VLOOKUP(B152,[2]Sheet1!$B:$BF,57,0)</f>
        <v>0</v>
      </c>
      <c r="P152" s="30">
        <f>VLOOKUP(B152,[3]Sheet1!$B:$BH,59,0)</f>
        <v>0</v>
      </c>
      <c r="Q152" s="30">
        <f>VLOOKUP(B152,[4]Sheet1!$B$5:$BJ$707,61,0)</f>
        <v>0</v>
      </c>
      <c r="R152" s="30">
        <f>VLOOKUP(B152,[1]Sheet1!$B$5:$BN$716,65,0)</f>
        <v>0</v>
      </c>
      <c r="S152" s="36">
        <f t="shared" si="45"/>
        <v>0</v>
      </c>
      <c r="T152" s="37">
        <f>VLOOKUP(B152,[5]Sheet2!$A:$V,21,0)</f>
        <v>10000</v>
      </c>
      <c r="U152" s="37"/>
      <c r="V152" s="37"/>
      <c r="W152" s="37"/>
      <c r="X152" s="37"/>
      <c r="Y152" s="37">
        <f>VLOOKUP(B152,'[7]7.4付款计划'!$C$4:$AI$185,33,0)</f>
        <v>0</v>
      </c>
      <c r="Z152" s="37">
        <f>VLOOKUP(B152,'[7]7.9付款计划'!$C$9:$AB$196,26,0)</f>
        <v>0</v>
      </c>
      <c r="AA152" s="37"/>
      <c r="AB152" s="37"/>
      <c r="AC152" s="37">
        <f t="shared" si="46"/>
        <v>10000</v>
      </c>
      <c r="AD152" s="38">
        <f t="shared" si="39"/>
        <v>-10000</v>
      </c>
      <c r="AE152" s="38">
        <f t="shared" si="47"/>
        <v>18066.189999999999</v>
      </c>
      <c r="AF152" s="44">
        <f t="shared" si="50"/>
        <v>-10000</v>
      </c>
      <c r="AG152" s="45">
        <f t="shared" si="40"/>
        <v>0</v>
      </c>
      <c r="AH152" s="52">
        <v>18066.189999999999</v>
      </c>
      <c r="AI152" s="47">
        <f t="shared" si="48"/>
        <v>18066.189999999999</v>
      </c>
      <c r="AJ152" s="48" t="str">
        <f t="shared" si="41"/>
        <v>100%</v>
      </c>
      <c r="AK152" s="49">
        <f t="shared" si="42"/>
        <v>4.5872168089294077E-3</v>
      </c>
      <c r="AL152" s="50"/>
      <c r="AM152" s="50"/>
      <c r="AN152" s="50"/>
      <c r="AO152" s="50">
        <f t="shared" si="43"/>
        <v>0</v>
      </c>
      <c r="AP152" s="58"/>
      <c r="AQ152" s="58">
        <f t="shared" si="52"/>
        <v>0</v>
      </c>
      <c r="AR152" s="47">
        <f t="shared" si="44"/>
        <v>18066.189999999999</v>
      </c>
      <c r="AS152" s="59">
        <v>45550</v>
      </c>
      <c r="AT152" s="61">
        <v>3</v>
      </c>
      <c r="AU152" s="59">
        <f t="shared" si="51"/>
        <v>45547</v>
      </c>
      <c r="AV152" s="19" t="s">
        <v>98</v>
      </c>
      <c r="AW152" s="47"/>
      <c r="AX152" s="9" t="s">
        <v>167</v>
      </c>
      <c r="AY152" s="69"/>
    </row>
    <row r="153" spans="1:51" ht="36" customHeight="1" x14ac:dyDescent="0.25">
      <c r="A153" s="9">
        <f t="shared" si="49"/>
        <v>150</v>
      </c>
      <c r="B153" s="10" t="s">
        <v>460</v>
      </c>
      <c r="C153" s="11" t="s">
        <v>461</v>
      </c>
      <c r="D153" s="12" t="s">
        <v>562</v>
      </c>
      <c r="E153" s="13" t="s">
        <v>86</v>
      </c>
      <c r="F153" s="15" t="s">
        <v>16</v>
      </c>
      <c r="G153" s="15" t="s">
        <v>21</v>
      </c>
      <c r="H153" s="28">
        <v>1</v>
      </c>
      <c r="I153" s="29">
        <f>VLOOKUP(B153,[1]Sheet1!$B$5:$AZ$716,51,0)</f>
        <v>912503.79</v>
      </c>
      <c r="J153" s="29">
        <f>VLOOKUP(B153,[1]Sheet1!$B$5:$BA$716,52,0)</f>
        <v>912503.79</v>
      </c>
      <c r="K153" s="30">
        <f>VLOOKUP(B153,[2]Sheet1!$B$5:$BB$697,53,0)</f>
        <v>62388.071666666699</v>
      </c>
      <c r="L153" s="30">
        <f>VLOOKUP(B153,[2]Sheet1!$B:$BC,54,0)</f>
        <v>114316.093333333</v>
      </c>
      <c r="M153" s="30">
        <f>VLOOKUP(B153,[2]Sheet1!$B:$BD,55,0)</f>
        <v>152083.965</v>
      </c>
      <c r="N153" s="30">
        <f>VLOOKUP(B153,[2]Sheet1!$B:$BE,56,0)</f>
        <v>152083.965</v>
      </c>
      <c r="O153" s="30">
        <f>VLOOKUP(B153,[2]Sheet1!$B:$BF,57,0)</f>
        <v>152083.965</v>
      </c>
      <c r="P153" s="30">
        <f>VLOOKUP(B153,[3]Sheet1!$B:$BH,59,0)</f>
        <v>132604.72333333301</v>
      </c>
      <c r="Q153" s="30">
        <f>VLOOKUP(B153,[4]Sheet1!$B$5:$BJ$707,61,0)</f>
        <v>89695.893333333297</v>
      </c>
      <c r="R153" s="30">
        <f>VLOOKUP(B153,[1]Sheet1!$B$5:$BN$716,65,0)</f>
        <v>37767.871666666702</v>
      </c>
      <c r="S153" s="36">
        <f t="shared" si="45"/>
        <v>893024.54833333264</v>
      </c>
      <c r="T153" s="37">
        <f>VLOOKUP(B153,[5]Sheet2!$A:$V,21,0)</f>
        <v>0</v>
      </c>
      <c r="U153" s="37"/>
      <c r="V153" s="37"/>
      <c r="W153" s="37"/>
      <c r="X153" s="37"/>
      <c r="Y153" s="37">
        <f>VLOOKUP(B153,'[7]7.4付款计划'!$C$4:$AI$185,33,0)</f>
        <v>0</v>
      </c>
      <c r="Z153" s="37">
        <f>VLOOKUP(B153,'[7]7.9付款计划'!$C$9:$AB$196,26,0)</f>
        <v>0</v>
      </c>
      <c r="AA153" s="37"/>
      <c r="AB153" s="37"/>
      <c r="AC153" s="37">
        <f t="shared" si="46"/>
        <v>0</v>
      </c>
      <c r="AD153" s="38">
        <f t="shared" si="39"/>
        <v>893024.54833333264</v>
      </c>
      <c r="AE153" s="38">
        <f t="shared" si="47"/>
        <v>912503.79</v>
      </c>
      <c r="AF153" s="44">
        <f t="shared" si="50"/>
        <v>912503.79</v>
      </c>
      <c r="AG153" s="45">
        <f t="shared" si="40"/>
        <v>912503.79</v>
      </c>
      <c r="AH153" s="52">
        <v>300000</v>
      </c>
      <c r="AI153" s="47">
        <f t="shared" si="48"/>
        <v>300000</v>
      </c>
      <c r="AJ153" s="48">
        <f t="shared" si="41"/>
        <v>0.3287657577838663</v>
      </c>
      <c r="AK153" s="49">
        <f t="shared" si="42"/>
        <v>7.617350657104914E-2</v>
      </c>
      <c r="AL153" s="50"/>
      <c r="AM153" s="50"/>
      <c r="AN153" s="50"/>
      <c r="AO153" s="50">
        <f t="shared" si="43"/>
        <v>0</v>
      </c>
      <c r="AP153" s="58"/>
      <c r="AQ153" s="58">
        <f t="shared" si="52"/>
        <v>0</v>
      </c>
      <c r="AR153" s="47">
        <f t="shared" si="44"/>
        <v>300000</v>
      </c>
      <c r="AS153" s="59"/>
      <c r="AT153" s="61">
        <v>3</v>
      </c>
      <c r="AU153" s="59">
        <f t="shared" si="51"/>
        <v>-3</v>
      </c>
      <c r="AV153" s="19" t="s">
        <v>98</v>
      </c>
      <c r="AW153" s="47" t="str">
        <f>VLOOKUP(B153,[8]Sheet1!$A$1:$O$65536,15,0)</f>
        <v>应付912503.79</v>
      </c>
      <c r="AX153" s="9" t="s">
        <v>167</v>
      </c>
      <c r="AY153" s="69"/>
    </row>
    <row r="154" spans="1:51" ht="36" hidden="1" customHeight="1" x14ac:dyDescent="0.25">
      <c r="A154" s="9">
        <f t="shared" si="49"/>
        <v>151</v>
      </c>
      <c r="B154" s="10" t="s">
        <v>462</v>
      </c>
      <c r="C154" s="12" t="s">
        <v>463</v>
      </c>
      <c r="D154" s="12" t="s">
        <v>571</v>
      </c>
      <c r="E154" s="14" t="s">
        <v>86</v>
      </c>
      <c r="F154" s="15" t="s">
        <v>16</v>
      </c>
      <c r="G154" s="15" t="s">
        <v>11</v>
      </c>
      <c r="H154" s="28">
        <v>0.8</v>
      </c>
      <c r="I154" s="29">
        <f>VLOOKUP(B154,[1]Sheet1!$B$5:$AZ$716,51,0)</f>
        <v>0</v>
      </c>
      <c r="J154" s="29">
        <f>VLOOKUP(B154,[1]Sheet1!$B$5:$BA$716,52,0)</f>
        <v>0</v>
      </c>
      <c r="K154" s="30">
        <f>VLOOKUP(B154,[2]Sheet1!$B$5:$BB$697,53,0)</f>
        <v>0</v>
      </c>
      <c r="L154" s="30">
        <f>VLOOKUP(B154,[2]Sheet1!$B:$BC,54,0)</f>
        <v>0</v>
      </c>
      <c r="M154" s="30">
        <f>VLOOKUP(B154,[2]Sheet1!$B:$BD,55,0)</f>
        <v>0</v>
      </c>
      <c r="N154" s="30">
        <f>VLOOKUP(B154,[2]Sheet1!$B:$BE,56,0)</f>
        <v>0</v>
      </c>
      <c r="O154" s="30">
        <f>VLOOKUP(B154,[2]Sheet1!$B:$BF,57,0)</f>
        <v>0</v>
      </c>
      <c r="P154" s="30">
        <f>VLOOKUP(B154,[3]Sheet1!$B:$BH,59,0)</f>
        <v>0</v>
      </c>
      <c r="Q154" s="30">
        <f>VLOOKUP(B154,[4]Sheet1!$B$5:$BJ$707,61,0)</f>
        <v>0</v>
      </c>
      <c r="R154" s="30">
        <f>VLOOKUP(B154,[1]Sheet1!$B$5:$BN$716,65,0)</f>
        <v>0</v>
      </c>
      <c r="S154" s="36">
        <f t="shared" si="45"/>
        <v>0</v>
      </c>
      <c r="T154" s="37">
        <f>VLOOKUP(B154,[5]Sheet2!$A:$V,21,0)</f>
        <v>0</v>
      </c>
      <c r="U154" s="37"/>
      <c r="V154" s="37"/>
      <c r="W154" s="37"/>
      <c r="X154" s="37"/>
      <c r="Y154" s="37">
        <f>VLOOKUP(B154,'[7]7.4付款计划'!$C$4:$AI$185,33,0)</f>
        <v>0</v>
      </c>
      <c r="Z154" s="37">
        <f>VLOOKUP(B154,'[7]7.9付款计划'!$C$9:$AB$196,26,0)</f>
        <v>0</v>
      </c>
      <c r="AA154" s="37"/>
      <c r="AB154" s="37"/>
      <c r="AC154" s="37">
        <f t="shared" si="46"/>
        <v>0</v>
      </c>
      <c r="AD154" s="38">
        <f t="shared" si="39"/>
        <v>0</v>
      </c>
      <c r="AE154" s="38">
        <f t="shared" si="47"/>
        <v>0</v>
      </c>
      <c r="AF154" s="44">
        <f t="shared" si="50"/>
        <v>0</v>
      </c>
      <c r="AG154" s="45">
        <f t="shared" si="40"/>
        <v>0</v>
      </c>
      <c r="AH154" s="44"/>
      <c r="AI154" s="47">
        <f t="shared" si="48"/>
        <v>0</v>
      </c>
      <c r="AJ154" s="48" t="str">
        <f t="shared" si="41"/>
        <v>100%</v>
      </c>
      <c r="AK154" s="49">
        <f t="shared" si="42"/>
        <v>0</v>
      </c>
      <c r="AL154" s="50"/>
      <c r="AM154" s="50"/>
      <c r="AN154" s="50"/>
      <c r="AO154" s="50">
        <f t="shared" si="43"/>
        <v>0</v>
      </c>
      <c r="AP154" s="58"/>
      <c r="AQ154" s="58">
        <f t="shared" si="52"/>
        <v>0</v>
      </c>
      <c r="AR154" s="47">
        <f t="shared" si="44"/>
        <v>0</v>
      </c>
      <c r="AS154" s="59"/>
      <c r="AT154" s="61">
        <v>3</v>
      </c>
      <c r="AU154" s="59">
        <f t="shared" si="51"/>
        <v>-3</v>
      </c>
      <c r="AV154" s="19" t="s">
        <v>98</v>
      </c>
      <c r="AW154" s="47"/>
      <c r="AX154" s="9" t="s">
        <v>167</v>
      </c>
      <c r="AY154" s="69"/>
    </row>
    <row r="155" spans="1:51" ht="36" hidden="1" customHeight="1" x14ac:dyDescent="0.25">
      <c r="A155" s="9">
        <f t="shared" si="49"/>
        <v>152</v>
      </c>
      <c r="B155" s="10" t="s">
        <v>464</v>
      </c>
      <c r="C155" s="12" t="s">
        <v>465</v>
      </c>
      <c r="D155" s="12" t="s">
        <v>565</v>
      </c>
      <c r="E155" s="14" t="s">
        <v>86</v>
      </c>
      <c r="F155" s="15" t="s">
        <v>12</v>
      </c>
      <c r="G155" s="15" t="s">
        <v>10</v>
      </c>
      <c r="H155" s="28">
        <v>1</v>
      </c>
      <c r="I155" s="29">
        <f>VLOOKUP(B155,[1]Sheet1!$B$5:$AZ$716,51,0)</f>
        <v>118895.43</v>
      </c>
      <c r="J155" s="29">
        <f>VLOOKUP(B155,[1]Sheet1!$B$5:$BA$716,52,0)</f>
        <v>52306.79</v>
      </c>
      <c r="K155" s="30">
        <f>VLOOKUP(B155,[2]Sheet1!$B$5:$BB$697,53,0)</f>
        <v>0</v>
      </c>
      <c r="L155" s="30">
        <f>VLOOKUP(B155,[2]Sheet1!$B:$BC,54,0)</f>
        <v>0</v>
      </c>
      <c r="M155" s="30">
        <f>VLOOKUP(B155,[2]Sheet1!$B:$BD,55,0)</f>
        <v>0</v>
      </c>
      <c r="N155" s="30">
        <f>VLOOKUP(B155,[2]Sheet1!$B:$BE,56,0)</f>
        <v>0</v>
      </c>
      <c r="O155" s="30">
        <f>VLOOKUP(B155,[2]Sheet1!$B:$BF,57,0)</f>
        <v>17883.831666666701</v>
      </c>
      <c r="P155" s="30">
        <f>VLOOKUP(B155,[3]Sheet1!$B:$BH,59,0)</f>
        <v>26601.63</v>
      </c>
      <c r="Q155" s="30">
        <f>VLOOKUP(B155,[4]Sheet1!$B$5:$BJ$707,61,0)</f>
        <v>33116.118333333303</v>
      </c>
      <c r="R155" s="30">
        <f>VLOOKUP(B155,[1]Sheet1!$B$5:$BN$716,65,0)</f>
        <v>19815.904999999999</v>
      </c>
      <c r="S155" s="36">
        <f t="shared" si="45"/>
        <v>97417.485000000001</v>
      </c>
      <c r="T155" s="37"/>
      <c r="U155" s="37"/>
      <c r="V155" s="37"/>
      <c r="W155" s="37"/>
      <c r="X155" s="37"/>
      <c r="Y155" s="37">
        <f>VLOOKUP(B155,'[7]7.4付款计划'!$C$4:$AI$185,33,0)</f>
        <v>107302.99</v>
      </c>
      <c r="Z155" s="37">
        <f>VLOOKUP(B155,'[7]7.9付款计划'!$C$9:$AB$196,26,0)</f>
        <v>0</v>
      </c>
      <c r="AA155" s="37"/>
      <c r="AB155" s="37"/>
      <c r="AC155" s="37">
        <f t="shared" si="46"/>
        <v>107302.99</v>
      </c>
      <c r="AD155" s="38">
        <f t="shared" si="39"/>
        <v>-9885.5050000000047</v>
      </c>
      <c r="AE155" s="38">
        <f t="shared" si="47"/>
        <v>52306.79</v>
      </c>
      <c r="AF155" s="44">
        <f t="shared" si="50"/>
        <v>52306.79</v>
      </c>
      <c r="AG155" s="45">
        <f t="shared" si="40"/>
        <v>52306.79</v>
      </c>
      <c r="AH155" s="53">
        <v>52306.79</v>
      </c>
      <c r="AI155" s="47">
        <f t="shared" si="48"/>
        <v>52306.79</v>
      </c>
      <c r="AJ155" s="48">
        <f t="shared" si="41"/>
        <v>1</v>
      </c>
      <c r="AK155" s="49">
        <f t="shared" si="42"/>
        <v>1.3281305372584958E-2</v>
      </c>
      <c r="AL155" s="50"/>
      <c r="AM155" s="50"/>
      <c r="AN155" s="50"/>
      <c r="AO155" s="50">
        <f t="shared" si="43"/>
        <v>0</v>
      </c>
      <c r="AP155" s="58">
        <v>0</v>
      </c>
      <c r="AQ155" s="58">
        <f t="shared" si="52"/>
        <v>0</v>
      </c>
      <c r="AR155" s="47">
        <f t="shared" si="44"/>
        <v>52306.79</v>
      </c>
      <c r="AS155" s="59"/>
      <c r="AT155" s="61">
        <v>3</v>
      </c>
      <c r="AU155" s="59">
        <f t="shared" si="51"/>
        <v>-3</v>
      </c>
      <c r="AV155" s="68" t="s">
        <v>98</v>
      </c>
      <c r="AW155" s="47"/>
      <c r="AX155" s="15" t="s">
        <v>229</v>
      </c>
      <c r="AY155" s="12" t="s">
        <v>466</v>
      </c>
    </row>
    <row r="156" spans="1:51" ht="36" hidden="1" customHeight="1" x14ac:dyDescent="0.25">
      <c r="A156" s="9">
        <f t="shared" si="49"/>
        <v>153</v>
      </c>
      <c r="B156" s="10" t="s">
        <v>467</v>
      </c>
      <c r="C156" s="12" t="s">
        <v>468</v>
      </c>
      <c r="D156" s="12" t="s">
        <v>571</v>
      </c>
      <c r="E156" s="14" t="s">
        <v>86</v>
      </c>
      <c r="F156" s="15" t="s">
        <v>16</v>
      </c>
      <c r="G156" s="15" t="s">
        <v>11</v>
      </c>
      <c r="H156" s="28">
        <v>0.8</v>
      </c>
      <c r="I156" s="29">
        <f>VLOOKUP(B156,[1]Sheet1!$B$5:$AZ$716,51,0)</f>
        <v>0</v>
      </c>
      <c r="J156" s="29">
        <f>VLOOKUP(B156,[1]Sheet1!$B$5:$BA$716,52,0)</f>
        <v>0</v>
      </c>
      <c r="K156" s="30">
        <f>VLOOKUP(B156,[2]Sheet1!$B$5:$BB$697,53,0)</f>
        <v>0</v>
      </c>
      <c r="L156" s="30">
        <f>VLOOKUP(B156,[2]Sheet1!$B:$BC,54,0)</f>
        <v>0</v>
      </c>
      <c r="M156" s="30">
        <f>VLOOKUP(B156,[2]Sheet1!$B:$BD,55,0)</f>
        <v>0</v>
      </c>
      <c r="N156" s="30">
        <f>VLOOKUP(B156,[2]Sheet1!$B:$BE,56,0)</f>
        <v>0</v>
      </c>
      <c r="O156" s="30">
        <f>VLOOKUP(B156,[2]Sheet1!$B:$BF,57,0)</f>
        <v>11892.403333333301</v>
      </c>
      <c r="P156" s="30">
        <f>VLOOKUP(B156,[3]Sheet1!$B:$BH,59,0)</f>
        <v>11892.403333333301</v>
      </c>
      <c r="Q156" s="30">
        <f>VLOOKUP(B156,[4]Sheet1!$B$5:$BJ$707,61,0)</f>
        <v>11892.403333333301</v>
      </c>
      <c r="R156" s="30">
        <f>VLOOKUP(B156,[1]Sheet1!$B$5:$BN$716,65,0)</f>
        <v>0</v>
      </c>
      <c r="S156" s="36">
        <f t="shared" si="45"/>
        <v>28541.767999999924</v>
      </c>
      <c r="T156" s="37">
        <f>VLOOKUP(B156,[5]Sheet2!$A:$V,21,0)</f>
        <v>0</v>
      </c>
      <c r="U156" s="37"/>
      <c r="V156" s="37"/>
      <c r="W156" s="37"/>
      <c r="X156" s="37"/>
      <c r="Y156" s="37">
        <f>VLOOKUP(B156,'[7]7.4付款计划'!$C$4:$AI$185,33,0)</f>
        <v>0</v>
      </c>
      <c r="Z156" s="37">
        <f>VLOOKUP(B156,'[7]7.9付款计划'!$C$9:$AB$196,26,0)</f>
        <v>0</v>
      </c>
      <c r="AA156" s="37"/>
      <c r="AB156" s="37"/>
      <c r="AC156" s="37">
        <f t="shared" si="46"/>
        <v>0</v>
      </c>
      <c r="AD156" s="38">
        <f t="shared" si="39"/>
        <v>28541.767999999924</v>
      </c>
      <c r="AE156" s="38">
        <f t="shared" si="47"/>
        <v>0</v>
      </c>
      <c r="AF156" s="44">
        <f t="shared" si="50"/>
        <v>28541.767999999924</v>
      </c>
      <c r="AG156" s="45">
        <f t="shared" si="40"/>
        <v>28541.767999999924</v>
      </c>
      <c r="AH156" s="44"/>
      <c r="AI156" s="47">
        <f t="shared" si="48"/>
        <v>0</v>
      </c>
      <c r="AJ156" s="48">
        <f t="shared" si="41"/>
        <v>0</v>
      </c>
      <c r="AK156" s="49">
        <f t="shared" si="42"/>
        <v>0</v>
      </c>
      <c r="AL156" s="50"/>
      <c r="AM156" s="50"/>
      <c r="AN156" s="50"/>
      <c r="AO156" s="50">
        <f t="shared" si="43"/>
        <v>0</v>
      </c>
      <c r="AP156" s="58">
        <v>0</v>
      </c>
      <c r="AQ156" s="58">
        <f t="shared" si="52"/>
        <v>0</v>
      </c>
      <c r="AR156" s="47">
        <f t="shared" si="44"/>
        <v>0</v>
      </c>
      <c r="AS156" s="59"/>
      <c r="AT156" s="61">
        <v>3</v>
      </c>
      <c r="AU156" s="59">
        <f t="shared" si="51"/>
        <v>-3</v>
      </c>
      <c r="AV156" s="19" t="s">
        <v>98</v>
      </c>
      <c r="AW156" s="47"/>
      <c r="AX156" s="9" t="s">
        <v>229</v>
      </c>
      <c r="AY156" s="69"/>
    </row>
    <row r="157" spans="1:51" ht="36" hidden="1" customHeight="1" x14ac:dyDescent="0.25">
      <c r="A157" s="9">
        <f t="shared" si="49"/>
        <v>154</v>
      </c>
      <c r="B157" s="10" t="s">
        <v>469</v>
      </c>
      <c r="C157" s="12" t="s">
        <v>470</v>
      </c>
      <c r="D157" s="12" t="s">
        <v>571</v>
      </c>
      <c r="E157" s="14" t="s">
        <v>327</v>
      </c>
      <c r="F157" s="15" t="s">
        <v>12</v>
      </c>
      <c r="G157" s="15" t="s">
        <v>11</v>
      </c>
      <c r="H157" s="28">
        <v>0.8</v>
      </c>
      <c r="I157" s="29">
        <f>VLOOKUP(B157,[1]Sheet1!$B$5:$AZ$716,51,0)</f>
        <v>79687.679999999993</v>
      </c>
      <c r="J157" s="29">
        <f>VLOOKUP(B157,[1]Sheet1!$B$5:$BA$716,52,0)</f>
        <v>79687.679999999993</v>
      </c>
      <c r="K157" s="30">
        <f>VLOOKUP(B157,[2]Sheet1!$B$5:$BB$697,53,0)</f>
        <v>0</v>
      </c>
      <c r="L157" s="30">
        <f>VLOOKUP(B157,[2]Sheet1!$B:$BC,54,0)</f>
        <v>0</v>
      </c>
      <c r="M157" s="30">
        <f>VLOOKUP(B157,[2]Sheet1!$B:$BD,55,0)</f>
        <v>0</v>
      </c>
      <c r="N157" s="30">
        <f>VLOOKUP(B157,[2]Sheet1!$B:$BE,56,0)</f>
        <v>0</v>
      </c>
      <c r="O157" s="30">
        <f>VLOOKUP(B157,[2]Sheet1!$B:$BF,57,0)</f>
        <v>0</v>
      </c>
      <c r="P157" s="30">
        <f>VLOOKUP(B157,[3]Sheet1!$B:$BH,59,0)</f>
        <v>0</v>
      </c>
      <c r="Q157" s="30">
        <f>VLOOKUP(B157,[4]Sheet1!$B$5:$BJ$707,61,0)</f>
        <v>0</v>
      </c>
      <c r="R157" s="30">
        <f>VLOOKUP(B157,[1]Sheet1!$B$5:$BN$716,65,0)</f>
        <v>0</v>
      </c>
      <c r="S157" s="36">
        <f t="shared" si="45"/>
        <v>0</v>
      </c>
      <c r="T157" s="37">
        <f>VLOOKUP(B157,[5]Sheet2!$A:$V,21,0)</f>
        <v>0</v>
      </c>
      <c r="U157" s="37"/>
      <c r="V157" s="37"/>
      <c r="W157" s="37"/>
      <c r="X157" s="37"/>
      <c r="Y157" s="37">
        <f>VLOOKUP(B157,'[7]7.4付款计划'!$C$4:$AI$185,33,0)</f>
        <v>0</v>
      </c>
      <c r="Z157" s="37">
        <f>VLOOKUP(B157,'[7]7.9付款计划'!$C$9:$AB$196,26,0)</f>
        <v>0</v>
      </c>
      <c r="AA157" s="37"/>
      <c r="AB157" s="37"/>
      <c r="AC157" s="37">
        <f t="shared" si="46"/>
        <v>0</v>
      </c>
      <c r="AD157" s="38">
        <f t="shared" si="39"/>
        <v>0</v>
      </c>
      <c r="AE157" s="38">
        <f t="shared" si="47"/>
        <v>79687.679999999993</v>
      </c>
      <c r="AF157" s="44">
        <f t="shared" si="50"/>
        <v>0</v>
      </c>
      <c r="AG157" s="45">
        <f t="shared" si="40"/>
        <v>0</v>
      </c>
      <c r="AH157" s="47"/>
      <c r="AI157" s="47">
        <f t="shared" si="48"/>
        <v>0</v>
      </c>
      <c r="AJ157" s="48" t="str">
        <f t="shared" si="41"/>
        <v>100%</v>
      </c>
      <c r="AK157" s="49">
        <f t="shared" si="42"/>
        <v>0</v>
      </c>
      <c r="AL157" s="50"/>
      <c r="AM157" s="50"/>
      <c r="AN157" s="50"/>
      <c r="AO157" s="50">
        <f t="shared" si="43"/>
        <v>0</v>
      </c>
      <c r="AP157" s="58"/>
      <c r="AQ157" s="58">
        <f t="shared" si="52"/>
        <v>0</v>
      </c>
      <c r="AR157" s="47">
        <f t="shared" si="44"/>
        <v>0</v>
      </c>
      <c r="AS157" s="59"/>
      <c r="AT157" s="61">
        <v>3</v>
      </c>
      <c r="AU157" s="59">
        <f t="shared" si="51"/>
        <v>-3</v>
      </c>
      <c r="AV157" s="19" t="s">
        <v>98</v>
      </c>
      <c r="AW157" s="47"/>
      <c r="AX157" s="9" t="s">
        <v>182</v>
      </c>
      <c r="AY157" s="69"/>
    </row>
    <row r="158" spans="1:51" ht="36" hidden="1" customHeight="1" x14ac:dyDescent="0.25">
      <c r="A158" s="9">
        <f t="shared" si="49"/>
        <v>155</v>
      </c>
      <c r="B158" s="10" t="s">
        <v>471</v>
      </c>
      <c r="C158" s="12" t="s">
        <v>472</v>
      </c>
      <c r="D158" s="12" t="s">
        <v>571</v>
      </c>
      <c r="E158" s="14" t="s">
        <v>86</v>
      </c>
      <c r="F158" s="15" t="s">
        <v>16</v>
      </c>
      <c r="G158" s="15" t="s">
        <v>11</v>
      </c>
      <c r="H158" s="28">
        <v>0.8</v>
      </c>
      <c r="I158" s="29">
        <f>VLOOKUP(B158,[1]Sheet1!$B$5:$AZ$716,51,0)</f>
        <v>0</v>
      </c>
      <c r="J158" s="29">
        <f>VLOOKUP(B158,[1]Sheet1!$B$5:$BA$716,52,0)</f>
        <v>0</v>
      </c>
      <c r="K158" s="30">
        <f>VLOOKUP(B158,[2]Sheet1!$B$5:$BB$697,53,0)</f>
        <v>0</v>
      </c>
      <c r="L158" s="30">
        <f>VLOOKUP(B158,[2]Sheet1!$B:$BC,54,0)</f>
        <v>0</v>
      </c>
      <c r="M158" s="30">
        <f>VLOOKUP(B158,[2]Sheet1!$B:$BD,55,0)</f>
        <v>0</v>
      </c>
      <c r="N158" s="30">
        <f>VLOOKUP(B158,[2]Sheet1!$B:$BE,56,0)</f>
        <v>0</v>
      </c>
      <c r="O158" s="30">
        <f>VLOOKUP(B158,[2]Sheet1!$B:$BF,57,0)</f>
        <v>0</v>
      </c>
      <c r="P158" s="30">
        <f>VLOOKUP(B158,[3]Sheet1!$B:$BH,59,0)</f>
        <v>0</v>
      </c>
      <c r="Q158" s="30">
        <f>VLOOKUP(B158,[4]Sheet1!$B$5:$BJ$707,61,0)</f>
        <v>0</v>
      </c>
      <c r="R158" s="30">
        <f>VLOOKUP(B158,[1]Sheet1!$B$5:$BN$716,65,0)</f>
        <v>0</v>
      </c>
      <c r="S158" s="36">
        <f t="shared" si="45"/>
        <v>0</v>
      </c>
      <c r="T158" s="37">
        <f>VLOOKUP(B158,[5]Sheet2!$A:$V,21,0)</f>
        <v>93780</v>
      </c>
      <c r="U158" s="37"/>
      <c r="V158" s="37"/>
      <c r="W158" s="37"/>
      <c r="X158" s="37"/>
      <c r="Y158" s="37">
        <f>VLOOKUP(B158,'[7]7.4付款计划'!$C$4:$AI$185,33,0)</f>
        <v>0</v>
      </c>
      <c r="Z158" s="37">
        <f>VLOOKUP(B158,'[7]7.9付款计划'!$C$9:$AB$196,26,0)</f>
        <v>0</v>
      </c>
      <c r="AA158" s="37"/>
      <c r="AB158" s="37"/>
      <c r="AC158" s="37">
        <f t="shared" si="46"/>
        <v>93780</v>
      </c>
      <c r="AD158" s="38">
        <f t="shared" si="39"/>
        <v>-93780</v>
      </c>
      <c r="AE158" s="38">
        <f t="shared" si="47"/>
        <v>0</v>
      </c>
      <c r="AF158" s="44">
        <f t="shared" si="50"/>
        <v>-93780</v>
      </c>
      <c r="AG158" s="45">
        <f t="shared" si="40"/>
        <v>0</v>
      </c>
      <c r="AH158" s="44"/>
      <c r="AI158" s="47">
        <f t="shared" si="48"/>
        <v>0</v>
      </c>
      <c r="AJ158" s="48" t="str">
        <f t="shared" si="41"/>
        <v>100%</v>
      </c>
      <c r="AK158" s="49">
        <f t="shared" si="42"/>
        <v>0</v>
      </c>
      <c r="AL158" s="50"/>
      <c r="AM158" s="50"/>
      <c r="AN158" s="50"/>
      <c r="AO158" s="50">
        <f t="shared" si="43"/>
        <v>0</v>
      </c>
      <c r="AP158" s="58"/>
      <c r="AQ158" s="58">
        <f t="shared" si="52"/>
        <v>0</v>
      </c>
      <c r="AR158" s="47">
        <f t="shared" si="44"/>
        <v>0</v>
      </c>
      <c r="AS158" s="59"/>
      <c r="AT158" s="61">
        <v>3</v>
      </c>
      <c r="AU158" s="59">
        <f t="shared" si="51"/>
        <v>-3</v>
      </c>
      <c r="AV158" s="19" t="s">
        <v>98</v>
      </c>
      <c r="AW158" s="47"/>
      <c r="AX158" s="9" t="s">
        <v>229</v>
      </c>
      <c r="AY158" s="69"/>
    </row>
    <row r="159" spans="1:51" ht="36" hidden="1" customHeight="1" x14ac:dyDescent="0.25">
      <c r="A159" s="9">
        <f t="shared" si="49"/>
        <v>156</v>
      </c>
      <c r="B159" s="10" t="s">
        <v>473</v>
      </c>
      <c r="C159" s="12" t="s">
        <v>474</v>
      </c>
      <c r="D159" s="12" t="s">
        <v>571</v>
      </c>
      <c r="E159" s="14" t="s">
        <v>86</v>
      </c>
      <c r="F159" s="15" t="s">
        <v>16</v>
      </c>
      <c r="G159" s="15" t="s">
        <v>11</v>
      </c>
      <c r="H159" s="28">
        <v>0.8</v>
      </c>
      <c r="I159" s="29">
        <f>VLOOKUP(B159,[1]Sheet1!$B$5:$AZ$716,51,0)</f>
        <v>175117.68</v>
      </c>
      <c r="J159" s="29">
        <f>VLOOKUP(B159,[1]Sheet1!$B$5:$BA$716,52,0)</f>
        <v>132222.88</v>
      </c>
      <c r="K159" s="30">
        <f>VLOOKUP(B159,[2]Sheet1!$B$5:$BB$697,53,0)</f>
        <v>2782.8883333333301</v>
      </c>
      <c r="L159" s="30">
        <f>VLOOKUP(B159,[2]Sheet1!$B:$BC,54,0)</f>
        <v>3607.7883333333298</v>
      </c>
      <c r="M159" s="30">
        <f>VLOOKUP(B159,[2]Sheet1!$B:$BD,55,0)</f>
        <v>13493.405000000001</v>
      </c>
      <c r="N159" s="30">
        <f>VLOOKUP(B159,[2]Sheet1!$B:$BE,56,0)</f>
        <v>17637.68</v>
      </c>
      <c r="O159" s="30">
        <f>VLOOKUP(B159,[2]Sheet1!$B:$BF,57,0)</f>
        <v>22037.1466666667</v>
      </c>
      <c r="P159" s="30">
        <f>VLOOKUP(B159,[3]Sheet1!$B:$BH,59,0)</f>
        <v>22037.1466666667</v>
      </c>
      <c r="Q159" s="30">
        <f>VLOOKUP(B159,[4]Sheet1!$B$5:$BJ$707,61,0)</f>
        <v>26403.391666666699</v>
      </c>
      <c r="R159" s="30">
        <f>VLOOKUP(B159,[1]Sheet1!$B$5:$BN$716,65,0)</f>
        <v>25578.491666666701</v>
      </c>
      <c r="S159" s="36">
        <f t="shared" si="45"/>
        <v>106862.35066666675</v>
      </c>
      <c r="T159" s="37">
        <f>VLOOKUP(B159,[5]Sheet2!$A:$V,21,0)</f>
        <v>20000</v>
      </c>
      <c r="U159" s="37"/>
      <c r="V159" s="37"/>
      <c r="W159" s="37"/>
      <c r="X159" s="37"/>
      <c r="Y159" s="37">
        <f>VLOOKUP(B159,'[7]7.4付款计划'!$C$4:$AI$185,33,0)</f>
        <v>0</v>
      </c>
      <c r="Z159" s="37">
        <f>VLOOKUP(B159,'[7]7.9付款计划'!$C$9:$AB$196,26,0)</f>
        <v>0</v>
      </c>
      <c r="AA159" s="37"/>
      <c r="AB159" s="37"/>
      <c r="AC159" s="37">
        <f t="shared" si="46"/>
        <v>20000</v>
      </c>
      <c r="AD159" s="38">
        <f t="shared" si="39"/>
        <v>86862.350666666753</v>
      </c>
      <c r="AE159" s="38">
        <f t="shared" si="47"/>
        <v>132222.88</v>
      </c>
      <c r="AF159" s="44">
        <f t="shared" si="50"/>
        <v>86862.350666666753</v>
      </c>
      <c r="AG159" s="45">
        <f t="shared" si="40"/>
        <v>86862.350666666753</v>
      </c>
      <c r="AH159" s="44"/>
      <c r="AI159" s="47">
        <f t="shared" si="48"/>
        <v>0</v>
      </c>
      <c r="AJ159" s="48">
        <f t="shared" si="41"/>
        <v>0</v>
      </c>
      <c r="AK159" s="49">
        <f t="shared" si="42"/>
        <v>0</v>
      </c>
      <c r="AL159" s="50"/>
      <c r="AM159" s="50"/>
      <c r="AN159" s="50"/>
      <c r="AO159" s="50">
        <f t="shared" si="43"/>
        <v>0</v>
      </c>
      <c r="AP159" s="58"/>
      <c r="AQ159" s="58">
        <f t="shared" si="52"/>
        <v>0</v>
      </c>
      <c r="AR159" s="47">
        <f t="shared" si="44"/>
        <v>0</v>
      </c>
      <c r="AS159" s="59"/>
      <c r="AT159" s="61">
        <v>3</v>
      </c>
      <c r="AU159" s="59">
        <f t="shared" si="51"/>
        <v>-3</v>
      </c>
      <c r="AV159" s="19" t="s">
        <v>98</v>
      </c>
      <c r="AW159" s="47"/>
      <c r="AX159" s="9" t="s">
        <v>167</v>
      </c>
      <c r="AY159" s="69"/>
    </row>
    <row r="160" spans="1:51" ht="36" hidden="1" customHeight="1" x14ac:dyDescent="0.25">
      <c r="A160" s="9">
        <f t="shared" si="49"/>
        <v>157</v>
      </c>
      <c r="B160" s="10" t="s">
        <v>475</v>
      </c>
      <c r="C160" s="12" t="s">
        <v>476</v>
      </c>
      <c r="D160" s="12" t="s">
        <v>571</v>
      </c>
      <c r="E160" s="14" t="s">
        <v>114</v>
      </c>
      <c r="F160" s="15" t="s">
        <v>16</v>
      </c>
      <c r="G160" s="15" t="s">
        <v>11</v>
      </c>
      <c r="H160" s="28">
        <v>1</v>
      </c>
      <c r="I160" s="29">
        <f>VLOOKUP(B160,[1]Sheet1!$B$5:$AZ$716,51,0)</f>
        <v>10108.77</v>
      </c>
      <c r="J160" s="29">
        <f>VLOOKUP(B160,[1]Sheet1!$B$5:$BA$716,52,0)</f>
        <v>0</v>
      </c>
      <c r="K160" s="30">
        <f>VLOOKUP(B160,[2]Sheet1!$B$5:$BB$697,53,0)</f>
        <v>0</v>
      </c>
      <c r="L160" s="30">
        <f>VLOOKUP(B160,[2]Sheet1!$B:$BC,54,0)</f>
        <v>0</v>
      </c>
      <c r="M160" s="30">
        <f>VLOOKUP(B160,[2]Sheet1!$B:$BD,55,0)</f>
        <v>0</v>
      </c>
      <c r="N160" s="30">
        <f>VLOOKUP(B160,[2]Sheet1!$B:$BE,56,0)</f>
        <v>0</v>
      </c>
      <c r="O160" s="30">
        <f>VLOOKUP(B160,[2]Sheet1!$B:$BF,57,0)</f>
        <v>0</v>
      </c>
      <c r="P160" s="30">
        <f>VLOOKUP(B160,[3]Sheet1!$B:$BH,59,0)</f>
        <v>0</v>
      </c>
      <c r="Q160" s="30">
        <f>VLOOKUP(B160,[4]Sheet1!$B$5:$BJ$707,61,0)</f>
        <v>1684.7950000000001</v>
      </c>
      <c r="R160" s="30">
        <f>VLOOKUP(B160,[1]Sheet1!$B$5:$BN$716,65,0)</f>
        <v>1684.7950000000001</v>
      </c>
      <c r="S160" s="36">
        <f t="shared" si="45"/>
        <v>3369.59</v>
      </c>
      <c r="T160" s="37">
        <f>VLOOKUP(B160,[5]Sheet2!$A:$V,21,0)</f>
        <v>0</v>
      </c>
      <c r="U160" s="37"/>
      <c r="V160" s="37"/>
      <c r="W160" s="37"/>
      <c r="X160" s="37"/>
      <c r="Y160" s="37">
        <f>VLOOKUP(B160,'[7]7.4付款计划'!$C$4:$AI$185,33,0)</f>
        <v>0</v>
      </c>
      <c r="Z160" s="37">
        <f>VLOOKUP(B160,'[7]7.9付款计划'!$C$9:$AB$196,26,0)</f>
        <v>0</v>
      </c>
      <c r="AA160" s="37"/>
      <c r="AB160" s="37"/>
      <c r="AC160" s="37">
        <f t="shared" si="46"/>
        <v>0</v>
      </c>
      <c r="AD160" s="38">
        <f t="shared" si="39"/>
        <v>3369.59</v>
      </c>
      <c r="AE160" s="38">
        <f t="shared" si="47"/>
        <v>0</v>
      </c>
      <c r="AF160" s="44">
        <f t="shared" si="50"/>
        <v>3369.59</v>
      </c>
      <c r="AG160" s="45">
        <f t="shared" si="40"/>
        <v>3369.59</v>
      </c>
      <c r="AH160" s="44"/>
      <c r="AI160" s="47">
        <f t="shared" si="48"/>
        <v>0</v>
      </c>
      <c r="AJ160" s="48">
        <f t="shared" si="41"/>
        <v>0</v>
      </c>
      <c r="AK160" s="49">
        <f t="shared" si="42"/>
        <v>0</v>
      </c>
      <c r="AL160" s="50"/>
      <c r="AM160" s="50"/>
      <c r="AN160" s="50"/>
      <c r="AO160" s="50">
        <f t="shared" si="43"/>
        <v>0</v>
      </c>
      <c r="AP160" s="58"/>
      <c r="AQ160" s="58">
        <f t="shared" si="52"/>
        <v>0</v>
      </c>
      <c r="AR160" s="47">
        <f t="shared" si="44"/>
        <v>0</v>
      </c>
      <c r="AS160" s="59"/>
      <c r="AT160" s="61"/>
      <c r="AU160" s="59"/>
      <c r="AV160" s="19" t="s">
        <v>98</v>
      </c>
      <c r="AW160" s="47"/>
      <c r="AX160" s="9" t="s">
        <v>107</v>
      </c>
      <c r="AY160" s="69"/>
    </row>
    <row r="161" spans="1:51" ht="36" hidden="1" customHeight="1" x14ac:dyDescent="0.25">
      <c r="A161" s="9">
        <f t="shared" si="49"/>
        <v>158</v>
      </c>
      <c r="B161" s="10" t="s">
        <v>477</v>
      </c>
      <c r="C161" s="12" t="s">
        <v>478</v>
      </c>
      <c r="D161" s="12" t="s">
        <v>571</v>
      </c>
      <c r="E161" s="14" t="s">
        <v>114</v>
      </c>
      <c r="F161" s="15" t="s">
        <v>16</v>
      </c>
      <c r="G161" s="15" t="s">
        <v>11</v>
      </c>
      <c r="H161" s="28">
        <v>0.8</v>
      </c>
      <c r="I161" s="29">
        <f>VLOOKUP(B161,[1]Sheet1!$B$5:$AZ$716,51,0)</f>
        <v>11660.35</v>
      </c>
      <c r="J161" s="29">
        <f>VLOOKUP(B161,[1]Sheet1!$B$5:$BA$716,52,0)</f>
        <v>11660.35</v>
      </c>
      <c r="K161" s="30">
        <f>VLOOKUP(B161,[2]Sheet1!$B$5:$BB$697,53,0)</f>
        <v>1943.3916666666701</v>
      </c>
      <c r="L161" s="30">
        <f>VLOOKUP(B161,[2]Sheet1!$B:$BC,54,0)</f>
        <v>1672.345</v>
      </c>
      <c r="M161" s="30">
        <f>VLOOKUP(B161,[2]Sheet1!$B:$BD,55,0)</f>
        <v>1494.18166666667</v>
      </c>
      <c r="N161" s="30">
        <f>VLOOKUP(B161,[2]Sheet1!$B:$BE,56,0)</f>
        <v>1160.8483333333299</v>
      </c>
      <c r="O161" s="30">
        <f>VLOOKUP(B161,[2]Sheet1!$B:$BF,57,0)</f>
        <v>1160.8483333333299</v>
      </c>
      <c r="P161" s="30">
        <f>VLOOKUP(B161,[3]Sheet1!$B:$BH,59,0)</f>
        <v>357.08</v>
      </c>
      <c r="Q161" s="30">
        <f>VLOOKUP(B161,[4]Sheet1!$B$5:$BJ$707,61,0)</f>
        <v>0</v>
      </c>
      <c r="R161" s="30">
        <f>VLOOKUP(B161,[1]Sheet1!$B$5:$BN$716,65,0)</f>
        <v>0</v>
      </c>
      <c r="S161" s="36">
        <f t="shared" si="45"/>
        <v>6230.9560000000001</v>
      </c>
      <c r="T161" s="37">
        <f>VLOOKUP(B161,[5]Sheet2!$A:$V,21,0)</f>
        <v>0</v>
      </c>
      <c r="U161" s="37"/>
      <c r="V161" s="37"/>
      <c r="W161" s="37"/>
      <c r="X161" s="37"/>
      <c r="Y161" s="37">
        <f>VLOOKUP(B161,'[7]7.4付款计划'!$C$4:$AI$185,33,0)</f>
        <v>0</v>
      </c>
      <c r="Z161" s="37">
        <f>VLOOKUP(B161,'[7]7.9付款计划'!$C$9:$AB$196,26,0)</f>
        <v>0</v>
      </c>
      <c r="AA161" s="37"/>
      <c r="AB161" s="37"/>
      <c r="AC161" s="37">
        <f t="shared" si="46"/>
        <v>0</v>
      </c>
      <c r="AD161" s="38">
        <f t="shared" si="39"/>
        <v>6230.9560000000001</v>
      </c>
      <c r="AE161" s="38">
        <f t="shared" si="47"/>
        <v>11660.35</v>
      </c>
      <c r="AF161" s="44">
        <f t="shared" si="50"/>
        <v>6230.9560000000001</v>
      </c>
      <c r="AG161" s="45">
        <f t="shared" si="40"/>
        <v>6230.9560000000001</v>
      </c>
      <c r="AH161" s="44"/>
      <c r="AI161" s="47">
        <f t="shared" si="48"/>
        <v>0</v>
      </c>
      <c r="AJ161" s="48">
        <f t="shared" si="41"/>
        <v>0</v>
      </c>
      <c r="AK161" s="49">
        <f t="shared" si="42"/>
        <v>0</v>
      </c>
      <c r="AL161" s="50"/>
      <c r="AM161" s="50"/>
      <c r="AN161" s="50"/>
      <c r="AO161" s="50">
        <f t="shared" si="43"/>
        <v>0</v>
      </c>
      <c r="AP161" s="58"/>
      <c r="AQ161" s="58">
        <f t="shared" si="52"/>
        <v>0</v>
      </c>
      <c r="AR161" s="47">
        <f t="shared" si="44"/>
        <v>0</v>
      </c>
      <c r="AS161" s="59"/>
      <c r="AT161" s="61">
        <v>3</v>
      </c>
      <c r="AU161" s="59">
        <f t="shared" ref="AU161:AU179" si="53">AS161-AT161</f>
        <v>-3</v>
      </c>
      <c r="AV161" s="19" t="s">
        <v>98</v>
      </c>
      <c r="AW161" s="47"/>
      <c r="AX161" s="9" t="s">
        <v>182</v>
      </c>
      <c r="AY161" s="69"/>
    </row>
    <row r="162" spans="1:51" ht="36" hidden="1" customHeight="1" x14ac:dyDescent="0.25">
      <c r="A162" s="9">
        <f t="shared" si="49"/>
        <v>159</v>
      </c>
      <c r="B162" s="10" t="s">
        <v>479</v>
      </c>
      <c r="C162" s="12" t="s">
        <v>480</v>
      </c>
      <c r="D162" s="12" t="s">
        <v>571</v>
      </c>
      <c r="E162" s="14" t="s">
        <v>114</v>
      </c>
      <c r="F162" s="15" t="s">
        <v>16</v>
      </c>
      <c r="G162" s="15" t="s">
        <v>11</v>
      </c>
      <c r="H162" s="28">
        <v>1</v>
      </c>
      <c r="I162" s="29">
        <f>VLOOKUP(B162,[1]Sheet1!$B$5:$AZ$716,51,0)</f>
        <v>0</v>
      </c>
      <c r="J162" s="29">
        <f>VLOOKUP(B162,[1]Sheet1!$B$5:$BA$716,52,0)</f>
        <v>0</v>
      </c>
      <c r="K162" s="30">
        <f>VLOOKUP(B162,[2]Sheet1!$B$5:$BB$697,53,0)</f>
        <v>0</v>
      </c>
      <c r="L162" s="30">
        <f>VLOOKUP(B162,[2]Sheet1!$B:$BC,54,0)</f>
        <v>0</v>
      </c>
      <c r="M162" s="30">
        <f>VLOOKUP(B162,[2]Sheet1!$B:$BD,55,0)</f>
        <v>0</v>
      </c>
      <c r="N162" s="30">
        <f>VLOOKUP(B162,[2]Sheet1!$B:$BE,56,0)</f>
        <v>1935.125</v>
      </c>
      <c r="O162" s="30">
        <f>VLOOKUP(B162,[2]Sheet1!$B:$BF,57,0)</f>
        <v>1935.125</v>
      </c>
      <c r="P162" s="30">
        <f>VLOOKUP(B162,[3]Sheet1!$B:$BH,59,0)</f>
        <v>1935.125</v>
      </c>
      <c r="Q162" s="30">
        <f>VLOOKUP(B162,[4]Sheet1!$B$5:$BJ$707,61,0)</f>
        <v>1935.125</v>
      </c>
      <c r="R162" s="30">
        <f>VLOOKUP(B162,[1]Sheet1!$B$5:$BN$716,65,0)</f>
        <v>0</v>
      </c>
      <c r="S162" s="36">
        <f t="shared" si="45"/>
        <v>7740.5</v>
      </c>
      <c r="T162" s="37">
        <f>VLOOKUP(B162,[5]Sheet2!$A:$V,21,0)</f>
        <v>23000</v>
      </c>
      <c r="U162" s="37"/>
      <c r="V162" s="37"/>
      <c r="W162" s="37"/>
      <c r="X162" s="37"/>
      <c r="Y162" s="37">
        <f>VLOOKUP(B162,'[7]7.4付款计划'!$C$4:$AI$185,33,0)</f>
        <v>11610.75</v>
      </c>
      <c r="Z162" s="37">
        <f>VLOOKUP(B162,'[7]7.9付款计划'!$C$9:$AB$196,26,0)</f>
        <v>0</v>
      </c>
      <c r="AA162" s="37"/>
      <c r="AB162" s="37"/>
      <c r="AC162" s="37">
        <f t="shared" si="46"/>
        <v>34610.75</v>
      </c>
      <c r="AD162" s="38">
        <f t="shared" si="39"/>
        <v>-26870.25</v>
      </c>
      <c r="AE162" s="38">
        <f t="shared" si="47"/>
        <v>0</v>
      </c>
      <c r="AF162" s="44">
        <f t="shared" si="50"/>
        <v>-26870.25</v>
      </c>
      <c r="AG162" s="45">
        <f t="shared" si="40"/>
        <v>0</v>
      </c>
      <c r="AH162" s="84"/>
      <c r="AI162" s="47">
        <f t="shared" si="48"/>
        <v>0</v>
      </c>
      <c r="AJ162" s="48" t="str">
        <f t="shared" si="41"/>
        <v>100%</v>
      </c>
      <c r="AK162" s="49">
        <f t="shared" si="42"/>
        <v>0</v>
      </c>
      <c r="AL162" s="50"/>
      <c r="AM162" s="50"/>
      <c r="AN162" s="50"/>
      <c r="AO162" s="50">
        <f t="shared" si="43"/>
        <v>0</v>
      </c>
      <c r="AP162" s="58"/>
      <c r="AQ162" s="58">
        <f t="shared" si="52"/>
        <v>0</v>
      </c>
      <c r="AR162" s="47">
        <f t="shared" si="44"/>
        <v>0</v>
      </c>
      <c r="AS162" s="59">
        <v>45555</v>
      </c>
      <c r="AT162" s="61">
        <v>7</v>
      </c>
      <c r="AU162" s="59">
        <f t="shared" si="53"/>
        <v>45548</v>
      </c>
      <c r="AV162" s="68" t="s">
        <v>98</v>
      </c>
      <c r="AW162" s="47"/>
      <c r="AX162" s="15" t="s">
        <v>107</v>
      </c>
      <c r="AY162" s="69" t="s">
        <v>481</v>
      </c>
    </row>
    <row r="163" spans="1:51" ht="36" hidden="1" customHeight="1" x14ac:dyDescent="0.25">
      <c r="A163" s="9">
        <f t="shared" si="49"/>
        <v>160</v>
      </c>
      <c r="B163" s="10" t="s">
        <v>482</v>
      </c>
      <c r="C163" s="12" t="s">
        <v>483</v>
      </c>
      <c r="D163" s="12" t="s">
        <v>559</v>
      </c>
      <c r="E163" s="14" t="s">
        <v>86</v>
      </c>
      <c r="F163" s="15" t="s">
        <v>16</v>
      </c>
      <c r="G163" s="15" t="s">
        <v>11</v>
      </c>
      <c r="H163" s="28">
        <v>0.8</v>
      </c>
      <c r="I163" s="29">
        <f>VLOOKUP(B163,[1]Sheet1!$B$5:$AZ$716,51,0)</f>
        <v>338661</v>
      </c>
      <c r="J163" s="29">
        <f>VLOOKUP(B163,[1]Sheet1!$B$5:$BA$716,52,0)</f>
        <v>338661</v>
      </c>
      <c r="K163" s="30">
        <f>VLOOKUP(B163,[2]Sheet1!$B$5:$BB$697,53,0)</f>
        <v>0</v>
      </c>
      <c r="L163" s="30">
        <f>VLOOKUP(B163,[2]Sheet1!$B:$BC,54,0)</f>
        <v>0</v>
      </c>
      <c r="M163" s="30">
        <f>VLOOKUP(B163,[2]Sheet1!$B:$BD,55,0)</f>
        <v>15678.75</v>
      </c>
      <c r="N163" s="30">
        <f>VLOOKUP(B163,[2]Sheet1!$B:$BE,56,0)</f>
        <v>56443.5</v>
      </c>
      <c r="O163" s="30">
        <f>VLOOKUP(B163,[2]Sheet1!$B:$BF,57,0)</f>
        <v>56443.5</v>
      </c>
      <c r="P163" s="30">
        <f>VLOOKUP(B163,[3]Sheet1!$B:$BH,59,0)</f>
        <v>56443.5</v>
      </c>
      <c r="Q163" s="30">
        <f>VLOOKUP(B163,[4]Sheet1!$B$5:$BJ$707,61,0)</f>
        <v>56443.5</v>
      </c>
      <c r="R163" s="30">
        <f>VLOOKUP(B163,[1]Sheet1!$B$5:$BN$716,65,0)</f>
        <v>56443.5</v>
      </c>
      <c r="S163" s="36">
        <f t="shared" si="45"/>
        <v>238317</v>
      </c>
      <c r="T163" s="37">
        <f>VLOOKUP(B163,[5]Sheet2!$A:$V,21,0)</f>
        <v>0</v>
      </c>
      <c r="U163" s="37"/>
      <c r="V163" s="37"/>
      <c r="W163" s="37"/>
      <c r="X163" s="37"/>
      <c r="Y163" s="37">
        <f>VLOOKUP(B163,'[7]7.4付款计划'!$C$4:$AI$185,33,0)</f>
        <v>0</v>
      </c>
      <c r="Z163" s="37">
        <f>VLOOKUP(B163,'[7]7.9付款计划'!$C$9:$AB$196,26,0)</f>
        <v>0</v>
      </c>
      <c r="AA163" s="37"/>
      <c r="AB163" s="37"/>
      <c r="AC163" s="37">
        <f t="shared" si="46"/>
        <v>0</v>
      </c>
      <c r="AD163" s="38">
        <f t="shared" si="39"/>
        <v>238317</v>
      </c>
      <c r="AE163" s="38">
        <f t="shared" si="47"/>
        <v>338661</v>
      </c>
      <c r="AF163" s="44">
        <f t="shared" si="50"/>
        <v>238317</v>
      </c>
      <c r="AG163" s="45">
        <f t="shared" si="40"/>
        <v>238317</v>
      </c>
      <c r="AH163" s="54">
        <v>200000</v>
      </c>
      <c r="AI163" s="47">
        <f t="shared" si="48"/>
        <v>200000</v>
      </c>
      <c r="AJ163" s="48">
        <f t="shared" si="41"/>
        <v>0.83921835202692208</v>
      </c>
      <c r="AK163" s="49">
        <f t="shared" si="42"/>
        <v>5.078233771403276E-2</v>
      </c>
      <c r="AL163" s="50"/>
      <c r="AM163" s="50"/>
      <c r="AN163" s="50"/>
      <c r="AO163" s="50">
        <f t="shared" si="43"/>
        <v>0</v>
      </c>
      <c r="AP163" s="58"/>
      <c r="AQ163" s="58">
        <f t="shared" si="52"/>
        <v>0</v>
      </c>
      <c r="AR163" s="47">
        <f t="shared" si="44"/>
        <v>200000</v>
      </c>
      <c r="AS163" s="59">
        <v>45550</v>
      </c>
      <c r="AT163" s="61">
        <v>3</v>
      </c>
      <c r="AU163" s="59">
        <f t="shared" si="53"/>
        <v>45547</v>
      </c>
      <c r="AV163" s="19" t="s">
        <v>98</v>
      </c>
      <c r="AW163" s="47"/>
      <c r="AX163" s="9" t="s">
        <v>229</v>
      </c>
      <c r="AY163" s="69"/>
    </row>
    <row r="164" spans="1:51" ht="36" hidden="1" customHeight="1" x14ac:dyDescent="0.25">
      <c r="A164" s="9">
        <f t="shared" si="49"/>
        <v>161</v>
      </c>
      <c r="B164" s="10" t="s">
        <v>484</v>
      </c>
      <c r="C164" s="12" t="s">
        <v>485</v>
      </c>
      <c r="D164" s="12" t="s">
        <v>571</v>
      </c>
      <c r="E164" s="14" t="s">
        <v>114</v>
      </c>
      <c r="F164" s="15" t="s">
        <v>12</v>
      </c>
      <c r="G164" s="15" t="s">
        <v>11</v>
      </c>
      <c r="H164" s="28">
        <v>1</v>
      </c>
      <c r="I164" s="29">
        <f>VLOOKUP(B164,[1]Sheet1!$B$5:$AZ$716,51,0)</f>
        <v>0</v>
      </c>
      <c r="J164" s="29">
        <f>VLOOKUP(B164,[1]Sheet1!$B$5:$BA$716,52,0)</f>
        <v>0</v>
      </c>
      <c r="K164" s="30">
        <f>VLOOKUP(B164,[2]Sheet1!$B$5:$BB$697,53,0)</f>
        <v>0</v>
      </c>
      <c r="L164" s="30">
        <f>VLOOKUP(B164,[2]Sheet1!$B:$BC,54,0)</f>
        <v>0</v>
      </c>
      <c r="M164" s="30">
        <f>VLOOKUP(B164,[2]Sheet1!$B:$BD,55,0)</f>
        <v>0</v>
      </c>
      <c r="N164" s="30">
        <f>VLOOKUP(B164,[2]Sheet1!$B:$BE,56,0)</f>
        <v>0</v>
      </c>
      <c r="O164" s="30">
        <f>VLOOKUP(B164,[2]Sheet1!$B:$BF,57,0)</f>
        <v>0</v>
      </c>
      <c r="P164" s="30">
        <f>VLOOKUP(B164,[3]Sheet1!$B:$BH,59,0)</f>
        <v>0</v>
      </c>
      <c r="Q164" s="30">
        <f>VLOOKUP(B164,[4]Sheet1!$B$5:$BJ$707,61,0)</f>
        <v>0</v>
      </c>
      <c r="R164" s="30">
        <f>VLOOKUP(B164,[1]Sheet1!$B$5:$BN$716,65,0)</f>
        <v>0</v>
      </c>
      <c r="S164" s="36">
        <f t="shared" si="45"/>
        <v>0</v>
      </c>
      <c r="T164" s="37">
        <f>VLOOKUP(B164,[5]Sheet2!$A:$V,21,0)</f>
        <v>0</v>
      </c>
      <c r="U164" s="37"/>
      <c r="V164" s="37"/>
      <c r="W164" s="37"/>
      <c r="X164" s="37"/>
      <c r="Y164" s="37">
        <f>VLOOKUP(B164,'[7]7.4付款计划'!$C$4:$AI$185,33,0)</f>
        <v>0</v>
      </c>
      <c r="Z164" s="37">
        <f>VLOOKUP(B164,'[7]7.9付款计划'!$C$9:$AB$196,26,0)</f>
        <v>0</v>
      </c>
      <c r="AA164" s="37"/>
      <c r="AB164" s="37"/>
      <c r="AC164" s="37">
        <f t="shared" si="46"/>
        <v>0</v>
      </c>
      <c r="AD164" s="38">
        <f t="shared" si="39"/>
        <v>0</v>
      </c>
      <c r="AE164" s="38">
        <f t="shared" si="47"/>
        <v>0</v>
      </c>
      <c r="AF164" s="44">
        <f t="shared" si="50"/>
        <v>0</v>
      </c>
      <c r="AG164" s="45">
        <f t="shared" si="40"/>
        <v>0</v>
      </c>
      <c r="AH164" s="44"/>
      <c r="AI164" s="47">
        <f t="shared" si="48"/>
        <v>0</v>
      </c>
      <c r="AJ164" s="48" t="str">
        <f t="shared" si="41"/>
        <v>100%</v>
      </c>
      <c r="AK164" s="49">
        <f t="shared" si="42"/>
        <v>0</v>
      </c>
      <c r="AL164" s="50"/>
      <c r="AM164" s="50"/>
      <c r="AN164" s="50"/>
      <c r="AO164" s="50">
        <f t="shared" si="43"/>
        <v>0</v>
      </c>
      <c r="AP164" s="58"/>
      <c r="AQ164" s="58">
        <f t="shared" si="52"/>
        <v>0</v>
      </c>
      <c r="AR164" s="47">
        <f t="shared" si="44"/>
        <v>0</v>
      </c>
      <c r="AS164" s="59"/>
      <c r="AT164" s="61">
        <v>3</v>
      </c>
      <c r="AU164" s="59">
        <f t="shared" si="53"/>
        <v>-3</v>
      </c>
      <c r="AV164" s="19" t="s">
        <v>98</v>
      </c>
      <c r="AW164" s="47"/>
      <c r="AX164" s="9" t="s">
        <v>182</v>
      </c>
      <c r="AY164" s="69"/>
    </row>
    <row r="165" spans="1:51" ht="36" hidden="1" customHeight="1" x14ac:dyDescent="0.25">
      <c r="A165" s="9">
        <f t="shared" si="49"/>
        <v>162</v>
      </c>
      <c r="B165" s="10" t="s">
        <v>486</v>
      </c>
      <c r="C165" s="12" t="s">
        <v>487</v>
      </c>
      <c r="D165" s="12" t="s">
        <v>571</v>
      </c>
      <c r="E165" s="14" t="s">
        <v>86</v>
      </c>
      <c r="F165" s="15" t="s">
        <v>16</v>
      </c>
      <c r="G165" s="15" t="s">
        <v>11</v>
      </c>
      <c r="H165" s="28">
        <v>0.8</v>
      </c>
      <c r="I165" s="29">
        <f>VLOOKUP(B165,[1]Sheet1!$B$5:$AZ$716,51,0)</f>
        <v>0</v>
      </c>
      <c r="J165" s="29">
        <f>VLOOKUP(B165,[1]Sheet1!$B$5:$BA$716,52,0)</f>
        <v>0</v>
      </c>
      <c r="K165" s="30">
        <f>VLOOKUP(B165,[2]Sheet1!$B$5:$BB$697,53,0)</f>
        <v>0</v>
      </c>
      <c r="L165" s="30">
        <f>VLOOKUP(B165,[2]Sheet1!$B:$BC,54,0)</f>
        <v>0</v>
      </c>
      <c r="M165" s="30">
        <f>VLOOKUP(B165,[2]Sheet1!$B:$BD,55,0)</f>
        <v>0</v>
      </c>
      <c r="N165" s="30">
        <f>VLOOKUP(B165,[2]Sheet1!$B:$BE,56,0)</f>
        <v>0</v>
      </c>
      <c r="O165" s="30">
        <f>VLOOKUP(B165,[2]Sheet1!$B:$BF,57,0)</f>
        <v>0</v>
      </c>
      <c r="P165" s="30">
        <f>VLOOKUP(B165,[3]Sheet1!$B:$BH,59,0)</f>
        <v>0</v>
      </c>
      <c r="Q165" s="30">
        <f>VLOOKUP(B165,[4]Sheet1!$B$5:$BJ$707,61,0)</f>
        <v>0</v>
      </c>
      <c r="R165" s="30">
        <f>VLOOKUP(B165,[1]Sheet1!$B$5:$BN$716,65,0)</f>
        <v>0</v>
      </c>
      <c r="S165" s="36">
        <f t="shared" si="45"/>
        <v>0</v>
      </c>
      <c r="T165" s="37">
        <f>VLOOKUP(B165,[5]Sheet2!$A:$V,21,0)</f>
        <v>39360</v>
      </c>
      <c r="U165" s="37"/>
      <c r="V165" s="37"/>
      <c r="W165" s="37"/>
      <c r="X165" s="37"/>
      <c r="Y165" s="37">
        <f>VLOOKUP(B165,'[7]7.4付款计划'!$C$4:$AI$185,33,0)</f>
        <v>0</v>
      </c>
      <c r="Z165" s="37">
        <f>VLOOKUP(B165,'[7]7.9付款计划'!$C$9:$AB$196,26,0)</f>
        <v>0</v>
      </c>
      <c r="AA165" s="37"/>
      <c r="AB165" s="37"/>
      <c r="AC165" s="37">
        <f t="shared" si="46"/>
        <v>39360</v>
      </c>
      <c r="AD165" s="38">
        <f t="shared" si="39"/>
        <v>-39360</v>
      </c>
      <c r="AE165" s="38">
        <f t="shared" si="47"/>
        <v>0</v>
      </c>
      <c r="AF165" s="44">
        <f t="shared" si="50"/>
        <v>-39360</v>
      </c>
      <c r="AG165" s="45">
        <f t="shared" si="40"/>
        <v>0</v>
      </c>
      <c r="AH165" s="44"/>
      <c r="AI165" s="47">
        <f t="shared" si="48"/>
        <v>0</v>
      </c>
      <c r="AJ165" s="48" t="str">
        <f t="shared" si="41"/>
        <v>100%</v>
      </c>
      <c r="AK165" s="49">
        <f t="shared" si="42"/>
        <v>0</v>
      </c>
      <c r="AL165" s="50"/>
      <c r="AM165" s="50"/>
      <c r="AN165" s="50"/>
      <c r="AO165" s="50">
        <f t="shared" si="43"/>
        <v>0</v>
      </c>
      <c r="AP165" s="58"/>
      <c r="AQ165" s="58">
        <f t="shared" si="52"/>
        <v>0</v>
      </c>
      <c r="AR165" s="47">
        <f t="shared" si="44"/>
        <v>0</v>
      </c>
      <c r="AS165" s="59"/>
      <c r="AT165" s="61">
        <v>3</v>
      </c>
      <c r="AU165" s="59">
        <f t="shared" si="53"/>
        <v>-3</v>
      </c>
      <c r="AV165" s="19" t="s">
        <v>98</v>
      </c>
      <c r="AW165" s="47"/>
      <c r="AX165" s="9" t="s">
        <v>167</v>
      </c>
      <c r="AY165" s="69"/>
    </row>
    <row r="166" spans="1:51" ht="36" hidden="1" customHeight="1" x14ac:dyDescent="0.25">
      <c r="A166" s="9">
        <f t="shared" si="49"/>
        <v>163</v>
      </c>
      <c r="B166" s="10" t="s">
        <v>488</v>
      </c>
      <c r="C166" s="12" t="s">
        <v>489</v>
      </c>
      <c r="D166" s="12" t="s">
        <v>571</v>
      </c>
      <c r="E166" s="14" t="s">
        <v>86</v>
      </c>
      <c r="F166" s="15" t="s">
        <v>14</v>
      </c>
      <c r="G166" s="15" t="s">
        <v>11</v>
      </c>
      <c r="H166" s="28">
        <v>1</v>
      </c>
      <c r="I166" s="29">
        <f>VLOOKUP(B166,[1]Sheet1!$B$5:$AZ$716,51,0)</f>
        <v>50935.51</v>
      </c>
      <c r="J166" s="29">
        <f>VLOOKUP(B166,[1]Sheet1!$B$5:$BA$716,52,0)</f>
        <v>50935.51</v>
      </c>
      <c r="K166" s="30">
        <f>VLOOKUP(B166,[2]Sheet1!$B$5:$BB$697,53,0)</f>
        <v>28.266666666666701</v>
      </c>
      <c r="L166" s="30">
        <f>VLOOKUP(B166,[2]Sheet1!$B:$BC,54,0)</f>
        <v>28.266666666666701</v>
      </c>
      <c r="M166" s="30">
        <f>VLOOKUP(B166,[2]Sheet1!$B:$BD,55,0)</f>
        <v>28.266666666666701</v>
      </c>
      <c r="N166" s="30">
        <f>VLOOKUP(B166,[2]Sheet1!$B:$BE,56,0)</f>
        <v>8489.2516666666706</v>
      </c>
      <c r="O166" s="30">
        <f>VLOOKUP(B166,[2]Sheet1!$B:$BF,57,0)</f>
        <v>8489.2516666666706</v>
      </c>
      <c r="P166" s="30">
        <f>VLOOKUP(B166,[3]Sheet1!$B:$BH,59,0)</f>
        <v>8460.9850000000006</v>
      </c>
      <c r="Q166" s="30">
        <f>VLOOKUP(B166,[4]Sheet1!$B$5:$BJ$707,61,0)</f>
        <v>8460.9850000000006</v>
      </c>
      <c r="R166" s="30">
        <f>VLOOKUP(B166,[1]Sheet1!$B$5:$BN$716,65,0)</f>
        <v>8460.9850000000006</v>
      </c>
      <c r="S166" s="36">
        <f t="shared" si="45"/>
        <v>42446.258333333346</v>
      </c>
      <c r="T166" s="37">
        <f>VLOOKUP(B166,[5]Sheet2!$A:$V,21,0)</f>
        <v>64000</v>
      </c>
      <c r="U166" s="37"/>
      <c r="V166" s="37"/>
      <c r="W166" s="37"/>
      <c r="X166" s="37"/>
      <c r="Y166" s="37">
        <f>VLOOKUP(B166,'[7]7.4付款计划'!$C$4:$AI$185,33,0)</f>
        <v>0</v>
      </c>
      <c r="Z166" s="37">
        <f>VLOOKUP(B166,'[7]7.9付款计划'!$C$9:$AB$196,26,0)</f>
        <v>0</v>
      </c>
      <c r="AA166" s="37"/>
      <c r="AB166" s="37"/>
      <c r="AC166" s="37">
        <f t="shared" si="46"/>
        <v>64000</v>
      </c>
      <c r="AD166" s="38">
        <f t="shared" si="39"/>
        <v>-21553.741666666654</v>
      </c>
      <c r="AE166" s="38">
        <f t="shared" si="47"/>
        <v>50935.51</v>
      </c>
      <c r="AF166" s="44">
        <f t="shared" si="50"/>
        <v>-21553.741666666654</v>
      </c>
      <c r="AG166" s="45">
        <f t="shared" si="40"/>
        <v>0</v>
      </c>
      <c r="AH166" s="44"/>
      <c r="AI166" s="47">
        <f t="shared" si="48"/>
        <v>0</v>
      </c>
      <c r="AJ166" s="48" t="str">
        <f t="shared" si="41"/>
        <v>100%</v>
      </c>
      <c r="AK166" s="49">
        <f t="shared" si="42"/>
        <v>0</v>
      </c>
      <c r="AL166" s="50"/>
      <c r="AM166" s="50"/>
      <c r="AN166" s="50"/>
      <c r="AO166" s="50">
        <f t="shared" si="43"/>
        <v>0</v>
      </c>
      <c r="AP166" s="58"/>
      <c r="AQ166" s="58">
        <f t="shared" si="52"/>
        <v>0</v>
      </c>
      <c r="AR166" s="47">
        <f t="shared" si="44"/>
        <v>0</v>
      </c>
      <c r="AS166" s="59"/>
      <c r="AT166" s="61">
        <v>3</v>
      </c>
      <c r="AU166" s="59">
        <f t="shared" si="53"/>
        <v>-3</v>
      </c>
      <c r="AV166" s="19" t="s">
        <v>98</v>
      </c>
      <c r="AW166" s="47"/>
      <c r="AX166" s="9" t="s">
        <v>167</v>
      </c>
      <c r="AY166" s="69"/>
    </row>
    <row r="167" spans="1:51" ht="36" hidden="1" customHeight="1" x14ac:dyDescent="0.25">
      <c r="A167" s="9">
        <f t="shared" si="49"/>
        <v>164</v>
      </c>
      <c r="B167" s="10" t="s">
        <v>490</v>
      </c>
      <c r="C167" s="12" t="s">
        <v>491</v>
      </c>
      <c r="D167" s="12" t="s">
        <v>571</v>
      </c>
      <c r="E167" s="14" t="s">
        <v>86</v>
      </c>
      <c r="F167" s="15" t="s">
        <v>12</v>
      </c>
      <c r="G167" s="15" t="s">
        <v>11</v>
      </c>
      <c r="H167" s="28">
        <v>0.8</v>
      </c>
      <c r="I167" s="29">
        <f>VLOOKUP(B167,[1]Sheet1!$B$5:$AZ$716,51,0)</f>
        <v>0</v>
      </c>
      <c r="J167" s="29">
        <f>VLOOKUP(B167,[1]Sheet1!$B$5:$BA$716,52,0)</f>
        <v>0</v>
      </c>
      <c r="K167" s="30">
        <f>VLOOKUP(B167,[2]Sheet1!$B$5:$BB$697,53,0)</f>
        <v>0</v>
      </c>
      <c r="L167" s="30">
        <f>VLOOKUP(B167,[2]Sheet1!$B:$BC,54,0)</f>
        <v>0</v>
      </c>
      <c r="M167" s="30">
        <f>VLOOKUP(B167,[2]Sheet1!$B:$BD,55,0)</f>
        <v>0</v>
      </c>
      <c r="N167" s="30">
        <f>VLOOKUP(B167,[2]Sheet1!$B:$BE,56,0)</f>
        <v>0</v>
      </c>
      <c r="O167" s="30">
        <f>VLOOKUP(B167,[2]Sheet1!$B:$BF,57,0)</f>
        <v>212.333333333333</v>
      </c>
      <c r="P167" s="30">
        <f>VLOOKUP(B167,[3]Sheet1!$B:$BH,59,0)</f>
        <v>212.333333333333</v>
      </c>
      <c r="Q167" s="30">
        <f>VLOOKUP(B167,[4]Sheet1!$B$5:$BJ$707,61,0)</f>
        <v>212.333333333333</v>
      </c>
      <c r="R167" s="30">
        <f>VLOOKUP(B167,[1]Sheet1!$B$5:$BN$716,65,0)</f>
        <v>0</v>
      </c>
      <c r="S167" s="36">
        <f t="shared" si="45"/>
        <v>509.59999999999923</v>
      </c>
      <c r="T167" s="37">
        <f>VLOOKUP(B167,[5]Sheet2!$A:$V,21,0)</f>
        <v>3321.5</v>
      </c>
      <c r="U167" s="37"/>
      <c r="V167" s="37"/>
      <c r="W167" s="37"/>
      <c r="X167" s="37"/>
      <c r="Y167" s="37">
        <f>VLOOKUP(B167,'[7]7.4付款计划'!$C$4:$AI$185,33,0)</f>
        <v>1274</v>
      </c>
      <c r="Z167" s="37">
        <f>VLOOKUP(B167,'[7]7.9付款计划'!$C$9:$AB$196,26,0)</f>
        <v>0</v>
      </c>
      <c r="AA167" s="37"/>
      <c r="AB167" s="37"/>
      <c r="AC167" s="37">
        <f t="shared" si="46"/>
        <v>4595.5</v>
      </c>
      <c r="AD167" s="38">
        <f t="shared" si="39"/>
        <v>-4085.9000000000005</v>
      </c>
      <c r="AE167" s="38">
        <f t="shared" si="47"/>
        <v>0</v>
      </c>
      <c r="AF167" s="44">
        <f t="shared" si="50"/>
        <v>-4085.9000000000005</v>
      </c>
      <c r="AG167" s="45">
        <f t="shared" si="40"/>
        <v>0</v>
      </c>
      <c r="AH167" s="85"/>
      <c r="AI167" s="47">
        <f t="shared" si="48"/>
        <v>0</v>
      </c>
      <c r="AJ167" s="48" t="str">
        <f t="shared" si="41"/>
        <v>100%</v>
      </c>
      <c r="AK167" s="49">
        <f t="shared" si="42"/>
        <v>0</v>
      </c>
      <c r="AL167" s="50"/>
      <c r="AM167" s="50"/>
      <c r="AN167" s="50"/>
      <c r="AO167" s="50">
        <f t="shared" si="43"/>
        <v>0</v>
      </c>
      <c r="AP167" s="58"/>
      <c r="AQ167" s="58">
        <f t="shared" si="52"/>
        <v>0</v>
      </c>
      <c r="AR167" s="47">
        <f t="shared" si="44"/>
        <v>0</v>
      </c>
      <c r="AS167" s="59"/>
      <c r="AT167" s="61">
        <v>3</v>
      </c>
      <c r="AU167" s="59">
        <f t="shared" si="53"/>
        <v>-3</v>
      </c>
      <c r="AV167" s="68" t="s">
        <v>98</v>
      </c>
      <c r="AW167" s="47"/>
      <c r="AX167" s="15" t="s">
        <v>229</v>
      </c>
      <c r="AY167" s="69"/>
    </row>
    <row r="168" spans="1:51" ht="36" hidden="1" customHeight="1" x14ac:dyDescent="0.25">
      <c r="A168" s="9">
        <f t="shared" si="49"/>
        <v>165</v>
      </c>
      <c r="B168" s="10" t="s">
        <v>492</v>
      </c>
      <c r="C168" s="12" t="s">
        <v>493</v>
      </c>
      <c r="D168" s="12" t="s">
        <v>562</v>
      </c>
      <c r="E168" s="14" t="s">
        <v>392</v>
      </c>
      <c r="F168" s="15" t="s">
        <v>16</v>
      </c>
      <c r="G168" s="15" t="s">
        <v>11</v>
      </c>
      <c r="H168" s="28">
        <v>1</v>
      </c>
      <c r="I168" s="29">
        <f>VLOOKUP(B168,[1]Sheet1!$B$5:$AZ$716,51,0)</f>
        <v>15715.9</v>
      </c>
      <c r="J168" s="29">
        <f>VLOOKUP(B168,[1]Sheet1!$B$5:$BA$716,52,0)</f>
        <v>15715.9</v>
      </c>
      <c r="K168" s="30">
        <f>VLOOKUP(B168,[2]Sheet1!$B$5:$BB$697,53,0)</f>
        <v>0</v>
      </c>
      <c r="L168" s="30">
        <f>VLOOKUP(B168,[2]Sheet1!$B:$BC,54,0)</f>
        <v>0</v>
      </c>
      <c r="M168" s="30">
        <f>VLOOKUP(B168,[2]Sheet1!$B:$BD,55,0)</f>
        <v>0</v>
      </c>
      <c r="N168" s="30">
        <f>VLOOKUP(B168,[2]Sheet1!$B:$BE,56,0)</f>
        <v>0</v>
      </c>
      <c r="O168" s="30">
        <f>VLOOKUP(B168,[2]Sheet1!$B:$BF,57,0)</f>
        <v>0</v>
      </c>
      <c r="P168" s="30">
        <f>VLOOKUP(B168,[3]Sheet1!$B:$BH,59,0)</f>
        <v>0</v>
      </c>
      <c r="Q168" s="30">
        <f>VLOOKUP(B168,[4]Sheet1!$B$5:$BJ$707,61,0)</f>
        <v>2100.4583333333298</v>
      </c>
      <c r="R168" s="30">
        <f>VLOOKUP(B168,[1]Sheet1!$B$5:$BN$716,65,0)</f>
        <v>2619.3166666666698</v>
      </c>
      <c r="S168" s="36">
        <f t="shared" si="45"/>
        <v>4719.7749999999996</v>
      </c>
      <c r="T168" s="37">
        <f>VLOOKUP(B168,[5]Sheet2!$A:$V,21,0)</f>
        <v>5600</v>
      </c>
      <c r="U168" s="37"/>
      <c r="V168" s="37"/>
      <c r="W168" s="37"/>
      <c r="X168" s="37"/>
      <c r="Y168" s="37">
        <f>VLOOKUP(B168,'[7]7.4付款计划'!$C$4:$AI$185,33,0)</f>
        <v>0</v>
      </c>
      <c r="Z168" s="37">
        <f>VLOOKUP(B168,'[7]7.9付款计划'!$C$9:$AB$196,26,0)</f>
        <v>0</v>
      </c>
      <c r="AA168" s="37"/>
      <c r="AB168" s="37"/>
      <c r="AC168" s="37">
        <f t="shared" si="46"/>
        <v>5600</v>
      </c>
      <c r="AD168" s="38">
        <f t="shared" si="39"/>
        <v>-880.22500000000036</v>
      </c>
      <c r="AE168" s="38">
        <f t="shared" si="47"/>
        <v>15715.9</v>
      </c>
      <c r="AF168" s="44">
        <f t="shared" si="50"/>
        <v>-880.22500000000036</v>
      </c>
      <c r="AG168" s="45">
        <f t="shared" si="40"/>
        <v>0</v>
      </c>
      <c r="AH168" s="52">
        <v>10000</v>
      </c>
      <c r="AI168" s="47">
        <f t="shared" si="48"/>
        <v>10000</v>
      </c>
      <c r="AJ168" s="48" t="str">
        <f t="shared" si="41"/>
        <v>100%</v>
      </c>
      <c r="AK168" s="49">
        <f t="shared" si="42"/>
        <v>2.539116885701638E-3</v>
      </c>
      <c r="AL168" s="50"/>
      <c r="AM168" s="50"/>
      <c r="AN168" s="50"/>
      <c r="AO168" s="50">
        <f t="shared" si="43"/>
        <v>0</v>
      </c>
      <c r="AP168" s="58"/>
      <c r="AQ168" s="58">
        <f t="shared" si="52"/>
        <v>0</v>
      </c>
      <c r="AR168" s="47">
        <f t="shared" si="44"/>
        <v>10000</v>
      </c>
      <c r="AS168" s="59">
        <v>45550</v>
      </c>
      <c r="AT168" s="61">
        <v>3</v>
      </c>
      <c r="AU168" s="59">
        <f t="shared" si="53"/>
        <v>45547</v>
      </c>
      <c r="AV168" s="19" t="s">
        <v>98</v>
      </c>
      <c r="AW168" s="47"/>
      <c r="AX168" s="9" t="s">
        <v>182</v>
      </c>
      <c r="AY168" s="69"/>
    </row>
    <row r="169" spans="1:51" ht="36" hidden="1" customHeight="1" x14ac:dyDescent="0.25">
      <c r="A169" s="9">
        <f t="shared" si="49"/>
        <v>166</v>
      </c>
      <c r="B169" s="10" t="s">
        <v>494</v>
      </c>
      <c r="C169" s="12" t="s">
        <v>495</v>
      </c>
      <c r="D169" s="12" t="s">
        <v>571</v>
      </c>
      <c r="E169" s="14" t="s">
        <v>114</v>
      </c>
      <c r="F169" s="15" t="s">
        <v>14</v>
      </c>
      <c r="G169" s="15" t="s">
        <v>11</v>
      </c>
      <c r="H169" s="28">
        <v>0.8</v>
      </c>
      <c r="I169" s="29">
        <f>VLOOKUP(B169,[1]Sheet1!$B$5:$AZ$716,51,0)</f>
        <v>9241.48</v>
      </c>
      <c r="J169" s="29">
        <f>VLOOKUP(B169,[1]Sheet1!$B$5:$BA$716,52,0)</f>
        <v>9241.48</v>
      </c>
      <c r="K169" s="30">
        <f>VLOOKUP(B169,[2]Sheet1!$B$5:$BB$697,53,0)</f>
        <v>0</v>
      </c>
      <c r="L169" s="30">
        <f>VLOOKUP(B169,[2]Sheet1!$B:$BC,54,0)</f>
        <v>1540.2466666666701</v>
      </c>
      <c r="M169" s="30">
        <f>VLOOKUP(B169,[2]Sheet1!$B:$BD,55,0)</f>
        <v>1540.2466666666701</v>
      </c>
      <c r="N169" s="30">
        <f>VLOOKUP(B169,[2]Sheet1!$B:$BE,56,0)</f>
        <v>1540.2466666666701</v>
      </c>
      <c r="O169" s="30">
        <f>VLOOKUP(B169,[2]Sheet1!$B:$BF,57,0)</f>
        <v>1540.2466666666701</v>
      </c>
      <c r="P169" s="30">
        <f>VLOOKUP(B169,[3]Sheet1!$B:$BH,59,0)</f>
        <v>1540.2466666666701</v>
      </c>
      <c r="Q169" s="30">
        <f>VLOOKUP(B169,[4]Sheet1!$B$5:$BJ$707,61,0)</f>
        <v>1540.2466666666701</v>
      </c>
      <c r="R169" s="30">
        <f>VLOOKUP(B169,[1]Sheet1!$B$5:$BN$716,65,0)</f>
        <v>0</v>
      </c>
      <c r="S169" s="36">
        <f t="shared" si="45"/>
        <v>7393.1840000000157</v>
      </c>
      <c r="T169" s="37">
        <f>VLOOKUP(B169,[5]Sheet2!$A:$V,21,0)</f>
        <v>15197.286</v>
      </c>
      <c r="U169" s="37"/>
      <c r="V169" s="37"/>
      <c r="W169" s="37"/>
      <c r="X169" s="37"/>
      <c r="Y169" s="37">
        <f>VLOOKUP(B169,'[7]7.4付款计划'!$C$4:$AI$185,33,0)</f>
        <v>0</v>
      </c>
      <c r="Z169" s="37">
        <f>VLOOKUP(B169,'[7]7.9付款计划'!$C$9:$AB$196,26,0)</f>
        <v>0</v>
      </c>
      <c r="AA169" s="37"/>
      <c r="AB169" s="37"/>
      <c r="AC169" s="37">
        <f t="shared" si="46"/>
        <v>15197.286</v>
      </c>
      <c r="AD169" s="38">
        <f t="shared" si="39"/>
        <v>-7804.1019999999844</v>
      </c>
      <c r="AE169" s="38">
        <f t="shared" si="47"/>
        <v>9241.48</v>
      </c>
      <c r="AF169" s="44">
        <f t="shared" si="50"/>
        <v>-7804.1019999999844</v>
      </c>
      <c r="AG169" s="45">
        <f t="shared" si="40"/>
        <v>0</v>
      </c>
      <c r="AH169" s="44"/>
      <c r="AI169" s="47">
        <f t="shared" si="48"/>
        <v>0</v>
      </c>
      <c r="AJ169" s="48" t="str">
        <f t="shared" si="41"/>
        <v>100%</v>
      </c>
      <c r="AK169" s="49">
        <f t="shared" si="42"/>
        <v>0</v>
      </c>
      <c r="AL169" s="50"/>
      <c r="AM169" s="50"/>
      <c r="AN169" s="50"/>
      <c r="AO169" s="50">
        <f t="shared" si="43"/>
        <v>0</v>
      </c>
      <c r="AP169" s="58"/>
      <c r="AQ169" s="58">
        <f t="shared" si="52"/>
        <v>0</v>
      </c>
      <c r="AR169" s="47">
        <f t="shared" si="44"/>
        <v>0</v>
      </c>
      <c r="AS169" s="59"/>
      <c r="AT169" s="61">
        <v>3</v>
      </c>
      <c r="AU169" s="59">
        <f t="shared" si="53"/>
        <v>-3</v>
      </c>
      <c r="AV169" s="19" t="s">
        <v>98</v>
      </c>
      <c r="AW169" s="47"/>
      <c r="AX169" s="9" t="s">
        <v>182</v>
      </c>
      <c r="AY169" s="69"/>
    </row>
    <row r="170" spans="1:51" ht="36" hidden="1" customHeight="1" x14ac:dyDescent="0.25">
      <c r="A170" s="9">
        <f t="shared" si="49"/>
        <v>167</v>
      </c>
      <c r="B170" s="10" t="s">
        <v>496</v>
      </c>
      <c r="C170" s="12" t="s">
        <v>497</v>
      </c>
      <c r="D170" s="12" t="s">
        <v>562</v>
      </c>
      <c r="E170" s="14" t="s">
        <v>392</v>
      </c>
      <c r="F170" s="15" t="s">
        <v>16</v>
      </c>
      <c r="G170" s="15" t="s">
        <v>11</v>
      </c>
      <c r="H170" s="28">
        <v>1</v>
      </c>
      <c r="I170" s="29">
        <f>VLOOKUP(B170,[1]Sheet1!$B$5:$AZ$716,51,0)</f>
        <v>111473.39</v>
      </c>
      <c r="J170" s="29">
        <f>VLOOKUP(B170,[1]Sheet1!$B$5:$BA$716,52,0)</f>
        <v>111473.39</v>
      </c>
      <c r="K170" s="30">
        <f>VLOOKUP(B170,[2]Sheet1!$B$5:$BB$697,53,0)</f>
        <v>2960.6783333333301</v>
      </c>
      <c r="L170" s="30">
        <f>VLOOKUP(B170,[2]Sheet1!$B:$BC,54,0)</f>
        <v>6573.8649999999998</v>
      </c>
      <c r="M170" s="30">
        <f>VLOOKUP(B170,[2]Sheet1!$B:$BD,55,0)</f>
        <v>15373.821666666699</v>
      </c>
      <c r="N170" s="30">
        <f>VLOOKUP(B170,[2]Sheet1!$B:$BE,56,0)</f>
        <v>18032.218333333301</v>
      </c>
      <c r="O170" s="30">
        <f>VLOOKUP(B170,[2]Sheet1!$B:$BF,57,0)</f>
        <v>18032.218333333301</v>
      </c>
      <c r="P170" s="30">
        <f>VLOOKUP(B170,[3]Sheet1!$B:$BH,59,0)</f>
        <v>25245.564999999999</v>
      </c>
      <c r="Q170" s="30">
        <f>VLOOKUP(B170,[4]Sheet1!$B$5:$BJ$707,61,0)</f>
        <v>22284.886666666702</v>
      </c>
      <c r="R170" s="30">
        <f>VLOOKUP(B170,[1]Sheet1!$B$5:$BN$716,65,0)</f>
        <v>18578.898333333302</v>
      </c>
      <c r="S170" s="36">
        <f t="shared" si="45"/>
        <v>127082.15166666663</v>
      </c>
      <c r="T170" s="37">
        <f>VLOOKUP(B170,[5]Sheet2!$A:$V,21,0)</f>
        <v>0</v>
      </c>
      <c r="U170" s="37"/>
      <c r="V170" s="37"/>
      <c r="W170" s="37"/>
      <c r="X170" s="37"/>
      <c r="Y170" s="37">
        <f>VLOOKUP(B170,'[7]7.4付款计划'!$C$4:$AI$185,33,0)</f>
        <v>40000</v>
      </c>
      <c r="Z170" s="37">
        <f>VLOOKUP(B170,'[7]7.9付款计划'!$C$9:$AB$196,26,0)</f>
        <v>0</v>
      </c>
      <c r="AA170" s="37"/>
      <c r="AB170" s="37"/>
      <c r="AC170" s="37">
        <f t="shared" si="46"/>
        <v>40000</v>
      </c>
      <c r="AD170" s="38">
        <f t="shared" si="39"/>
        <v>87082.151666666628</v>
      </c>
      <c r="AE170" s="38">
        <f t="shared" si="47"/>
        <v>111473.39</v>
      </c>
      <c r="AF170" s="44">
        <f t="shared" si="50"/>
        <v>87082.151666666628</v>
      </c>
      <c r="AG170" s="45">
        <f t="shared" si="40"/>
        <v>87082.151666666628</v>
      </c>
      <c r="AH170" s="52">
        <v>50000</v>
      </c>
      <c r="AI170" s="47">
        <f t="shared" si="48"/>
        <v>50000</v>
      </c>
      <c r="AJ170" s="48">
        <f t="shared" si="41"/>
        <v>0.57417047056198356</v>
      </c>
      <c r="AK170" s="49">
        <f t="shared" si="42"/>
        <v>1.269558442850819E-2</v>
      </c>
      <c r="AL170" s="50"/>
      <c r="AM170" s="50"/>
      <c r="AN170" s="50"/>
      <c r="AO170" s="50">
        <f t="shared" si="43"/>
        <v>0</v>
      </c>
      <c r="AP170" s="58">
        <v>0</v>
      </c>
      <c r="AQ170" s="58">
        <f t="shared" si="52"/>
        <v>0</v>
      </c>
      <c r="AR170" s="47">
        <f t="shared" si="44"/>
        <v>50000</v>
      </c>
      <c r="AS170" s="59">
        <v>45550</v>
      </c>
      <c r="AT170" s="61">
        <v>3</v>
      </c>
      <c r="AU170" s="59">
        <f t="shared" si="53"/>
        <v>45547</v>
      </c>
      <c r="AV170" s="68" t="s">
        <v>98</v>
      </c>
      <c r="AW170" s="47"/>
      <c r="AX170" s="15" t="s">
        <v>182</v>
      </c>
      <c r="AY170" s="69"/>
    </row>
    <row r="171" spans="1:51" ht="36" hidden="1" customHeight="1" x14ac:dyDescent="0.25">
      <c r="A171" s="9">
        <f t="shared" si="49"/>
        <v>168</v>
      </c>
      <c r="B171" s="10" t="s">
        <v>498</v>
      </c>
      <c r="C171" s="11" t="s">
        <v>499</v>
      </c>
      <c r="D171" s="12" t="s">
        <v>559</v>
      </c>
      <c r="E171" s="16" t="s">
        <v>86</v>
      </c>
      <c r="F171" s="15" t="s">
        <v>16</v>
      </c>
      <c r="G171" s="15" t="s">
        <v>11</v>
      </c>
      <c r="H171" s="28">
        <v>1</v>
      </c>
      <c r="I171" s="84">
        <f>VLOOKUP(B171,[1]Sheet1!$B$5:$AZ$716,51,0)</f>
        <v>319774</v>
      </c>
      <c r="J171" s="84">
        <f>VLOOKUP(B171,[1]Sheet1!$B$5:$BA$716,52,0)</f>
        <v>319774</v>
      </c>
      <c r="K171" s="30">
        <f>VLOOKUP(B171,[2]Sheet1!$B$5:$BB$697,53,0)</f>
        <v>170.666666666667</v>
      </c>
      <c r="L171" s="30">
        <f>VLOOKUP(B171,[2]Sheet1!$B:$BC,54,0)</f>
        <v>170.666666666667</v>
      </c>
      <c r="M171" s="30">
        <f>VLOOKUP(B171,[2]Sheet1!$B:$BD,55,0)</f>
        <v>12186.666666666701</v>
      </c>
      <c r="N171" s="30">
        <f>VLOOKUP(B171,[2]Sheet1!$B:$BE,56,0)</f>
        <v>20632</v>
      </c>
      <c r="O171" s="30">
        <f>VLOOKUP(B171,[2]Sheet1!$B:$BF,57,0)</f>
        <v>40724</v>
      </c>
      <c r="P171" s="30">
        <f>VLOOKUP(B171,[3]Sheet1!$B:$BH,59,0)</f>
        <v>50722.333333333299</v>
      </c>
      <c r="Q171" s="30">
        <f>VLOOKUP(B171,[4]Sheet1!$B$5:$BJ$707,61,0)</f>
        <v>53431.666666666701</v>
      </c>
      <c r="R171" s="30">
        <f>VLOOKUP(B171,[1]Sheet1!$B$5:$BN$716,65,0)</f>
        <v>53295.666666666701</v>
      </c>
      <c r="S171" s="36">
        <f t="shared" si="45"/>
        <v>231333.66666666674</v>
      </c>
      <c r="T171" s="37">
        <f>VLOOKUP(B171,[5]Sheet2!$A:$V,21,0)</f>
        <v>0</v>
      </c>
      <c r="U171" s="37"/>
      <c r="V171" s="37"/>
      <c r="W171" s="37"/>
      <c r="X171" s="37"/>
      <c r="Y171" s="37">
        <f>VLOOKUP(B171,'[7]7.4付款计划'!$C$4:$AI$185,33,0)</f>
        <v>50000</v>
      </c>
      <c r="Z171" s="37">
        <f>VLOOKUP(B171,'[7]7.9付款计划'!$C$9:$AB$196,26,0)</f>
        <v>0</v>
      </c>
      <c r="AA171" s="37"/>
      <c r="AB171" s="37"/>
      <c r="AC171" s="37">
        <f t="shared" si="46"/>
        <v>50000</v>
      </c>
      <c r="AD171" s="38">
        <f t="shared" si="39"/>
        <v>181333.66666666674</v>
      </c>
      <c r="AE171" s="38">
        <f t="shared" si="47"/>
        <v>319774</v>
      </c>
      <c r="AF171" s="44">
        <f t="shared" si="50"/>
        <v>181333.66666666674</v>
      </c>
      <c r="AG171" s="45">
        <f t="shared" si="40"/>
        <v>181333.66666666674</v>
      </c>
      <c r="AH171" s="54">
        <v>70000</v>
      </c>
      <c r="AI171" s="47">
        <f t="shared" si="48"/>
        <v>70000</v>
      </c>
      <c r="AJ171" s="48">
        <f t="shared" si="41"/>
        <v>0.38602870215312085</v>
      </c>
      <c r="AK171" s="49">
        <f t="shared" si="42"/>
        <v>1.7773818199911466E-2</v>
      </c>
      <c r="AL171" s="50"/>
      <c r="AM171" s="50"/>
      <c r="AN171" s="50"/>
      <c r="AO171" s="50">
        <f t="shared" si="43"/>
        <v>0</v>
      </c>
      <c r="AP171" s="58">
        <v>0</v>
      </c>
      <c r="AQ171" s="58">
        <f t="shared" si="52"/>
        <v>0</v>
      </c>
      <c r="AR171" s="47">
        <f t="shared" si="44"/>
        <v>70000</v>
      </c>
      <c r="AS171" s="59">
        <v>45532</v>
      </c>
      <c r="AT171" s="61">
        <v>3</v>
      </c>
      <c r="AU171" s="59">
        <f t="shared" si="53"/>
        <v>45529</v>
      </c>
      <c r="AV171" s="68" t="s">
        <v>98</v>
      </c>
      <c r="AW171" s="47" t="str">
        <f>VLOOKUP(B171,[8]Sheet1!$A$1:$O$65536,15,0)</f>
        <v>应付319774</v>
      </c>
      <c r="AX171" s="15" t="s">
        <v>182</v>
      </c>
      <c r="AY171" s="69"/>
    </row>
    <row r="172" spans="1:51" ht="36" hidden="1" customHeight="1" x14ac:dyDescent="0.25">
      <c r="A172" s="9">
        <f t="shared" si="49"/>
        <v>169</v>
      </c>
      <c r="B172" s="10" t="s">
        <v>500</v>
      </c>
      <c r="C172" s="12" t="s">
        <v>501</v>
      </c>
      <c r="D172" s="12" t="s">
        <v>571</v>
      </c>
      <c r="E172" s="14" t="s">
        <v>86</v>
      </c>
      <c r="F172" s="15" t="s">
        <v>16</v>
      </c>
      <c r="G172" s="15" t="s">
        <v>11</v>
      </c>
      <c r="H172" s="28">
        <v>1</v>
      </c>
      <c r="I172" s="29">
        <f>VLOOKUP(B172,[1]Sheet1!$B$5:$AZ$716,51,0)</f>
        <v>112045.48</v>
      </c>
      <c r="J172" s="29">
        <f>VLOOKUP(B172,[1]Sheet1!$B$5:$BA$716,52,0)</f>
        <v>62218.15</v>
      </c>
      <c r="K172" s="30">
        <f>VLOOKUP(B172,[2]Sheet1!$B$5:$BB$697,53,0)</f>
        <v>2043.135</v>
      </c>
      <c r="L172" s="30">
        <f>VLOOKUP(B172,[2]Sheet1!$B:$BC,54,0)</f>
        <v>2043.135</v>
      </c>
      <c r="M172" s="30">
        <f>VLOOKUP(B172,[2]Sheet1!$B:$BD,55,0)</f>
        <v>2043.135</v>
      </c>
      <c r="N172" s="30">
        <f>VLOOKUP(B172,[2]Sheet1!$B:$BE,56,0)</f>
        <v>2043.135</v>
      </c>
      <c r="O172" s="30">
        <f>VLOOKUP(B172,[2]Sheet1!$B:$BF,57,0)</f>
        <v>12412.8266666667</v>
      </c>
      <c r="P172" s="30">
        <f>VLOOKUP(B172,[3]Sheet1!$B:$BH,59,0)</f>
        <v>12412.8266666667</v>
      </c>
      <c r="Q172" s="30">
        <f>VLOOKUP(B172,[4]Sheet1!$B$5:$BJ$707,61,0)</f>
        <v>18674.246666666699</v>
      </c>
      <c r="R172" s="30">
        <f>VLOOKUP(B172,[1]Sheet1!$B$5:$BN$716,65,0)</f>
        <v>18674.246666666699</v>
      </c>
      <c r="S172" s="36">
        <f t="shared" si="45"/>
        <v>70346.686666666807</v>
      </c>
      <c r="T172" s="37"/>
      <c r="U172" s="37"/>
      <c r="V172" s="37"/>
      <c r="W172" s="37"/>
      <c r="X172" s="37"/>
      <c r="Y172" s="37">
        <f>VLOOKUP(B172,'[7]7.4付款计划'!$C$4:$AI$185,33,0)</f>
        <v>0</v>
      </c>
      <c r="Z172" s="37">
        <f>VLOOKUP(B172,'[7]7.9付款计划'!$C$9:$AB$196,26,0)</f>
        <v>0</v>
      </c>
      <c r="AA172" s="37"/>
      <c r="AB172" s="37"/>
      <c r="AC172" s="37">
        <f t="shared" si="46"/>
        <v>0</v>
      </c>
      <c r="AD172" s="38">
        <f t="shared" si="39"/>
        <v>70346.686666666807</v>
      </c>
      <c r="AE172" s="38">
        <f t="shared" si="47"/>
        <v>62218.15</v>
      </c>
      <c r="AF172" s="44">
        <f t="shared" si="50"/>
        <v>70346.686666666807</v>
      </c>
      <c r="AG172" s="45">
        <f t="shared" si="40"/>
        <v>70346.686666666807</v>
      </c>
      <c r="AH172" s="44"/>
      <c r="AI172" s="47">
        <f t="shared" si="48"/>
        <v>0</v>
      </c>
      <c r="AJ172" s="48">
        <f t="shared" si="41"/>
        <v>0</v>
      </c>
      <c r="AK172" s="49">
        <f t="shared" si="42"/>
        <v>0</v>
      </c>
      <c r="AL172" s="50"/>
      <c r="AM172" s="50"/>
      <c r="AN172" s="50"/>
      <c r="AO172" s="50">
        <f t="shared" si="43"/>
        <v>0</v>
      </c>
      <c r="AP172" s="58"/>
      <c r="AQ172" s="58">
        <f t="shared" si="52"/>
        <v>0</v>
      </c>
      <c r="AR172" s="47">
        <f t="shared" si="44"/>
        <v>0</v>
      </c>
      <c r="AS172" s="59"/>
      <c r="AT172" s="61">
        <v>3</v>
      </c>
      <c r="AU172" s="59">
        <f t="shared" si="53"/>
        <v>-3</v>
      </c>
      <c r="AV172" s="19" t="s">
        <v>98</v>
      </c>
      <c r="AW172" s="47"/>
      <c r="AX172" s="9" t="s">
        <v>167</v>
      </c>
      <c r="AY172" s="69"/>
    </row>
    <row r="173" spans="1:51" ht="36" hidden="1" customHeight="1" x14ac:dyDescent="0.25">
      <c r="A173" s="9">
        <f t="shared" si="49"/>
        <v>170</v>
      </c>
      <c r="B173" s="10" t="s">
        <v>502</v>
      </c>
      <c r="C173" s="12" t="s">
        <v>503</v>
      </c>
      <c r="D173" s="12" t="s">
        <v>571</v>
      </c>
      <c r="E173" s="14" t="s">
        <v>114</v>
      </c>
      <c r="F173" s="15" t="s">
        <v>12</v>
      </c>
      <c r="G173" s="15" t="s">
        <v>11</v>
      </c>
      <c r="H173" s="28">
        <v>0.8</v>
      </c>
      <c r="I173" s="29">
        <f>VLOOKUP(B173,[1]Sheet1!$B$5:$AZ$716,51,0)</f>
        <v>24140.68</v>
      </c>
      <c r="J173" s="29">
        <f>VLOOKUP(B173,[1]Sheet1!$B$5:$BA$716,52,0)</f>
        <v>4641.96</v>
      </c>
      <c r="K173" s="30">
        <f>VLOOKUP(B173,[2]Sheet1!$B$5:$BB$697,53,0)</f>
        <v>0</v>
      </c>
      <c r="L173" s="30">
        <f>VLOOKUP(B173,[2]Sheet1!$B:$BC,54,0)</f>
        <v>0</v>
      </c>
      <c r="M173" s="30">
        <f>VLOOKUP(B173,[2]Sheet1!$B:$BD,55,0)</f>
        <v>773.66</v>
      </c>
      <c r="N173" s="30">
        <f>VLOOKUP(B173,[2]Sheet1!$B:$BE,56,0)</f>
        <v>773.66</v>
      </c>
      <c r="O173" s="30">
        <f>VLOOKUP(B173,[2]Sheet1!$B:$BF,57,0)</f>
        <v>773.66</v>
      </c>
      <c r="P173" s="30">
        <f>VLOOKUP(B173,[3]Sheet1!$B:$BH,59,0)</f>
        <v>1536.41</v>
      </c>
      <c r="Q173" s="30">
        <f>VLOOKUP(B173,[4]Sheet1!$B$5:$BJ$707,61,0)</f>
        <v>4023.4466666666699</v>
      </c>
      <c r="R173" s="30">
        <f>VLOOKUP(B173,[1]Sheet1!$B$5:$BN$716,65,0)</f>
        <v>4023.4466666666699</v>
      </c>
      <c r="S173" s="36">
        <f t="shared" si="45"/>
        <v>9523.4266666666717</v>
      </c>
      <c r="T173" s="37">
        <f>VLOOKUP(B173,[5]Sheet2!$A:$V,21,0)</f>
        <v>20000</v>
      </c>
      <c r="U173" s="37"/>
      <c r="V173" s="37"/>
      <c r="W173" s="37"/>
      <c r="X173" s="37"/>
      <c r="Y173" s="37">
        <f>VLOOKUP(B173,'[7]7.4付款计划'!$C$4:$AI$185,33,0)</f>
        <v>0</v>
      </c>
      <c r="Z173" s="37">
        <f>VLOOKUP(B173,'[7]7.9付款计划'!$C$9:$AB$196,26,0)</f>
        <v>0</v>
      </c>
      <c r="AA173" s="37"/>
      <c r="AB173" s="37"/>
      <c r="AC173" s="37">
        <f t="shared" si="46"/>
        <v>20000</v>
      </c>
      <c r="AD173" s="38">
        <f t="shared" si="39"/>
        <v>-10476.573333333328</v>
      </c>
      <c r="AE173" s="38">
        <f t="shared" si="47"/>
        <v>4641.96</v>
      </c>
      <c r="AF173" s="44">
        <f t="shared" si="50"/>
        <v>-10476.573333333328</v>
      </c>
      <c r="AG173" s="45">
        <f t="shared" si="40"/>
        <v>0</v>
      </c>
      <c r="AH173" s="44"/>
      <c r="AI173" s="47">
        <f t="shared" si="48"/>
        <v>0</v>
      </c>
      <c r="AJ173" s="48" t="str">
        <f t="shared" si="41"/>
        <v>100%</v>
      </c>
      <c r="AK173" s="49">
        <f t="shared" si="42"/>
        <v>0</v>
      </c>
      <c r="AL173" s="50"/>
      <c r="AM173" s="50"/>
      <c r="AN173" s="50"/>
      <c r="AO173" s="50">
        <f t="shared" si="43"/>
        <v>0</v>
      </c>
      <c r="AP173" s="58"/>
      <c r="AQ173" s="58">
        <f t="shared" si="52"/>
        <v>0</v>
      </c>
      <c r="AR173" s="47">
        <f t="shared" si="44"/>
        <v>0</v>
      </c>
      <c r="AS173" s="59"/>
      <c r="AT173" s="61">
        <v>3</v>
      </c>
      <c r="AU173" s="59">
        <f t="shared" si="53"/>
        <v>-3</v>
      </c>
      <c r="AV173" s="19" t="s">
        <v>98</v>
      </c>
      <c r="AW173" s="47"/>
      <c r="AX173" s="9" t="s">
        <v>191</v>
      </c>
      <c r="AY173" s="69"/>
    </row>
    <row r="174" spans="1:51" ht="36" hidden="1" customHeight="1" x14ac:dyDescent="0.25">
      <c r="A174" s="9">
        <f t="shared" si="49"/>
        <v>171</v>
      </c>
      <c r="B174" s="10" t="s">
        <v>504</v>
      </c>
      <c r="C174" s="12" t="s">
        <v>505</v>
      </c>
      <c r="D174" s="12" t="s">
        <v>571</v>
      </c>
      <c r="E174" s="14" t="s">
        <v>114</v>
      </c>
      <c r="F174" s="15" t="s">
        <v>12</v>
      </c>
      <c r="G174" s="15" t="s">
        <v>11</v>
      </c>
      <c r="H174" s="28">
        <v>0.8</v>
      </c>
      <c r="I174" s="29">
        <f>VLOOKUP(B174,[1]Sheet1!$B$5:$AZ$716,51,0)</f>
        <v>0</v>
      </c>
      <c r="J174" s="29">
        <f>VLOOKUP(B174,[1]Sheet1!$B$5:$BA$716,52,0)</f>
        <v>0</v>
      </c>
      <c r="K174" s="30">
        <f>VLOOKUP(B174,[2]Sheet1!$B$5:$BB$697,53,0)</f>
        <v>0</v>
      </c>
      <c r="L174" s="30">
        <f>VLOOKUP(B174,[2]Sheet1!$B:$BC,54,0)</f>
        <v>0</v>
      </c>
      <c r="M174" s="30">
        <f>VLOOKUP(B174,[2]Sheet1!$B:$BD,55,0)</f>
        <v>0</v>
      </c>
      <c r="N174" s="30">
        <f>VLOOKUP(B174,[2]Sheet1!$B:$BE,56,0)</f>
        <v>0</v>
      </c>
      <c r="O174" s="30">
        <f>VLOOKUP(B174,[2]Sheet1!$B:$BF,57,0)</f>
        <v>0</v>
      </c>
      <c r="P174" s="30">
        <f>VLOOKUP(B174,[3]Sheet1!$B:$BH,59,0)</f>
        <v>0</v>
      </c>
      <c r="Q174" s="30">
        <f>VLOOKUP(B174,[4]Sheet1!$B$5:$BJ$707,61,0)</f>
        <v>0</v>
      </c>
      <c r="R174" s="30">
        <f>VLOOKUP(B174,[1]Sheet1!$B$5:$BN$716,65,0)</f>
        <v>0</v>
      </c>
      <c r="S174" s="36">
        <f t="shared" si="45"/>
        <v>0</v>
      </c>
      <c r="T174" s="37">
        <f>VLOOKUP(B174,[5]Sheet2!$A:$V,21,0)</f>
        <v>20000</v>
      </c>
      <c r="U174" s="37"/>
      <c r="V174" s="37"/>
      <c r="W174" s="37"/>
      <c r="X174" s="37"/>
      <c r="Y174" s="37">
        <f>VLOOKUP(B174,'[7]7.4付款计划'!$C$4:$AI$185,33,0)</f>
        <v>0</v>
      </c>
      <c r="Z174" s="37">
        <f>VLOOKUP(B174,'[7]7.9付款计划'!$C$9:$AB$196,26,0)</f>
        <v>0</v>
      </c>
      <c r="AA174" s="37"/>
      <c r="AB174" s="37"/>
      <c r="AC174" s="37">
        <f t="shared" si="46"/>
        <v>20000</v>
      </c>
      <c r="AD174" s="38">
        <f t="shared" si="39"/>
        <v>-20000</v>
      </c>
      <c r="AE174" s="38">
        <f t="shared" si="47"/>
        <v>0</v>
      </c>
      <c r="AF174" s="44">
        <f t="shared" si="50"/>
        <v>-20000</v>
      </c>
      <c r="AG174" s="45">
        <f t="shared" si="40"/>
        <v>0</v>
      </c>
      <c r="AH174" s="44"/>
      <c r="AI174" s="47">
        <f t="shared" si="48"/>
        <v>0</v>
      </c>
      <c r="AJ174" s="48" t="str">
        <f t="shared" si="41"/>
        <v>100%</v>
      </c>
      <c r="AK174" s="49">
        <f t="shared" si="42"/>
        <v>0</v>
      </c>
      <c r="AL174" s="50"/>
      <c r="AM174" s="50"/>
      <c r="AN174" s="50"/>
      <c r="AO174" s="50">
        <f t="shared" si="43"/>
        <v>0</v>
      </c>
      <c r="AP174" s="58"/>
      <c r="AQ174" s="58">
        <f t="shared" si="52"/>
        <v>0</v>
      </c>
      <c r="AR174" s="47">
        <f t="shared" si="44"/>
        <v>0</v>
      </c>
      <c r="AS174" s="59"/>
      <c r="AT174" s="61">
        <v>3</v>
      </c>
      <c r="AU174" s="59">
        <f t="shared" si="53"/>
        <v>-3</v>
      </c>
      <c r="AV174" s="19" t="s">
        <v>98</v>
      </c>
      <c r="AW174" s="47"/>
      <c r="AX174" s="9" t="s">
        <v>191</v>
      </c>
      <c r="AY174" s="69"/>
    </row>
    <row r="175" spans="1:51" ht="36" hidden="1" customHeight="1" x14ac:dyDescent="0.25">
      <c r="A175" s="9">
        <f t="shared" si="49"/>
        <v>172</v>
      </c>
      <c r="B175" s="10" t="s">
        <v>506</v>
      </c>
      <c r="C175" s="12" t="s">
        <v>507</v>
      </c>
      <c r="D175" s="12" t="s">
        <v>565</v>
      </c>
      <c r="E175" s="14" t="s">
        <v>86</v>
      </c>
      <c r="F175" s="15" t="s">
        <v>12</v>
      </c>
      <c r="G175" s="15" t="s">
        <v>11</v>
      </c>
      <c r="H175" s="28">
        <v>1</v>
      </c>
      <c r="I175" s="29">
        <f>VLOOKUP(B175,[1]Sheet1!$B$5:$AZ$716,51,0)</f>
        <v>122012.91</v>
      </c>
      <c r="J175" s="29">
        <f>VLOOKUP(B175,[1]Sheet1!$B$5:$BA$716,52,0)</f>
        <v>122012.91</v>
      </c>
      <c r="K175" s="30">
        <f>VLOOKUP(B175,[2]Sheet1!$B$5:$BB$697,53,0)</f>
        <v>2185.8966666666702</v>
      </c>
      <c r="L175" s="30">
        <f>VLOOKUP(B175,[2]Sheet1!$B:$BC,54,0)</f>
        <v>2185.8966666666702</v>
      </c>
      <c r="M175" s="30">
        <f>VLOOKUP(B175,[2]Sheet1!$B:$BD,55,0)</f>
        <v>2185.8966666666702</v>
      </c>
      <c r="N175" s="30">
        <f>VLOOKUP(B175,[2]Sheet1!$B:$BE,56,0)</f>
        <v>20335.485000000001</v>
      </c>
      <c r="O175" s="30">
        <f>VLOOKUP(B175,[2]Sheet1!$B:$BF,57,0)</f>
        <v>20335.485000000001</v>
      </c>
      <c r="P175" s="30">
        <f>VLOOKUP(B175,[3]Sheet1!$B:$BH,59,0)</f>
        <v>18149.5883333333</v>
      </c>
      <c r="Q175" s="30">
        <f>VLOOKUP(B175,[4]Sheet1!$B$5:$BJ$707,61,0)</f>
        <v>18149.5883333333</v>
      </c>
      <c r="R175" s="30">
        <f>VLOOKUP(B175,[1]Sheet1!$B$5:$BN$716,65,0)</f>
        <v>18149.5883333333</v>
      </c>
      <c r="S175" s="36">
        <f t="shared" si="45"/>
        <v>101677.42499999992</v>
      </c>
      <c r="T175" s="37">
        <f>VLOOKUP(B175,[5]Sheet2!$A:$V,21,0)</f>
        <v>104448.77</v>
      </c>
      <c r="U175" s="37"/>
      <c r="V175" s="37"/>
      <c r="W175" s="37"/>
      <c r="X175" s="37"/>
      <c r="Y175" s="37">
        <f>VLOOKUP(B175,'[7]7.4付款计划'!$C$4:$AI$185,33,0)</f>
        <v>0</v>
      </c>
      <c r="Z175" s="37">
        <f>VLOOKUP(B175,'[7]7.9付款计划'!$C$9:$AB$196,26,0)</f>
        <v>0</v>
      </c>
      <c r="AA175" s="37"/>
      <c r="AB175" s="37"/>
      <c r="AC175" s="37">
        <f t="shared" si="46"/>
        <v>104448.77</v>
      </c>
      <c r="AD175" s="38">
        <f t="shared" si="39"/>
        <v>-2771.3450000000885</v>
      </c>
      <c r="AE175" s="38">
        <f t="shared" si="47"/>
        <v>122012.91</v>
      </c>
      <c r="AF175" s="44">
        <f t="shared" si="50"/>
        <v>-2771.3450000000885</v>
      </c>
      <c r="AG175" s="45">
        <f t="shared" si="40"/>
        <v>0</v>
      </c>
      <c r="AH175" s="53">
        <v>50000</v>
      </c>
      <c r="AI175" s="47">
        <f t="shared" si="48"/>
        <v>50000</v>
      </c>
      <c r="AJ175" s="48" t="str">
        <f t="shared" si="41"/>
        <v>100%</v>
      </c>
      <c r="AK175" s="49">
        <f t="shared" si="42"/>
        <v>1.269558442850819E-2</v>
      </c>
      <c r="AL175" s="50"/>
      <c r="AM175" s="50"/>
      <c r="AN175" s="50"/>
      <c r="AO175" s="50">
        <f t="shared" si="43"/>
        <v>0</v>
      </c>
      <c r="AP175" s="58"/>
      <c r="AQ175" s="58">
        <f t="shared" si="52"/>
        <v>0</v>
      </c>
      <c r="AR175" s="47">
        <f t="shared" si="44"/>
        <v>50000</v>
      </c>
      <c r="AS175" s="59"/>
      <c r="AT175" s="61">
        <v>3</v>
      </c>
      <c r="AU175" s="59">
        <f t="shared" si="53"/>
        <v>-3</v>
      </c>
      <c r="AV175" s="19" t="s">
        <v>98</v>
      </c>
      <c r="AW175" s="47"/>
      <c r="AX175" s="9" t="s">
        <v>88</v>
      </c>
      <c r="AY175" s="69"/>
    </row>
    <row r="176" spans="1:51" ht="36" hidden="1" customHeight="1" x14ac:dyDescent="0.25">
      <c r="A176" s="9">
        <f t="shared" si="49"/>
        <v>173</v>
      </c>
      <c r="B176" s="10" t="s">
        <v>508</v>
      </c>
      <c r="C176" s="12" t="s">
        <v>509</v>
      </c>
      <c r="D176" s="12" t="s">
        <v>562</v>
      </c>
      <c r="E176" s="14" t="s">
        <v>86</v>
      </c>
      <c r="F176" s="15" t="s">
        <v>16</v>
      </c>
      <c r="G176" s="15" t="s">
        <v>11</v>
      </c>
      <c r="H176" s="28">
        <v>0.8</v>
      </c>
      <c r="I176" s="29">
        <f>VLOOKUP(B176,[1]Sheet1!$B$5:$AZ$716,51,0)</f>
        <v>33528</v>
      </c>
      <c r="J176" s="29">
        <f>VLOOKUP(B176,[1]Sheet1!$B$5:$BA$716,52,0)</f>
        <v>33528</v>
      </c>
      <c r="K176" s="30">
        <f>VLOOKUP(B176,[2]Sheet1!$B$5:$BB$697,53,0)</f>
        <v>0</v>
      </c>
      <c r="L176" s="30">
        <f>VLOOKUP(B176,[2]Sheet1!$B:$BC,54,0)</f>
        <v>0</v>
      </c>
      <c r="M176" s="30">
        <f>VLOOKUP(B176,[2]Sheet1!$B:$BD,55,0)</f>
        <v>597.16666666666697</v>
      </c>
      <c r="N176" s="30">
        <f>VLOOKUP(B176,[2]Sheet1!$B:$BE,56,0)</f>
        <v>5588</v>
      </c>
      <c r="O176" s="30">
        <f>VLOOKUP(B176,[2]Sheet1!$B:$BF,57,0)</f>
        <v>5588</v>
      </c>
      <c r="P176" s="30">
        <f>VLOOKUP(B176,[3]Sheet1!$B:$BH,59,0)</f>
        <v>5588</v>
      </c>
      <c r="Q176" s="30">
        <f>VLOOKUP(B176,[4]Sheet1!$B$5:$BJ$707,61,0)</f>
        <v>5588</v>
      </c>
      <c r="R176" s="30">
        <f>VLOOKUP(B176,[1]Sheet1!$B$5:$BN$716,65,0)</f>
        <v>5588</v>
      </c>
      <c r="S176" s="36">
        <f t="shared" si="45"/>
        <v>22829.733333333337</v>
      </c>
      <c r="T176" s="37"/>
      <c r="U176" s="37"/>
      <c r="V176" s="37"/>
      <c r="W176" s="37"/>
      <c r="X176" s="37"/>
      <c r="Y176" s="37">
        <f>VLOOKUP(B176,'[7]7.4付款计划'!$C$4:$AI$185,33,0)</f>
        <v>0</v>
      </c>
      <c r="Z176" s="37">
        <f>VLOOKUP(B176,'[7]7.9付款计划'!$C$9:$AB$196,26,0)</f>
        <v>0</v>
      </c>
      <c r="AA176" s="37"/>
      <c r="AB176" s="37"/>
      <c r="AC176" s="37">
        <f t="shared" si="46"/>
        <v>0</v>
      </c>
      <c r="AD176" s="38">
        <f t="shared" si="39"/>
        <v>22829.733333333337</v>
      </c>
      <c r="AE176" s="38">
        <f t="shared" si="47"/>
        <v>33528</v>
      </c>
      <c r="AF176" s="44">
        <f t="shared" si="50"/>
        <v>22829.733333333337</v>
      </c>
      <c r="AG176" s="45">
        <f t="shared" si="40"/>
        <v>22829.733333333337</v>
      </c>
      <c r="AH176" s="52">
        <v>33528</v>
      </c>
      <c r="AI176" s="47">
        <f t="shared" si="48"/>
        <v>33528</v>
      </c>
      <c r="AJ176" s="48">
        <f t="shared" si="41"/>
        <v>1.468611109488795</v>
      </c>
      <c r="AK176" s="49">
        <f t="shared" si="42"/>
        <v>8.5131510943804514E-3</v>
      </c>
      <c r="AL176" s="50"/>
      <c r="AM176" s="50"/>
      <c r="AN176" s="50"/>
      <c r="AO176" s="50">
        <f t="shared" si="43"/>
        <v>0</v>
      </c>
      <c r="AP176" s="58"/>
      <c r="AQ176" s="58">
        <f t="shared" si="52"/>
        <v>0</v>
      </c>
      <c r="AR176" s="47">
        <f t="shared" si="44"/>
        <v>33528</v>
      </c>
      <c r="AS176" s="59"/>
      <c r="AT176" s="61">
        <v>3</v>
      </c>
      <c r="AU176" s="59">
        <f t="shared" si="53"/>
        <v>-3</v>
      </c>
      <c r="AV176" s="19" t="s">
        <v>98</v>
      </c>
      <c r="AW176" s="47"/>
      <c r="AX176" s="9" t="s">
        <v>167</v>
      </c>
      <c r="AY176" s="69"/>
    </row>
    <row r="177" spans="1:51" ht="36" hidden="1" customHeight="1" x14ac:dyDescent="0.25">
      <c r="A177" s="9">
        <f t="shared" si="49"/>
        <v>174</v>
      </c>
      <c r="B177" s="10" t="s">
        <v>510</v>
      </c>
      <c r="C177" s="12" t="s">
        <v>511</v>
      </c>
      <c r="D177" s="12" t="s">
        <v>559</v>
      </c>
      <c r="E177" s="14" t="s">
        <v>114</v>
      </c>
      <c r="F177" s="15" t="s">
        <v>16</v>
      </c>
      <c r="G177" s="15" t="s">
        <v>24</v>
      </c>
      <c r="H177" s="28">
        <v>1</v>
      </c>
      <c r="I177" s="29">
        <f>VLOOKUP(B177,[1]Sheet1!$B$5:$AZ$716,51,0)</f>
        <v>0</v>
      </c>
      <c r="J177" s="29">
        <f>VLOOKUP(B177,[1]Sheet1!$B$5:$BA$716,52,0)</f>
        <v>0</v>
      </c>
      <c r="K177" s="30">
        <f>VLOOKUP(B177,[2]Sheet1!$B$5:$BB$697,53,0)</f>
        <v>0</v>
      </c>
      <c r="L177" s="30">
        <f>VLOOKUP(B177,[2]Sheet1!$B:$BC,54,0)</f>
        <v>0</v>
      </c>
      <c r="M177" s="30">
        <f>VLOOKUP(B177,[2]Sheet1!$B:$BD,55,0)</f>
        <v>0</v>
      </c>
      <c r="N177" s="30">
        <f>VLOOKUP(B177,[2]Sheet1!$B:$BE,56,0)</f>
        <v>0</v>
      </c>
      <c r="O177" s="30">
        <f>VLOOKUP(B177,[2]Sheet1!$B:$BF,57,0)</f>
        <v>0</v>
      </c>
      <c r="P177" s="30">
        <f>VLOOKUP(B177,[3]Sheet1!$B:$BH,59,0)</f>
        <v>0</v>
      </c>
      <c r="Q177" s="30">
        <f>VLOOKUP(B177,[4]Sheet1!$B$5:$BJ$707,61,0)</f>
        <v>0</v>
      </c>
      <c r="R177" s="30">
        <f>VLOOKUP(B177,[1]Sheet1!$B$5:$BN$716,65,0)</f>
        <v>0</v>
      </c>
      <c r="S177" s="36">
        <f t="shared" si="45"/>
        <v>0</v>
      </c>
      <c r="T177" s="37">
        <f>VLOOKUP(B177,[5]Sheet2!$A:$V,21,0)</f>
        <v>0</v>
      </c>
      <c r="U177" s="37"/>
      <c r="V177" s="37"/>
      <c r="W177" s="37"/>
      <c r="X177" s="37"/>
      <c r="Y177" s="37">
        <f>VLOOKUP(B177,'[7]7.4付款计划'!$C$4:$AI$185,33,0)</f>
        <v>0</v>
      </c>
      <c r="Z177" s="37">
        <f>VLOOKUP(B177,'[7]7.9付款计划'!$C$9:$AB$196,26,0)</f>
        <v>0</v>
      </c>
      <c r="AA177" s="37"/>
      <c r="AB177" s="37"/>
      <c r="AC177" s="37">
        <f t="shared" si="46"/>
        <v>0</v>
      </c>
      <c r="AD177" s="38">
        <f t="shared" si="39"/>
        <v>0</v>
      </c>
      <c r="AE177" s="38">
        <f t="shared" si="47"/>
        <v>0</v>
      </c>
      <c r="AF177" s="44"/>
      <c r="AG177" s="45">
        <f t="shared" si="40"/>
        <v>0</v>
      </c>
      <c r="AH177" s="54">
        <v>183.06</v>
      </c>
      <c r="AI177" s="47">
        <f t="shared" si="48"/>
        <v>183.06</v>
      </c>
      <c r="AJ177" s="48" t="str">
        <f t="shared" si="41"/>
        <v>100%</v>
      </c>
      <c r="AK177" s="49">
        <f t="shared" si="42"/>
        <v>4.6481073709654189E-5</v>
      </c>
      <c r="AL177" s="50"/>
      <c r="AM177" s="50"/>
      <c r="AN177" s="50"/>
      <c r="AO177" s="50">
        <f t="shared" si="43"/>
        <v>0</v>
      </c>
      <c r="AP177" s="58"/>
      <c r="AQ177" s="58">
        <f t="shared" si="52"/>
        <v>0</v>
      </c>
      <c r="AR177" s="47">
        <f t="shared" si="44"/>
        <v>183.06</v>
      </c>
      <c r="AS177" s="59">
        <v>45550</v>
      </c>
      <c r="AT177" s="61">
        <v>3</v>
      </c>
      <c r="AU177" s="59">
        <f t="shared" si="53"/>
        <v>45547</v>
      </c>
      <c r="AV177" s="19" t="s">
        <v>98</v>
      </c>
      <c r="AW177" s="47"/>
      <c r="AX177" s="9" t="s">
        <v>182</v>
      </c>
      <c r="AY177" s="69" t="s">
        <v>512</v>
      </c>
    </row>
    <row r="178" spans="1:51" ht="36" hidden="1" customHeight="1" x14ac:dyDescent="0.25">
      <c r="A178" s="9">
        <f t="shared" si="49"/>
        <v>175</v>
      </c>
      <c r="B178" s="10" t="s">
        <v>513</v>
      </c>
      <c r="C178" s="12" t="s">
        <v>514</v>
      </c>
      <c r="D178" s="12" t="s">
        <v>559</v>
      </c>
      <c r="E178" s="14" t="s">
        <v>114</v>
      </c>
      <c r="F178" s="15" t="s">
        <v>14</v>
      </c>
      <c r="G178" s="15" t="s">
        <v>24</v>
      </c>
      <c r="H178" s="28">
        <v>1</v>
      </c>
      <c r="I178" s="29">
        <f>VLOOKUP(B178,[1]Sheet1!$B$5:$AZ$716,51,0)</f>
        <v>0</v>
      </c>
      <c r="J178" s="29">
        <f>VLOOKUP(B178,[1]Sheet1!$B$5:$BA$716,52,0)</f>
        <v>0</v>
      </c>
      <c r="K178" s="30">
        <f>VLOOKUP(B178,[2]Sheet1!$B$5:$BB$697,53,0)</f>
        <v>0</v>
      </c>
      <c r="L178" s="30">
        <f>VLOOKUP(B178,[2]Sheet1!$B:$BC,54,0)</f>
        <v>0</v>
      </c>
      <c r="M178" s="30">
        <f>VLOOKUP(B178,[2]Sheet1!$B:$BD,55,0)</f>
        <v>0</v>
      </c>
      <c r="N178" s="30">
        <f>VLOOKUP(B178,[2]Sheet1!$B:$BE,56,0)</f>
        <v>0</v>
      </c>
      <c r="O178" s="30">
        <f>VLOOKUP(B178,[2]Sheet1!$B:$BF,57,0)</f>
        <v>0</v>
      </c>
      <c r="P178" s="30">
        <f>VLOOKUP(B178,[3]Sheet1!$B:$BH,59,0)</f>
        <v>0</v>
      </c>
      <c r="Q178" s="30">
        <f>VLOOKUP(B178,[4]Sheet1!$B$5:$BJ$707,61,0)</f>
        <v>0</v>
      </c>
      <c r="R178" s="30">
        <f>VLOOKUP(B178,[1]Sheet1!$B$5:$BN$716,65,0)</f>
        <v>0</v>
      </c>
      <c r="S178" s="36">
        <f t="shared" si="45"/>
        <v>0</v>
      </c>
      <c r="T178" s="37">
        <f>VLOOKUP(B178,[5]Sheet2!$A:$V,21,0)</f>
        <v>70400</v>
      </c>
      <c r="U178" s="37"/>
      <c r="V178" s="37"/>
      <c r="W178" s="37"/>
      <c r="X178" s="37"/>
      <c r="Y178" s="37">
        <f>VLOOKUP(B178,'[7]7.4付款计划'!$C$4:$AI$185,33,0)</f>
        <v>0</v>
      </c>
      <c r="Z178" s="37">
        <f>VLOOKUP(B178,'[7]7.9付款计划'!$C$9:$AB$196,26,0)</f>
        <v>0</v>
      </c>
      <c r="AA178" s="37"/>
      <c r="AB178" s="37"/>
      <c r="AC178" s="37">
        <f t="shared" si="46"/>
        <v>70400</v>
      </c>
      <c r="AD178" s="38">
        <f t="shared" si="39"/>
        <v>-70400</v>
      </c>
      <c r="AE178" s="38">
        <f t="shared" si="47"/>
        <v>0</v>
      </c>
      <c r="AF178" s="44"/>
      <c r="AG178" s="45">
        <f t="shared" si="40"/>
        <v>0</v>
      </c>
      <c r="AH178" s="54">
        <v>22600</v>
      </c>
      <c r="AI178" s="47">
        <f t="shared" si="48"/>
        <v>22600</v>
      </c>
      <c r="AJ178" s="48" t="str">
        <f t="shared" si="41"/>
        <v>100%</v>
      </c>
      <c r="AK178" s="49">
        <f t="shared" si="42"/>
        <v>5.7384041616857021E-3</v>
      </c>
      <c r="AL178" s="50"/>
      <c r="AM178" s="50"/>
      <c r="AN178" s="50"/>
      <c r="AO178" s="50">
        <f t="shared" si="43"/>
        <v>0</v>
      </c>
      <c r="AP178" s="58"/>
      <c r="AQ178" s="58">
        <f t="shared" si="52"/>
        <v>0</v>
      </c>
      <c r="AR178" s="47">
        <f t="shared" si="44"/>
        <v>22600</v>
      </c>
      <c r="AS178" s="59">
        <v>45545</v>
      </c>
      <c r="AT178" s="61">
        <v>7</v>
      </c>
      <c r="AU178" s="59">
        <f t="shared" si="53"/>
        <v>45538</v>
      </c>
      <c r="AV178" s="19" t="s">
        <v>98</v>
      </c>
      <c r="AW178" s="47"/>
      <c r="AX178" s="9" t="s">
        <v>107</v>
      </c>
      <c r="AY178" s="69"/>
    </row>
    <row r="179" spans="1:51" ht="36" customHeight="1" x14ac:dyDescent="0.25">
      <c r="A179" s="9">
        <f t="shared" si="49"/>
        <v>176</v>
      </c>
      <c r="B179" s="10" t="s">
        <v>515</v>
      </c>
      <c r="C179" s="11" t="s">
        <v>516</v>
      </c>
      <c r="D179" s="12" t="s">
        <v>562</v>
      </c>
      <c r="E179" s="82" t="s">
        <v>114</v>
      </c>
      <c r="F179" s="15" t="s">
        <v>16</v>
      </c>
      <c r="G179" s="15" t="s">
        <v>21</v>
      </c>
      <c r="H179" s="28">
        <v>1</v>
      </c>
      <c r="I179" s="29">
        <f>VLOOKUP(B179,[1]Sheet1!$B$5:$AZ$716,51,0)</f>
        <v>300701.21000000002</v>
      </c>
      <c r="J179" s="29">
        <f>VLOOKUP(B179,[1]Sheet1!$B$5:$BA$716,52,0)</f>
        <v>147638.18</v>
      </c>
      <c r="K179" s="30">
        <f>VLOOKUP(B179,[2]Sheet1!$B$5:$BB$697,53,0)</f>
        <v>0</v>
      </c>
      <c r="L179" s="30">
        <f>VLOOKUP(B179,[2]Sheet1!$B:$BC,54,0)</f>
        <v>38398.706666666701</v>
      </c>
      <c r="M179" s="30">
        <f>VLOOKUP(B179,[2]Sheet1!$B:$BD,55,0)</f>
        <v>45148.573333333297</v>
      </c>
      <c r="N179" s="30">
        <f>VLOOKUP(B179,[2]Sheet1!$B:$BE,56,0)</f>
        <v>69754.936666666705</v>
      </c>
      <c r="O179" s="30">
        <f>VLOOKUP(B179,[2]Sheet1!$B:$BF,57,0)</f>
        <v>69754.936666666705</v>
      </c>
      <c r="P179" s="30">
        <f>VLOOKUP(B179,[3]Sheet1!$B:$BH,59,0)</f>
        <v>69754.936666666705</v>
      </c>
      <c r="Q179" s="30">
        <f>VLOOKUP(B179,[4]Sheet1!$B$5:$BJ$707,61,0)</f>
        <v>30554.401666666701</v>
      </c>
      <c r="R179" s="30">
        <f>VLOOKUP(B179,[1]Sheet1!$B$5:$BN$716,65,0)</f>
        <v>50116.868333333303</v>
      </c>
      <c r="S179" s="36">
        <f t="shared" si="45"/>
        <v>373483.3600000001</v>
      </c>
      <c r="T179" s="37">
        <f>VLOOKUP(B179,[5]Sheet2!$A:$V,21,0)</f>
        <v>70000</v>
      </c>
      <c r="U179" s="37"/>
      <c r="V179" s="37"/>
      <c r="W179" s="37">
        <f>VLOOKUP(B179,'[6]5.30 (2)'!$C$4:$V$115,20,0)</f>
        <v>270891.44</v>
      </c>
      <c r="X179" s="37"/>
      <c r="Y179" s="37">
        <f>VLOOKUP(B179,'[7]7.4付款计划'!$C$4:$AI$185,33,0)</f>
        <v>0</v>
      </c>
      <c r="Z179" s="37">
        <f>VLOOKUP(B179,'[7]7.9付款计划'!$C$9:$AB$196,26,0)</f>
        <v>0</v>
      </c>
      <c r="AA179" s="37"/>
      <c r="AB179" s="37"/>
      <c r="AC179" s="37">
        <f t="shared" si="46"/>
        <v>340891.44</v>
      </c>
      <c r="AD179" s="38">
        <f t="shared" si="39"/>
        <v>32591.9200000001</v>
      </c>
      <c r="AE179" s="38">
        <f t="shared" si="47"/>
        <v>147638.18</v>
      </c>
      <c r="AF179" s="44">
        <f t="shared" si="50"/>
        <v>147638.18</v>
      </c>
      <c r="AG179" s="45">
        <f t="shared" si="40"/>
        <v>147638.18</v>
      </c>
      <c r="AH179" s="46">
        <v>147638.18</v>
      </c>
      <c r="AI179" s="47">
        <f t="shared" si="48"/>
        <v>147638.18</v>
      </c>
      <c r="AJ179" s="48">
        <f t="shared" si="41"/>
        <v>1</v>
      </c>
      <c r="AK179" s="49">
        <f t="shared" si="42"/>
        <v>3.7487059581225786E-2</v>
      </c>
      <c r="AL179" s="50"/>
      <c r="AM179" s="50"/>
      <c r="AN179" s="50"/>
      <c r="AO179" s="50">
        <f t="shared" si="43"/>
        <v>0</v>
      </c>
      <c r="AP179" s="58">
        <v>0</v>
      </c>
      <c r="AQ179" s="58">
        <f t="shared" si="52"/>
        <v>0</v>
      </c>
      <c r="AR179" s="47">
        <f t="shared" si="44"/>
        <v>147638.18</v>
      </c>
      <c r="AS179" s="59">
        <v>45538</v>
      </c>
      <c r="AT179" s="61">
        <v>3</v>
      </c>
      <c r="AU179" s="59">
        <f t="shared" si="53"/>
        <v>45535</v>
      </c>
      <c r="AV179" s="19" t="s">
        <v>91</v>
      </c>
      <c r="AW179" s="47" t="str">
        <f>VLOOKUP(B179,[8]Sheet1!$A$1:$O$65536,15,0)</f>
        <v>应付360725.97</v>
      </c>
      <c r="AX179" s="9" t="s">
        <v>182</v>
      </c>
      <c r="AY179" s="69" t="s">
        <v>517</v>
      </c>
    </row>
    <row r="180" spans="1:51" ht="36" hidden="1" customHeight="1" x14ac:dyDescent="0.25">
      <c r="A180" s="9">
        <f t="shared" si="49"/>
        <v>177</v>
      </c>
      <c r="B180" s="10" t="s">
        <v>518</v>
      </c>
      <c r="C180" s="12" t="s">
        <v>519</v>
      </c>
      <c r="D180" s="12" t="s">
        <v>571</v>
      </c>
      <c r="E180" s="14" t="s">
        <v>114</v>
      </c>
      <c r="F180" s="15" t="s">
        <v>12</v>
      </c>
      <c r="G180" s="15" t="s">
        <v>111</v>
      </c>
      <c r="H180" s="28">
        <v>1</v>
      </c>
      <c r="I180" s="29">
        <f>VLOOKUP(B180,[1]Sheet1!$B$5:$AZ$716,51,0)</f>
        <v>458</v>
      </c>
      <c r="J180" s="29">
        <f>VLOOKUP(B180,[1]Sheet1!$B$5:$BA$716,52,0)</f>
        <v>458</v>
      </c>
      <c r="K180" s="30">
        <f>VLOOKUP(B180,[2]Sheet1!$B$5:$BB$697,53,0)</f>
        <v>0</v>
      </c>
      <c r="L180" s="30">
        <f>VLOOKUP(B180,[2]Sheet1!$B:$BC,54,0)</f>
        <v>0</v>
      </c>
      <c r="M180" s="30">
        <f>VLOOKUP(B180,[2]Sheet1!$B:$BD,55,0)</f>
        <v>0</v>
      </c>
      <c r="N180" s="30">
        <f>VLOOKUP(B180,[2]Sheet1!$B:$BE,56,0)</f>
        <v>2.6666666666666701</v>
      </c>
      <c r="O180" s="30">
        <f>VLOOKUP(B180,[2]Sheet1!$B:$BF,57,0)</f>
        <v>2.6666666666666701</v>
      </c>
      <c r="P180" s="30">
        <f>VLOOKUP(B180,[3]Sheet1!$B:$BH,59,0)</f>
        <v>993</v>
      </c>
      <c r="Q180" s="30">
        <f>VLOOKUP(B180,[4]Sheet1!$B$5:$BJ$707,61,0)</f>
        <v>76.3333333333333</v>
      </c>
      <c r="R180" s="30">
        <f>VLOOKUP(B180,[1]Sheet1!$B$5:$BN$716,65,0)</f>
        <v>76.3333333333333</v>
      </c>
      <c r="S180" s="36">
        <f t="shared" si="45"/>
        <v>1151</v>
      </c>
      <c r="T180" s="37">
        <f>VLOOKUP(B180,[5]Sheet2!$A:$V,21,0)</f>
        <v>5500</v>
      </c>
      <c r="U180" s="37"/>
      <c r="V180" s="37"/>
      <c r="W180" s="37">
        <v>5500</v>
      </c>
      <c r="X180" s="37"/>
      <c r="Y180" s="37">
        <f>VLOOKUP(B180,'[7]7.4付款计划'!$C$4:$AI$185,33,0)</f>
        <v>0</v>
      </c>
      <c r="Z180" s="37">
        <f>VLOOKUP(B180,'[7]7.9付款计划'!$C$9:$AB$196,26,0)</f>
        <v>0</v>
      </c>
      <c r="AA180" s="37"/>
      <c r="AB180" s="37"/>
      <c r="AC180" s="37">
        <f t="shared" si="46"/>
        <v>11000</v>
      </c>
      <c r="AD180" s="38">
        <f t="shared" si="39"/>
        <v>-9849</v>
      </c>
      <c r="AE180" s="38">
        <f t="shared" si="47"/>
        <v>458</v>
      </c>
      <c r="AF180" s="44">
        <f t="shared" si="50"/>
        <v>458</v>
      </c>
      <c r="AG180" s="45">
        <f t="shared" si="40"/>
        <v>458</v>
      </c>
      <c r="AH180" s="44"/>
      <c r="AI180" s="47">
        <f t="shared" si="48"/>
        <v>0</v>
      </c>
      <c r="AJ180" s="48">
        <f t="shared" si="41"/>
        <v>0</v>
      </c>
      <c r="AK180" s="49">
        <f t="shared" si="42"/>
        <v>0</v>
      </c>
      <c r="AL180" s="50"/>
      <c r="AM180" s="51"/>
      <c r="AN180" s="51"/>
      <c r="AO180" s="50">
        <f t="shared" si="43"/>
        <v>0</v>
      </c>
      <c r="AP180" s="58"/>
      <c r="AQ180" s="58">
        <f t="shared" si="52"/>
        <v>0</v>
      </c>
      <c r="AR180" s="47">
        <f t="shared" si="44"/>
        <v>0</v>
      </c>
      <c r="AS180" s="59"/>
      <c r="AT180" s="61"/>
      <c r="AU180" s="59"/>
      <c r="AV180" s="19" t="s">
        <v>98</v>
      </c>
      <c r="AW180" s="47"/>
      <c r="AX180" s="9" t="s">
        <v>107</v>
      </c>
      <c r="AY180" s="69"/>
    </row>
    <row r="181" spans="1:51" ht="36" hidden="1" customHeight="1" x14ac:dyDescent="0.25">
      <c r="A181" s="9">
        <f t="shared" si="49"/>
        <v>178</v>
      </c>
      <c r="B181" s="10" t="s">
        <v>520</v>
      </c>
      <c r="C181" s="12" t="s">
        <v>521</v>
      </c>
      <c r="D181" s="12" t="s">
        <v>571</v>
      </c>
      <c r="E181" s="14" t="s">
        <v>250</v>
      </c>
      <c r="F181" s="15" t="s">
        <v>12</v>
      </c>
      <c r="G181" s="15" t="s">
        <v>111</v>
      </c>
      <c r="H181" s="28">
        <v>1</v>
      </c>
      <c r="I181" s="29">
        <f>VLOOKUP(B181,[1]Sheet1!$B$5:$AZ$716,51,0)</f>
        <v>190530.9</v>
      </c>
      <c r="J181" s="29">
        <f>VLOOKUP(B181,[1]Sheet1!$B$5:$BA$716,52,0)</f>
        <v>165027.4</v>
      </c>
      <c r="K181" s="30">
        <f>VLOOKUP(B181,[2]Sheet1!$B$5:$BB$697,53,0)</f>
        <v>6182.65</v>
      </c>
      <c r="L181" s="30">
        <f>VLOOKUP(B181,[2]Sheet1!$B:$BC,54,0)</f>
        <v>6182.65</v>
      </c>
      <c r="M181" s="30">
        <f>VLOOKUP(B181,[2]Sheet1!$B:$BD,55,0)</f>
        <v>6132.65</v>
      </c>
      <c r="N181" s="30">
        <f>VLOOKUP(B181,[2]Sheet1!$B:$BE,56,0)</f>
        <v>6132.65</v>
      </c>
      <c r="O181" s="30">
        <f>VLOOKUP(B181,[2]Sheet1!$B:$BF,57,0)</f>
        <v>14920.8166666667</v>
      </c>
      <c r="P181" s="30">
        <f>VLOOKUP(B181,[3]Sheet1!$B:$BH,59,0)</f>
        <v>11003.15</v>
      </c>
      <c r="Q181" s="30">
        <f>VLOOKUP(B181,[4]Sheet1!$B$5:$BJ$707,61,0)</f>
        <v>9857.8333333333303</v>
      </c>
      <c r="R181" s="30">
        <f>VLOOKUP(B181,[1]Sheet1!$B$5:$BN$716,65,0)</f>
        <v>14108.416666666701</v>
      </c>
      <c r="S181" s="36">
        <f t="shared" si="45"/>
        <v>74520.816666666738</v>
      </c>
      <c r="T181" s="37">
        <f>VLOOKUP(B181,[5]Sheet2!$A:$V,21,0)</f>
        <v>30000</v>
      </c>
      <c r="U181" s="37">
        <v>30000</v>
      </c>
      <c r="V181" s="37"/>
      <c r="W181" s="37"/>
      <c r="X181" s="37"/>
      <c r="Y181" s="37">
        <f>VLOOKUP(B181,'[7]7.4付款计划'!$C$4:$AI$185,33,0)</f>
        <v>0</v>
      </c>
      <c r="Z181" s="37">
        <f>VLOOKUP(B181,'[7]7.9付款计划'!$C$9:$AB$196,26,0)</f>
        <v>0</v>
      </c>
      <c r="AA181" s="37"/>
      <c r="AB181" s="37"/>
      <c r="AC181" s="37">
        <f t="shared" si="46"/>
        <v>60000</v>
      </c>
      <c r="AD181" s="38">
        <f t="shared" si="39"/>
        <v>14520.816666666738</v>
      </c>
      <c r="AE181" s="38">
        <f t="shared" si="47"/>
        <v>165027.4</v>
      </c>
      <c r="AF181" s="44">
        <f t="shared" si="50"/>
        <v>165027.4</v>
      </c>
      <c r="AG181" s="45">
        <f t="shared" si="40"/>
        <v>165027.4</v>
      </c>
      <c r="AH181" s="44">
        <v>50000</v>
      </c>
      <c r="AI181" s="47">
        <f t="shared" si="48"/>
        <v>50000</v>
      </c>
      <c r="AJ181" s="48">
        <f t="shared" si="41"/>
        <v>0.30297998998954112</v>
      </c>
      <c r="AK181" s="49">
        <f t="shared" si="42"/>
        <v>1.269558442850819E-2</v>
      </c>
      <c r="AL181" s="50"/>
      <c r="AM181" s="51"/>
      <c r="AN181" s="51"/>
      <c r="AO181" s="50">
        <f t="shared" si="43"/>
        <v>0</v>
      </c>
      <c r="AP181" s="58"/>
      <c r="AQ181" s="58">
        <f t="shared" si="52"/>
        <v>0</v>
      </c>
      <c r="AR181" s="47">
        <f t="shared" si="44"/>
        <v>50000</v>
      </c>
      <c r="AS181" s="59"/>
      <c r="AT181" s="61"/>
      <c r="AU181" s="59"/>
      <c r="AV181" s="19" t="s">
        <v>98</v>
      </c>
      <c r="AW181" s="47"/>
      <c r="AX181" s="9" t="s">
        <v>107</v>
      </c>
      <c r="AY181" s="69"/>
    </row>
    <row r="182" spans="1:51" ht="36" hidden="1" customHeight="1" x14ac:dyDescent="0.25">
      <c r="A182" s="9">
        <f t="shared" si="49"/>
        <v>179</v>
      </c>
      <c r="B182" s="10" t="s">
        <v>522</v>
      </c>
      <c r="C182" s="12" t="s">
        <v>523</v>
      </c>
      <c r="D182" s="12" t="s">
        <v>571</v>
      </c>
      <c r="E182" s="14" t="s">
        <v>114</v>
      </c>
      <c r="F182" s="15" t="s">
        <v>12</v>
      </c>
      <c r="G182" s="15" t="s">
        <v>111</v>
      </c>
      <c r="H182" s="28">
        <v>1</v>
      </c>
      <c r="I182" s="29">
        <f>VLOOKUP(B182,[1]Sheet1!$B$5:$AZ$716,51,0)</f>
        <v>44064.5</v>
      </c>
      <c r="J182" s="29">
        <f>VLOOKUP(B182,[1]Sheet1!$B$5:$BA$716,52,0)</f>
        <v>44064.5</v>
      </c>
      <c r="K182" s="30">
        <f>VLOOKUP(B182,[2]Sheet1!$B$5:$BB$697,53,0)</f>
        <v>3027.6666666666702</v>
      </c>
      <c r="L182" s="30">
        <f>VLOOKUP(B182,[2]Sheet1!$B:$BC,54,0)</f>
        <v>3027.6666666666702</v>
      </c>
      <c r="M182" s="30">
        <f>VLOOKUP(B182,[2]Sheet1!$B:$BD,55,0)</f>
        <v>3027.6666666666702</v>
      </c>
      <c r="N182" s="30">
        <f>VLOOKUP(B182,[2]Sheet1!$B:$BE,56,0)</f>
        <v>3027.6666666666702</v>
      </c>
      <c r="O182" s="30">
        <f>VLOOKUP(B182,[2]Sheet1!$B:$BF,57,0)</f>
        <v>3027.6666666666702</v>
      </c>
      <c r="P182" s="30">
        <f>VLOOKUP(B182,[3]Sheet1!$B:$BH,59,0)</f>
        <v>3027.6666666666702</v>
      </c>
      <c r="Q182" s="30">
        <f>VLOOKUP(B182,[4]Sheet1!$B$5:$BJ$707,61,0)</f>
        <v>0</v>
      </c>
      <c r="R182" s="30">
        <f>VLOOKUP(B182,[1]Sheet1!$B$5:$BN$716,65,0)</f>
        <v>0</v>
      </c>
      <c r="S182" s="36">
        <f t="shared" si="45"/>
        <v>18166.000000000022</v>
      </c>
      <c r="T182" s="37">
        <f>VLOOKUP(B182,[5]Sheet2!$A:$V,21,0)</f>
        <v>0</v>
      </c>
      <c r="U182" s="37"/>
      <c r="V182" s="37"/>
      <c r="W182" s="37"/>
      <c r="X182" s="37"/>
      <c r="Y182" s="37">
        <f>VLOOKUP(B182,'[7]7.4付款计划'!$C$4:$AI$185,33,0)</f>
        <v>0</v>
      </c>
      <c r="Z182" s="37">
        <f>VLOOKUP(B182,'[7]7.9付款计划'!$C$9:$AB$196,26,0)</f>
        <v>0</v>
      </c>
      <c r="AA182" s="37"/>
      <c r="AB182" s="37"/>
      <c r="AC182" s="37">
        <f t="shared" si="46"/>
        <v>0</v>
      </c>
      <c r="AD182" s="38">
        <f t="shared" si="39"/>
        <v>18166.000000000022</v>
      </c>
      <c r="AE182" s="38">
        <f t="shared" si="47"/>
        <v>44064.5</v>
      </c>
      <c r="AF182" s="44">
        <f t="shared" si="50"/>
        <v>44064.5</v>
      </c>
      <c r="AG182" s="45">
        <f t="shared" si="40"/>
        <v>44064.5</v>
      </c>
      <c r="AH182" s="44"/>
      <c r="AI182" s="47">
        <f t="shared" si="48"/>
        <v>0</v>
      </c>
      <c r="AJ182" s="48">
        <f t="shared" si="41"/>
        <v>0</v>
      </c>
      <c r="AK182" s="49">
        <f t="shared" si="42"/>
        <v>0</v>
      </c>
      <c r="AL182" s="50"/>
      <c r="AM182" s="51"/>
      <c r="AN182" s="51"/>
      <c r="AO182" s="50">
        <f t="shared" si="43"/>
        <v>0</v>
      </c>
      <c r="AP182" s="58"/>
      <c r="AQ182" s="58">
        <f t="shared" si="52"/>
        <v>0</v>
      </c>
      <c r="AR182" s="47">
        <f t="shared" si="44"/>
        <v>0</v>
      </c>
      <c r="AS182" s="59"/>
      <c r="AT182" s="61"/>
      <c r="AU182" s="59"/>
      <c r="AV182" s="19" t="s">
        <v>98</v>
      </c>
      <c r="AW182" s="47"/>
      <c r="AX182" s="9" t="s">
        <v>107</v>
      </c>
      <c r="AY182" s="69"/>
    </row>
    <row r="183" spans="1:51" ht="36" hidden="1" customHeight="1" x14ac:dyDescent="0.25">
      <c r="A183" s="9">
        <f t="shared" si="49"/>
        <v>180</v>
      </c>
      <c r="B183" s="10" t="s">
        <v>524</v>
      </c>
      <c r="C183" s="12" t="s">
        <v>525</v>
      </c>
      <c r="D183" s="12" t="s">
        <v>571</v>
      </c>
      <c r="E183" s="14" t="s">
        <v>114</v>
      </c>
      <c r="F183" s="15" t="s">
        <v>16</v>
      </c>
      <c r="G183" s="15" t="s">
        <v>111</v>
      </c>
      <c r="H183" s="28">
        <v>1</v>
      </c>
      <c r="I183" s="29">
        <f>VLOOKUP(B183,[1]Sheet1!$B$5:$AZ$716,51,0)</f>
        <v>0</v>
      </c>
      <c r="J183" s="29">
        <f>VLOOKUP(B183,[1]Sheet1!$B$5:$BA$716,52,0)</f>
        <v>0</v>
      </c>
      <c r="K183" s="30">
        <f>VLOOKUP(B183,[2]Sheet1!$B$5:$BB$697,53,0)</f>
        <v>1500</v>
      </c>
      <c r="L183" s="30">
        <f>VLOOKUP(B183,[2]Sheet1!$B:$BC,54,0)</f>
        <v>1500</v>
      </c>
      <c r="M183" s="30">
        <f>VLOOKUP(B183,[2]Sheet1!$B:$BD,55,0)</f>
        <v>1500</v>
      </c>
      <c r="N183" s="30">
        <f>VLOOKUP(B183,[2]Sheet1!$B:$BE,56,0)</f>
        <v>1500</v>
      </c>
      <c r="O183" s="30">
        <f>VLOOKUP(B183,[2]Sheet1!$B:$BF,57,0)</f>
        <v>1500</v>
      </c>
      <c r="P183" s="30">
        <f>VLOOKUP(B183,[3]Sheet1!$B:$BH,59,0)</f>
        <v>1500</v>
      </c>
      <c r="Q183" s="30">
        <f>VLOOKUP(B183,[4]Sheet1!$B$5:$BJ$707,61,0)</f>
        <v>0</v>
      </c>
      <c r="R183" s="30">
        <f>VLOOKUP(B183,[1]Sheet1!$B$5:$BN$716,65,0)</f>
        <v>0</v>
      </c>
      <c r="S183" s="36">
        <f t="shared" si="45"/>
        <v>9000</v>
      </c>
      <c r="T183" s="37">
        <f>VLOOKUP(B183,[5]Sheet2!$A:$V,21,0)</f>
        <v>0</v>
      </c>
      <c r="U183" s="37"/>
      <c r="V183" s="37"/>
      <c r="W183" s="37"/>
      <c r="X183" s="37"/>
      <c r="Y183" s="37">
        <f>VLOOKUP(B183,'[7]7.4付款计划'!$C$4:$AI$185,33,0)</f>
        <v>9000</v>
      </c>
      <c r="Z183" s="37">
        <f>VLOOKUP(B183,'[7]7.9付款计划'!$C$9:$AB$196,26,0)</f>
        <v>0</v>
      </c>
      <c r="AA183" s="37"/>
      <c r="AB183" s="37"/>
      <c r="AC183" s="37">
        <f t="shared" si="46"/>
        <v>9000</v>
      </c>
      <c r="AD183" s="38">
        <f t="shared" si="39"/>
        <v>0</v>
      </c>
      <c r="AE183" s="38">
        <f t="shared" si="47"/>
        <v>0</v>
      </c>
      <c r="AF183" s="44">
        <f t="shared" si="50"/>
        <v>0</v>
      </c>
      <c r="AG183" s="45">
        <f t="shared" si="40"/>
        <v>0</v>
      </c>
      <c r="AH183" s="44"/>
      <c r="AI183" s="47">
        <f t="shared" si="48"/>
        <v>0</v>
      </c>
      <c r="AJ183" s="48" t="str">
        <f t="shared" si="41"/>
        <v>100%</v>
      </c>
      <c r="AK183" s="49">
        <f t="shared" si="42"/>
        <v>0</v>
      </c>
      <c r="AL183" s="50"/>
      <c r="AM183" s="51"/>
      <c r="AN183" s="51"/>
      <c r="AO183" s="50">
        <f t="shared" si="43"/>
        <v>0</v>
      </c>
      <c r="AP183" s="58"/>
      <c r="AQ183" s="58">
        <f t="shared" si="52"/>
        <v>0</v>
      </c>
      <c r="AR183" s="47">
        <f t="shared" si="44"/>
        <v>0</v>
      </c>
      <c r="AS183" s="59"/>
      <c r="AT183" s="61"/>
      <c r="AU183" s="59"/>
      <c r="AV183" s="68" t="s">
        <v>98</v>
      </c>
      <c r="AW183" s="47"/>
      <c r="AX183" s="15" t="s">
        <v>107</v>
      </c>
      <c r="AY183" s="69"/>
    </row>
    <row r="184" spans="1:51" ht="36" hidden="1" customHeight="1" x14ac:dyDescent="0.25">
      <c r="A184" s="9">
        <f t="shared" si="49"/>
        <v>181</v>
      </c>
      <c r="B184" s="10" t="s">
        <v>526</v>
      </c>
      <c r="C184" s="12" t="s">
        <v>527</v>
      </c>
      <c r="D184" s="12" t="s">
        <v>571</v>
      </c>
      <c r="E184" s="14" t="s">
        <v>114</v>
      </c>
      <c r="F184" s="15" t="s">
        <v>12</v>
      </c>
      <c r="G184" s="15" t="s">
        <v>111</v>
      </c>
      <c r="H184" s="28">
        <v>0.8</v>
      </c>
      <c r="I184" s="29">
        <f>VLOOKUP(B184,[1]Sheet1!$B$5:$AZ$716,51,0)</f>
        <v>16908.5</v>
      </c>
      <c r="J184" s="29">
        <f>VLOOKUP(B184,[1]Sheet1!$B$5:$BA$716,52,0)</f>
        <v>16908.5</v>
      </c>
      <c r="K184" s="30">
        <f>VLOOKUP(B184,[2]Sheet1!$B$5:$BB$697,53,0)</f>
        <v>0</v>
      </c>
      <c r="L184" s="30">
        <f>VLOOKUP(B184,[2]Sheet1!$B:$BC,54,0)</f>
        <v>0</v>
      </c>
      <c r="M184" s="30">
        <f>VLOOKUP(B184,[2]Sheet1!$B:$BD,55,0)</f>
        <v>0</v>
      </c>
      <c r="N184" s="30">
        <f>VLOOKUP(B184,[2]Sheet1!$B:$BE,56,0)</f>
        <v>0</v>
      </c>
      <c r="O184" s="30">
        <f>VLOOKUP(B184,[2]Sheet1!$B:$BF,57,0)</f>
        <v>0</v>
      </c>
      <c r="P184" s="30">
        <f>VLOOKUP(B184,[3]Sheet1!$B:$BH,59,0)</f>
        <v>2818.0833333333298</v>
      </c>
      <c r="Q184" s="30">
        <f>VLOOKUP(B184,[4]Sheet1!$B$5:$BJ$707,61,0)</f>
        <v>2818.0833333333298</v>
      </c>
      <c r="R184" s="30">
        <f>VLOOKUP(B184,[1]Sheet1!$B$5:$BN$716,65,0)</f>
        <v>2818.0833333333298</v>
      </c>
      <c r="S184" s="36">
        <f t="shared" si="45"/>
        <v>6763.3999999999915</v>
      </c>
      <c r="T184" s="37">
        <f>VLOOKUP(B184,[5]Sheet2!$A:$V,21,0)</f>
        <v>0</v>
      </c>
      <c r="U184" s="37"/>
      <c r="V184" s="37"/>
      <c r="W184" s="37"/>
      <c r="X184" s="37"/>
      <c r="Y184" s="37"/>
      <c r="Z184" s="37">
        <f>VLOOKUP(B184,'[7]7.9付款计划'!$C$9:$AB$196,26,0)</f>
        <v>0</v>
      </c>
      <c r="AA184" s="37"/>
      <c r="AB184" s="37"/>
      <c r="AC184" s="37">
        <f t="shared" si="46"/>
        <v>0</v>
      </c>
      <c r="AD184" s="38">
        <f t="shared" si="39"/>
        <v>6763.3999999999915</v>
      </c>
      <c r="AE184" s="38">
        <f t="shared" si="47"/>
        <v>16908.5</v>
      </c>
      <c r="AF184" s="44">
        <f t="shared" si="50"/>
        <v>16908.5</v>
      </c>
      <c r="AG184" s="45">
        <f t="shared" si="40"/>
        <v>16908.5</v>
      </c>
      <c r="AH184" s="44"/>
      <c r="AI184" s="47">
        <f t="shared" si="48"/>
        <v>0</v>
      </c>
      <c r="AJ184" s="48">
        <f t="shared" si="41"/>
        <v>0</v>
      </c>
      <c r="AK184" s="49">
        <f t="shared" si="42"/>
        <v>0</v>
      </c>
      <c r="AL184" s="50"/>
      <c r="AM184" s="51"/>
      <c r="AN184" s="51"/>
      <c r="AO184" s="50">
        <f t="shared" si="43"/>
        <v>0</v>
      </c>
      <c r="AP184" s="58"/>
      <c r="AQ184" s="58">
        <f t="shared" si="52"/>
        <v>0</v>
      </c>
      <c r="AR184" s="47">
        <f t="shared" si="44"/>
        <v>0</v>
      </c>
      <c r="AS184" s="59"/>
      <c r="AT184" s="61"/>
      <c r="AU184" s="59"/>
      <c r="AV184" s="19" t="s">
        <v>98</v>
      </c>
      <c r="AW184" s="47"/>
      <c r="AX184" s="9" t="s">
        <v>107</v>
      </c>
      <c r="AY184" s="69"/>
    </row>
    <row r="185" spans="1:51" ht="36" hidden="1" customHeight="1" x14ac:dyDescent="0.25">
      <c r="A185" s="9">
        <f t="shared" si="49"/>
        <v>182</v>
      </c>
      <c r="B185" s="10" t="s">
        <v>528</v>
      </c>
      <c r="C185" s="12" t="s">
        <v>529</v>
      </c>
      <c r="D185" s="12" t="s">
        <v>571</v>
      </c>
      <c r="E185" s="14" t="s">
        <v>114</v>
      </c>
      <c r="F185" s="15" t="s">
        <v>16</v>
      </c>
      <c r="G185" s="15" t="s">
        <v>108</v>
      </c>
      <c r="H185" s="28">
        <v>1</v>
      </c>
      <c r="I185" s="29">
        <f>VLOOKUP(B185,[1]Sheet1!$B$5:$AZ$716,51,0)</f>
        <v>60025</v>
      </c>
      <c r="J185" s="29">
        <f>VLOOKUP(B185,[1]Sheet1!$B$5:$BA$716,52,0)</f>
        <v>60025</v>
      </c>
      <c r="K185" s="30">
        <f>VLOOKUP(B185,[2]Sheet1!$B$5:$BB$697,53,0)</f>
        <v>0</v>
      </c>
      <c r="L185" s="30">
        <f>VLOOKUP(B185,[2]Sheet1!$B:$BC,54,0)</f>
        <v>0</v>
      </c>
      <c r="M185" s="30">
        <f>VLOOKUP(B185,[2]Sheet1!$B:$BD,55,0)</f>
        <v>0</v>
      </c>
      <c r="N185" s="30">
        <f>VLOOKUP(B185,[2]Sheet1!$B:$BE,56,0)</f>
        <v>0</v>
      </c>
      <c r="O185" s="30">
        <f>VLOOKUP(B185,[2]Sheet1!$B:$BF,57,0)</f>
        <v>0</v>
      </c>
      <c r="P185" s="30">
        <f>VLOOKUP(B185,[3]Sheet1!$B:$BH,59,0)</f>
        <v>0</v>
      </c>
      <c r="Q185" s="30">
        <f>VLOOKUP(B185,[4]Sheet1!$B$5:$BJ$707,61,0)</f>
        <v>0</v>
      </c>
      <c r="R185" s="30">
        <f>VLOOKUP(B185,[1]Sheet1!$B$5:$BN$716,65,0)</f>
        <v>10004.166666666701</v>
      </c>
      <c r="S185" s="36">
        <f t="shared" si="45"/>
        <v>10004.166666666701</v>
      </c>
      <c r="T185" s="37">
        <f>VLOOKUP(B185,[5]Sheet2!$A:$V,21,0)</f>
        <v>20000</v>
      </c>
      <c r="U185" s="37"/>
      <c r="V185" s="37">
        <v>21200</v>
      </c>
      <c r="W185" s="37"/>
      <c r="X185" s="37"/>
      <c r="Y185" s="37"/>
      <c r="Z185" s="37">
        <f>VLOOKUP(B185,'[7]7.9付款计划'!$C$9:$AB$196,26,0)</f>
        <v>0</v>
      </c>
      <c r="AA185" s="37"/>
      <c r="AB185" s="37"/>
      <c r="AC185" s="37">
        <f t="shared" si="46"/>
        <v>41200</v>
      </c>
      <c r="AD185" s="38">
        <f t="shared" si="39"/>
        <v>-31195.833333333299</v>
      </c>
      <c r="AE185" s="38">
        <f t="shared" si="47"/>
        <v>60025</v>
      </c>
      <c r="AF185" s="44">
        <f t="shared" si="50"/>
        <v>60025</v>
      </c>
      <c r="AG185" s="45">
        <f t="shared" si="40"/>
        <v>60025</v>
      </c>
      <c r="AH185" s="44"/>
      <c r="AI185" s="47">
        <f t="shared" si="48"/>
        <v>0</v>
      </c>
      <c r="AJ185" s="48">
        <f t="shared" si="41"/>
        <v>0</v>
      </c>
      <c r="AK185" s="49">
        <f t="shared" si="42"/>
        <v>0</v>
      </c>
      <c r="AL185" s="50"/>
      <c r="AM185" s="51"/>
      <c r="AN185" s="51"/>
      <c r="AO185" s="50">
        <f t="shared" si="43"/>
        <v>0</v>
      </c>
      <c r="AP185" s="58"/>
      <c r="AQ185" s="58">
        <f t="shared" si="52"/>
        <v>0</v>
      </c>
      <c r="AR185" s="47">
        <f t="shared" si="44"/>
        <v>0</v>
      </c>
      <c r="AS185" s="59"/>
      <c r="AT185" s="61">
        <v>3</v>
      </c>
      <c r="AU185" s="59">
        <f t="shared" ref="AU185:AU193" si="54">AS185-AT185</f>
        <v>-3</v>
      </c>
      <c r="AV185" s="19" t="s">
        <v>98</v>
      </c>
      <c r="AW185" s="47"/>
      <c r="AX185" s="9" t="s">
        <v>162</v>
      </c>
      <c r="AY185" s="69"/>
    </row>
    <row r="186" spans="1:51" ht="36" hidden="1" customHeight="1" x14ac:dyDescent="0.25">
      <c r="A186" s="9">
        <f t="shared" si="49"/>
        <v>183</v>
      </c>
      <c r="B186" s="10" t="s">
        <v>530</v>
      </c>
      <c r="C186" s="12" t="s">
        <v>531</v>
      </c>
      <c r="D186" s="12" t="s">
        <v>571</v>
      </c>
      <c r="E186" s="14" t="s">
        <v>114</v>
      </c>
      <c r="F186" s="15" t="s">
        <v>12</v>
      </c>
      <c r="G186" s="15" t="s">
        <v>108</v>
      </c>
      <c r="H186" s="28">
        <v>1</v>
      </c>
      <c r="I186" s="29">
        <f>VLOOKUP(B186,[1]Sheet1!$B$5:$AZ$716,51,0)</f>
        <v>97692</v>
      </c>
      <c r="J186" s="29">
        <f>VLOOKUP(B186,[1]Sheet1!$B$5:$BA$716,52,0)</f>
        <v>97692</v>
      </c>
      <c r="K186" s="30">
        <f>VLOOKUP(B186,[2]Sheet1!$B$5:$BB$697,53,0)</f>
        <v>0</v>
      </c>
      <c r="L186" s="30">
        <f>VLOOKUP(B186,[2]Sheet1!$B:$BC,54,0)</f>
        <v>0</v>
      </c>
      <c r="M186" s="30">
        <f>VLOOKUP(B186,[2]Sheet1!$B:$BD,55,0)</f>
        <v>0</v>
      </c>
      <c r="N186" s="30">
        <f>VLOOKUP(B186,[2]Sheet1!$B:$BE,56,0)</f>
        <v>0</v>
      </c>
      <c r="O186" s="30">
        <f>VLOOKUP(B186,[2]Sheet1!$B:$BF,57,0)</f>
        <v>0</v>
      </c>
      <c r="P186" s="30">
        <f>VLOOKUP(B186,[3]Sheet1!$B:$BH,59,0)</f>
        <v>0</v>
      </c>
      <c r="Q186" s="30">
        <f>VLOOKUP(B186,[4]Sheet1!$B$5:$BJ$707,61,0)</f>
        <v>0</v>
      </c>
      <c r="R186" s="30">
        <f>VLOOKUP(B186,[1]Sheet1!$B$5:$BN$716,65,0)</f>
        <v>2583.3333333333298</v>
      </c>
      <c r="S186" s="36">
        <f t="shared" si="45"/>
        <v>2583.3333333333298</v>
      </c>
      <c r="T186" s="37">
        <f>VLOOKUP(B186,[5]Sheet2!$A:$V,21,0)</f>
        <v>0</v>
      </c>
      <c r="U186" s="37"/>
      <c r="V186" s="37"/>
      <c r="W186" s="37"/>
      <c r="X186" s="37"/>
      <c r="Y186" s="37"/>
      <c r="Z186" s="37">
        <f>VLOOKUP(B186,'[7]7.9付款计划'!$C$9:$AB$196,26,0)</f>
        <v>0</v>
      </c>
      <c r="AA186" s="37"/>
      <c r="AB186" s="37"/>
      <c r="AC186" s="37">
        <f t="shared" si="46"/>
        <v>0</v>
      </c>
      <c r="AD186" s="38">
        <f t="shared" si="39"/>
        <v>2583.3333333333298</v>
      </c>
      <c r="AE186" s="38">
        <f t="shared" si="47"/>
        <v>97692</v>
      </c>
      <c r="AF186" s="44">
        <f t="shared" si="50"/>
        <v>97692</v>
      </c>
      <c r="AG186" s="45">
        <f t="shared" si="40"/>
        <v>97692</v>
      </c>
      <c r="AH186" s="44"/>
      <c r="AI186" s="47">
        <f t="shared" si="48"/>
        <v>0</v>
      </c>
      <c r="AJ186" s="48">
        <f t="shared" si="41"/>
        <v>0</v>
      </c>
      <c r="AK186" s="49">
        <f t="shared" si="42"/>
        <v>0</v>
      </c>
      <c r="AL186" s="50"/>
      <c r="AM186" s="51"/>
      <c r="AN186" s="51"/>
      <c r="AO186" s="50">
        <f t="shared" si="43"/>
        <v>0</v>
      </c>
      <c r="AP186" s="58"/>
      <c r="AQ186" s="58">
        <f t="shared" si="52"/>
        <v>0</v>
      </c>
      <c r="AR186" s="47">
        <f t="shared" si="44"/>
        <v>0</v>
      </c>
      <c r="AS186" s="59"/>
      <c r="AT186" s="61">
        <v>3</v>
      </c>
      <c r="AU186" s="59">
        <f t="shared" si="54"/>
        <v>-3</v>
      </c>
      <c r="AV186" s="19" t="s">
        <v>98</v>
      </c>
      <c r="AW186" s="47"/>
      <c r="AX186" s="9" t="s">
        <v>162</v>
      </c>
      <c r="AY186" s="69" t="s">
        <v>532</v>
      </c>
    </row>
    <row r="187" spans="1:51" ht="36" hidden="1" customHeight="1" x14ac:dyDescent="0.25">
      <c r="A187" s="9">
        <f t="shared" si="49"/>
        <v>184</v>
      </c>
      <c r="B187" s="10" t="s">
        <v>533</v>
      </c>
      <c r="C187" s="12" t="s">
        <v>534</v>
      </c>
      <c r="D187" s="12" t="s">
        <v>571</v>
      </c>
      <c r="E187" s="14" t="s">
        <v>114</v>
      </c>
      <c r="F187" s="15" t="s">
        <v>12</v>
      </c>
      <c r="G187" s="15" t="s">
        <v>108</v>
      </c>
      <c r="H187" s="28">
        <v>1</v>
      </c>
      <c r="I187" s="29">
        <f>VLOOKUP(B187,[1]Sheet1!$B$5:$AZ$716,51,0)</f>
        <v>13740</v>
      </c>
      <c r="J187" s="29">
        <f>VLOOKUP(B187,[1]Sheet1!$B$5:$BA$716,52,0)</f>
        <v>13740</v>
      </c>
      <c r="K187" s="30">
        <f>VLOOKUP(B187,[2]Sheet1!$B$5:$BB$697,53,0)</f>
        <v>2290</v>
      </c>
      <c r="L187" s="30">
        <f>VLOOKUP(B187,[2]Sheet1!$B:$BC,54,0)</f>
        <v>2290</v>
      </c>
      <c r="M187" s="30">
        <f>VLOOKUP(B187,[2]Sheet1!$B:$BD,55,0)</f>
        <v>2290</v>
      </c>
      <c r="N187" s="30">
        <f>VLOOKUP(B187,[2]Sheet1!$B:$BE,56,0)</f>
        <v>0</v>
      </c>
      <c r="O187" s="30">
        <f>VLOOKUP(B187,[2]Sheet1!$B:$BF,57,0)</f>
        <v>0</v>
      </c>
      <c r="P187" s="30">
        <f>VLOOKUP(B187,[3]Sheet1!$B:$BH,59,0)</f>
        <v>0</v>
      </c>
      <c r="Q187" s="30">
        <f>VLOOKUP(B187,[4]Sheet1!$B$5:$BJ$707,61,0)</f>
        <v>0</v>
      </c>
      <c r="R187" s="30">
        <f>VLOOKUP(B187,[1]Sheet1!$B$5:$BN$716,65,0)</f>
        <v>0</v>
      </c>
      <c r="S187" s="36">
        <f t="shared" si="45"/>
        <v>6870</v>
      </c>
      <c r="T187" s="37"/>
      <c r="U187" s="37"/>
      <c r="V187" s="37"/>
      <c r="W187" s="37"/>
      <c r="X187" s="37"/>
      <c r="Y187" s="37"/>
      <c r="Z187" s="37">
        <f>VLOOKUP(B187,'[7]7.9付款计划'!$C$9:$AB$196,26,0)</f>
        <v>0</v>
      </c>
      <c r="AA187" s="37"/>
      <c r="AB187" s="37"/>
      <c r="AC187" s="37">
        <f t="shared" si="46"/>
        <v>0</v>
      </c>
      <c r="AD187" s="38">
        <f t="shared" si="39"/>
        <v>6870</v>
      </c>
      <c r="AE187" s="38">
        <f t="shared" si="47"/>
        <v>13740</v>
      </c>
      <c r="AF187" s="44">
        <f t="shared" si="50"/>
        <v>13740</v>
      </c>
      <c r="AG187" s="45">
        <f t="shared" si="40"/>
        <v>13740</v>
      </c>
      <c r="AH187" s="44"/>
      <c r="AI187" s="47">
        <f t="shared" si="48"/>
        <v>0</v>
      </c>
      <c r="AJ187" s="48">
        <f t="shared" si="41"/>
        <v>0</v>
      </c>
      <c r="AK187" s="49">
        <f t="shared" si="42"/>
        <v>0</v>
      </c>
      <c r="AL187" s="50"/>
      <c r="AM187" s="51"/>
      <c r="AN187" s="51"/>
      <c r="AO187" s="50">
        <f t="shared" si="43"/>
        <v>0</v>
      </c>
      <c r="AP187" s="58"/>
      <c r="AQ187" s="58">
        <f t="shared" si="52"/>
        <v>0</v>
      </c>
      <c r="AR187" s="47">
        <f t="shared" si="44"/>
        <v>0</v>
      </c>
      <c r="AS187" s="59"/>
      <c r="AT187" s="61">
        <v>3</v>
      </c>
      <c r="AU187" s="59">
        <f t="shared" si="54"/>
        <v>-3</v>
      </c>
      <c r="AV187" s="19" t="s">
        <v>98</v>
      </c>
      <c r="AW187" s="47"/>
      <c r="AX187" s="9" t="s">
        <v>162</v>
      </c>
      <c r="AY187" s="69"/>
    </row>
    <row r="188" spans="1:51" ht="36" hidden="1" customHeight="1" x14ac:dyDescent="0.25">
      <c r="A188" s="9">
        <f t="shared" si="49"/>
        <v>185</v>
      </c>
      <c r="B188" s="10" t="s">
        <v>535</v>
      </c>
      <c r="C188" s="12" t="s">
        <v>536</v>
      </c>
      <c r="D188" s="12" t="s">
        <v>571</v>
      </c>
      <c r="E188" s="14" t="s">
        <v>114</v>
      </c>
      <c r="F188" s="15" t="s">
        <v>12</v>
      </c>
      <c r="G188" s="15" t="s">
        <v>108</v>
      </c>
      <c r="H188" s="28">
        <v>1</v>
      </c>
      <c r="I188" s="29">
        <f>VLOOKUP(B188,[1]Sheet1!$B$5:$AZ$716,51,0)</f>
        <v>16400</v>
      </c>
      <c r="J188" s="29">
        <f>VLOOKUP(B188,[1]Sheet1!$B$5:$BA$716,52,0)</f>
        <v>16400</v>
      </c>
      <c r="K188" s="30">
        <f>VLOOKUP(B188,[2]Sheet1!$B$5:$BB$697,53,0)</f>
        <v>0</v>
      </c>
      <c r="L188" s="30">
        <f>VLOOKUP(B188,[2]Sheet1!$B:$BC,54,0)</f>
        <v>0</v>
      </c>
      <c r="M188" s="30">
        <f>VLOOKUP(B188,[2]Sheet1!$B:$BD,55,0)</f>
        <v>0</v>
      </c>
      <c r="N188" s="30">
        <f>VLOOKUP(B188,[2]Sheet1!$B:$BE,56,0)</f>
        <v>0</v>
      </c>
      <c r="O188" s="30">
        <f>VLOOKUP(B188,[2]Sheet1!$B:$BF,57,0)</f>
        <v>0</v>
      </c>
      <c r="P188" s="30">
        <f>VLOOKUP(B188,[3]Sheet1!$B:$BH,59,0)</f>
        <v>0</v>
      </c>
      <c r="Q188" s="30">
        <f>VLOOKUP(B188,[4]Sheet1!$B$5:$BJ$707,61,0)</f>
        <v>0</v>
      </c>
      <c r="R188" s="30">
        <f>VLOOKUP(B188,[1]Sheet1!$B$5:$BN$716,65,0)</f>
        <v>0</v>
      </c>
      <c r="S188" s="36">
        <f t="shared" si="45"/>
        <v>0</v>
      </c>
      <c r="T188" s="37"/>
      <c r="U188" s="37"/>
      <c r="V188" s="37"/>
      <c r="W188" s="37"/>
      <c r="X188" s="37"/>
      <c r="Y188" s="37"/>
      <c r="Z188" s="37">
        <f>VLOOKUP(B188,'[7]7.9付款计划'!$C$9:$AB$196,26,0)</f>
        <v>0</v>
      </c>
      <c r="AA188" s="37"/>
      <c r="AB188" s="37"/>
      <c r="AC188" s="37">
        <f t="shared" si="46"/>
        <v>0</v>
      </c>
      <c r="AD188" s="38">
        <f t="shared" si="39"/>
        <v>0</v>
      </c>
      <c r="AE188" s="38">
        <f t="shared" si="47"/>
        <v>16400</v>
      </c>
      <c r="AF188" s="44">
        <f t="shared" si="50"/>
        <v>16400</v>
      </c>
      <c r="AG188" s="45">
        <f t="shared" si="40"/>
        <v>16400</v>
      </c>
      <c r="AH188" s="44"/>
      <c r="AI188" s="47">
        <f t="shared" si="48"/>
        <v>0</v>
      </c>
      <c r="AJ188" s="48">
        <f t="shared" si="41"/>
        <v>0</v>
      </c>
      <c r="AK188" s="49">
        <f t="shared" si="42"/>
        <v>0</v>
      </c>
      <c r="AL188" s="50"/>
      <c r="AM188" s="51"/>
      <c r="AN188" s="51"/>
      <c r="AO188" s="50">
        <f t="shared" si="43"/>
        <v>0</v>
      </c>
      <c r="AP188" s="58"/>
      <c r="AQ188" s="58">
        <f t="shared" si="52"/>
        <v>0</v>
      </c>
      <c r="AR188" s="47">
        <f t="shared" si="44"/>
        <v>0</v>
      </c>
      <c r="AS188" s="59"/>
      <c r="AT188" s="61">
        <v>3</v>
      </c>
      <c r="AU188" s="59">
        <f t="shared" si="54"/>
        <v>-3</v>
      </c>
      <c r="AV188" s="19" t="s">
        <v>98</v>
      </c>
      <c r="AW188" s="47"/>
      <c r="AX188" s="9" t="s">
        <v>162</v>
      </c>
      <c r="AY188" s="69"/>
    </row>
    <row r="189" spans="1:51" ht="36" hidden="1" customHeight="1" x14ac:dyDescent="0.25">
      <c r="A189" s="9">
        <f t="shared" si="49"/>
        <v>186</v>
      </c>
      <c r="B189" s="10" t="s">
        <v>537</v>
      </c>
      <c r="C189" s="12" t="s">
        <v>538</v>
      </c>
      <c r="D189" s="12" t="s">
        <v>571</v>
      </c>
      <c r="E189" s="14" t="s">
        <v>114</v>
      </c>
      <c r="F189" s="15" t="s">
        <v>12</v>
      </c>
      <c r="G189" s="15" t="s">
        <v>108</v>
      </c>
      <c r="H189" s="28">
        <v>1</v>
      </c>
      <c r="I189" s="29">
        <f>VLOOKUP(B189,[1]Sheet1!$B$5:$AZ$716,51,0)</f>
        <v>82560</v>
      </c>
      <c r="J189" s="29">
        <f>VLOOKUP(B189,[1]Sheet1!$B$5:$BA$716,52,0)</f>
        <v>82560</v>
      </c>
      <c r="K189" s="30">
        <f>VLOOKUP(B189,[2]Sheet1!$B$5:$BB$697,53,0)</f>
        <v>0</v>
      </c>
      <c r="L189" s="30">
        <f>VLOOKUP(B189,[2]Sheet1!$B:$BC,54,0)</f>
        <v>13760</v>
      </c>
      <c r="M189" s="30">
        <f>VLOOKUP(B189,[2]Sheet1!$B:$BD,55,0)</f>
        <v>13760</v>
      </c>
      <c r="N189" s="30">
        <f>VLOOKUP(B189,[2]Sheet1!$B:$BE,56,0)</f>
        <v>13760</v>
      </c>
      <c r="O189" s="30">
        <f>VLOOKUP(B189,[2]Sheet1!$B:$BF,57,0)</f>
        <v>13760</v>
      </c>
      <c r="P189" s="30">
        <f>VLOOKUP(B189,[3]Sheet1!$B:$BH,59,0)</f>
        <v>13760</v>
      </c>
      <c r="Q189" s="30">
        <f>VLOOKUP(B189,[4]Sheet1!$B$5:$BJ$707,61,0)</f>
        <v>13760</v>
      </c>
      <c r="R189" s="30">
        <f>VLOOKUP(B189,[1]Sheet1!$B$5:$BN$716,65,0)</f>
        <v>0</v>
      </c>
      <c r="S189" s="36">
        <f t="shared" si="45"/>
        <v>82560</v>
      </c>
      <c r="T189" s="37">
        <f>VLOOKUP(B189,[5]Sheet2!$A:$V,21,0)</f>
        <v>0</v>
      </c>
      <c r="U189" s="37"/>
      <c r="V189" s="37"/>
      <c r="W189" s="37"/>
      <c r="X189" s="37"/>
      <c r="Y189" s="37"/>
      <c r="Z189" s="37">
        <f>VLOOKUP(B189,'[7]7.9付款计划'!$C$9:$AB$196,26,0)</f>
        <v>0</v>
      </c>
      <c r="AA189" s="37"/>
      <c r="AB189" s="37"/>
      <c r="AC189" s="37">
        <f t="shared" si="46"/>
        <v>0</v>
      </c>
      <c r="AD189" s="38">
        <f t="shared" si="39"/>
        <v>82560</v>
      </c>
      <c r="AE189" s="38">
        <f t="shared" si="47"/>
        <v>82560</v>
      </c>
      <c r="AF189" s="44">
        <f t="shared" si="50"/>
        <v>82560</v>
      </c>
      <c r="AG189" s="45">
        <f t="shared" si="40"/>
        <v>82560</v>
      </c>
      <c r="AH189" s="44"/>
      <c r="AI189" s="47">
        <f t="shared" si="48"/>
        <v>0</v>
      </c>
      <c r="AJ189" s="48">
        <f t="shared" si="41"/>
        <v>0</v>
      </c>
      <c r="AK189" s="49">
        <f t="shared" si="42"/>
        <v>0</v>
      </c>
      <c r="AL189" s="50"/>
      <c r="AM189" s="51"/>
      <c r="AN189" s="51"/>
      <c r="AO189" s="50">
        <f t="shared" si="43"/>
        <v>0</v>
      </c>
      <c r="AP189" s="58"/>
      <c r="AQ189" s="58">
        <f t="shared" si="52"/>
        <v>0</v>
      </c>
      <c r="AR189" s="47">
        <f t="shared" si="44"/>
        <v>0</v>
      </c>
      <c r="AS189" s="59"/>
      <c r="AT189" s="61">
        <v>3</v>
      </c>
      <c r="AU189" s="59">
        <f t="shared" si="54"/>
        <v>-3</v>
      </c>
      <c r="AV189" s="19" t="s">
        <v>98</v>
      </c>
      <c r="AW189" s="47"/>
      <c r="AX189" s="9" t="s">
        <v>162</v>
      </c>
      <c r="AY189" s="69"/>
    </row>
    <row r="190" spans="1:51" ht="36" hidden="1" customHeight="1" x14ac:dyDescent="0.25">
      <c r="A190" s="9">
        <f t="shared" si="49"/>
        <v>187</v>
      </c>
      <c r="B190" s="10" t="s">
        <v>539</v>
      </c>
      <c r="C190" s="12" t="s">
        <v>540</v>
      </c>
      <c r="D190" s="12" t="s">
        <v>565</v>
      </c>
      <c r="E190" s="14" t="s">
        <v>114</v>
      </c>
      <c r="F190" s="15" t="s">
        <v>12</v>
      </c>
      <c r="G190" s="15" t="s">
        <v>108</v>
      </c>
      <c r="H190" s="28">
        <v>1</v>
      </c>
      <c r="I190" s="29">
        <f>VLOOKUP(B190,[1]Sheet1!$B$5:$AZ$716,51,0)</f>
        <v>129900</v>
      </c>
      <c r="J190" s="29">
        <f>VLOOKUP(B190,[1]Sheet1!$B$5:$BA$716,52,0)</f>
        <v>129900</v>
      </c>
      <c r="K190" s="30">
        <f>VLOOKUP(B190,[2]Sheet1!$B$5:$BB$697,53,0)</f>
        <v>0</v>
      </c>
      <c r="L190" s="30">
        <f>VLOOKUP(B190,[2]Sheet1!$B:$BC,54,0)</f>
        <v>0</v>
      </c>
      <c r="M190" s="30">
        <f>VLOOKUP(B190,[2]Sheet1!$B:$BD,55,0)</f>
        <v>23450</v>
      </c>
      <c r="N190" s="30">
        <f>VLOOKUP(B190,[2]Sheet1!$B:$BE,56,0)</f>
        <v>23450</v>
      </c>
      <c r="O190" s="30">
        <f>VLOOKUP(B190,[2]Sheet1!$B:$BF,57,0)</f>
        <v>23450</v>
      </c>
      <c r="P190" s="30">
        <f>VLOOKUP(B190,[3]Sheet1!$B:$BH,59,0)</f>
        <v>23450</v>
      </c>
      <c r="Q190" s="30">
        <f>VLOOKUP(B190,[4]Sheet1!$B$5:$BJ$707,61,0)</f>
        <v>23450</v>
      </c>
      <c r="R190" s="30">
        <f>VLOOKUP(B190,[1]Sheet1!$B$5:$BN$716,65,0)</f>
        <v>21650</v>
      </c>
      <c r="S190" s="36">
        <f t="shared" si="45"/>
        <v>138900</v>
      </c>
      <c r="T190" s="37"/>
      <c r="U190" s="37"/>
      <c r="V190" s="37"/>
      <c r="W190" s="37"/>
      <c r="X190" s="37"/>
      <c r="Y190" s="37"/>
      <c r="Z190" s="37">
        <f>VLOOKUP(B190,'[7]7.9付款计划'!$C$9:$AB$196,26,0)</f>
        <v>0</v>
      </c>
      <c r="AA190" s="37"/>
      <c r="AB190" s="37"/>
      <c r="AC190" s="37">
        <f t="shared" si="46"/>
        <v>0</v>
      </c>
      <c r="AD190" s="38">
        <f t="shared" si="39"/>
        <v>138900</v>
      </c>
      <c r="AE190" s="38">
        <f t="shared" si="47"/>
        <v>129900</v>
      </c>
      <c r="AF190" s="44">
        <f t="shared" si="50"/>
        <v>129900</v>
      </c>
      <c r="AG190" s="45">
        <f t="shared" si="40"/>
        <v>129900</v>
      </c>
      <c r="AH190" s="53">
        <v>30000</v>
      </c>
      <c r="AI190" s="47">
        <f t="shared" si="48"/>
        <v>30000</v>
      </c>
      <c r="AJ190" s="48">
        <f t="shared" si="41"/>
        <v>0.23094688221709006</v>
      </c>
      <c r="AK190" s="49">
        <f t="shared" si="42"/>
        <v>7.617350657104914E-3</v>
      </c>
      <c r="AL190" s="50"/>
      <c r="AM190" s="51"/>
      <c r="AN190" s="51"/>
      <c r="AO190" s="50">
        <f t="shared" si="43"/>
        <v>0</v>
      </c>
      <c r="AP190" s="58"/>
      <c r="AQ190" s="58">
        <f t="shared" si="52"/>
        <v>0</v>
      </c>
      <c r="AR190" s="47">
        <f t="shared" si="44"/>
        <v>30000</v>
      </c>
      <c r="AS190" s="59"/>
      <c r="AT190" s="61">
        <v>3</v>
      </c>
      <c r="AU190" s="59">
        <f t="shared" si="54"/>
        <v>-3</v>
      </c>
      <c r="AV190" s="19" t="s">
        <v>98</v>
      </c>
      <c r="AW190" s="47"/>
      <c r="AX190" s="9" t="s">
        <v>162</v>
      </c>
      <c r="AY190" s="69"/>
    </row>
    <row r="191" spans="1:51" ht="36" hidden="1" customHeight="1" x14ac:dyDescent="0.25">
      <c r="A191" s="9">
        <f t="shared" si="49"/>
        <v>188</v>
      </c>
      <c r="B191" s="10" t="s">
        <v>541</v>
      </c>
      <c r="C191" s="12" t="s">
        <v>542</v>
      </c>
      <c r="D191" s="12" t="s">
        <v>571</v>
      </c>
      <c r="E191" s="14" t="s">
        <v>114</v>
      </c>
      <c r="F191" s="15" t="s">
        <v>543</v>
      </c>
      <c r="G191" s="15" t="s">
        <v>108</v>
      </c>
      <c r="H191" s="28">
        <v>1</v>
      </c>
      <c r="I191" s="29">
        <f>VLOOKUP(B191,[1]Sheet1!$B$5:$AZ$716,51,0)</f>
        <v>0</v>
      </c>
      <c r="J191" s="29">
        <f>VLOOKUP(B191,[1]Sheet1!$B$5:$BA$716,52,0)</f>
        <v>0</v>
      </c>
      <c r="K191" s="30">
        <f>VLOOKUP(B191,[2]Sheet1!$B$5:$BB$697,53,0)</f>
        <v>0</v>
      </c>
      <c r="L191" s="30">
        <f>VLOOKUP(B191,[2]Sheet1!$B:$BC,54,0)</f>
        <v>0</v>
      </c>
      <c r="M191" s="30">
        <f>VLOOKUP(B191,[2]Sheet1!$B:$BD,55,0)</f>
        <v>0</v>
      </c>
      <c r="N191" s="30">
        <f>VLOOKUP(B191,[2]Sheet1!$B:$BE,56,0)</f>
        <v>0</v>
      </c>
      <c r="O191" s="30">
        <f>VLOOKUP(B191,[2]Sheet1!$B:$BF,57,0)</f>
        <v>0</v>
      </c>
      <c r="P191" s="30">
        <f>VLOOKUP(B191,[3]Sheet1!$B:$BH,59,0)</f>
        <v>0</v>
      </c>
      <c r="Q191" s="30">
        <f>VLOOKUP(B191,[4]Sheet1!$B$5:$BJ$707,61,0)</f>
        <v>0</v>
      </c>
      <c r="R191" s="30">
        <f>VLOOKUP(B191,[1]Sheet1!$B$5:$BN$716,65,0)</f>
        <v>0</v>
      </c>
      <c r="S191" s="36">
        <f t="shared" si="45"/>
        <v>0</v>
      </c>
      <c r="T191" s="37">
        <f>VLOOKUP(B191,[5]Sheet2!$A:$V,21,0)</f>
        <v>0</v>
      </c>
      <c r="U191" s="37"/>
      <c r="V191" s="37"/>
      <c r="W191" s="37"/>
      <c r="X191" s="37"/>
      <c r="Y191" s="37"/>
      <c r="Z191" s="37">
        <f>VLOOKUP(B191,'[7]7.9付款计划'!$C$9:$AB$196,26,0)</f>
        <v>0</v>
      </c>
      <c r="AA191" s="37"/>
      <c r="AB191" s="37"/>
      <c r="AC191" s="37">
        <f t="shared" si="46"/>
        <v>0</v>
      </c>
      <c r="AD191" s="38">
        <f t="shared" si="39"/>
        <v>0</v>
      </c>
      <c r="AE191" s="38">
        <f t="shared" si="47"/>
        <v>0</v>
      </c>
      <c r="AF191" s="44">
        <f t="shared" si="50"/>
        <v>0</v>
      </c>
      <c r="AG191" s="45">
        <f t="shared" si="40"/>
        <v>0</v>
      </c>
      <c r="AH191" s="44"/>
      <c r="AI191" s="47">
        <f t="shared" si="48"/>
        <v>0</v>
      </c>
      <c r="AJ191" s="48" t="str">
        <f t="shared" si="41"/>
        <v>100%</v>
      </c>
      <c r="AK191" s="49">
        <f t="shared" si="42"/>
        <v>0</v>
      </c>
      <c r="AL191" s="50"/>
      <c r="AM191" s="51"/>
      <c r="AN191" s="51"/>
      <c r="AO191" s="50">
        <f t="shared" si="43"/>
        <v>0</v>
      </c>
      <c r="AP191" s="58"/>
      <c r="AQ191" s="58">
        <f t="shared" si="52"/>
        <v>0</v>
      </c>
      <c r="AR191" s="47">
        <f t="shared" si="44"/>
        <v>0</v>
      </c>
      <c r="AS191" s="59"/>
      <c r="AT191" s="61">
        <v>3</v>
      </c>
      <c r="AU191" s="59">
        <f t="shared" si="54"/>
        <v>-3</v>
      </c>
      <c r="AV191" s="19" t="s">
        <v>98</v>
      </c>
      <c r="AW191" s="47"/>
      <c r="AX191" s="9" t="s">
        <v>162</v>
      </c>
      <c r="AY191" s="69"/>
    </row>
    <row r="192" spans="1:51" ht="36" hidden="1" customHeight="1" x14ac:dyDescent="0.25">
      <c r="A192" s="9">
        <f t="shared" si="49"/>
        <v>189</v>
      </c>
      <c r="B192" s="10" t="s">
        <v>544</v>
      </c>
      <c r="C192" s="11" t="s">
        <v>545</v>
      </c>
      <c r="D192" s="12" t="s">
        <v>562</v>
      </c>
      <c r="E192" s="16" t="s">
        <v>86</v>
      </c>
      <c r="F192" s="15" t="s">
        <v>12</v>
      </c>
      <c r="G192" s="15" t="s">
        <v>24</v>
      </c>
      <c r="H192" s="28">
        <v>1</v>
      </c>
      <c r="I192" s="84">
        <f>VLOOKUP(B192,[1]Sheet1!$B$5:$AZ$716,51,0)</f>
        <v>0</v>
      </c>
      <c r="J192" s="84">
        <f>VLOOKUP(B192,[1]Sheet1!$B$5:$BA$716,52,0)</f>
        <v>0</v>
      </c>
      <c r="K192" s="30">
        <f>VLOOKUP(B192,[2]Sheet1!$B$5:$BB$697,53,0)</f>
        <v>0</v>
      </c>
      <c r="L192" s="30">
        <f>VLOOKUP(B192,[2]Sheet1!$B:$BC,54,0)</f>
        <v>0</v>
      </c>
      <c r="M192" s="30">
        <f>VLOOKUP(B192,[2]Sheet1!$B:$BD,55,0)</f>
        <v>0</v>
      </c>
      <c r="N192" s="30">
        <f>VLOOKUP(B192,[2]Sheet1!$B:$BE,56,0)</f>
        <v>0</v>
      </c>
      <c r="O192" s="30">
        <f>VLOOKUP(B192,[2]Sheet1!$B:$BF,57,0)</f>
        <v>0</v>
      </c>
      <c r="P192" s="30">
        <f>VLOOKUP(B192,[3]Sheet1!$B:$BH,59,0)</f>
        <v>0</v>
      </c>
      <c r="Q192" s="30">
        <f>VLOOKUP(B192,[4]Sheet1!$B$5:$BJ$707,61,0)</f>
        <v>310.83333333333297</v>
      </c>
      <c r="R192" s="30">
        <f>VLOOKUP(B192,[1]Sheet1!$B$5:$BN$716,65,0)</f>
        <v>0</v>
      </c>
      <c r="S192" s="36">
        <f t="shared" si="45"/>
        <v>310.83333333333297</v>
      </c>
      <c r="T192" s="37">
        <f>VLOOKUP(B192,[5]Sheet2!$A:$V,21,0)</f>
        <v>34290.85</v>
      </c>
      <c r="U192" s="37"/>
      <c r="V192" s="37"/>
      <c r="W192" s="37"/>
      <c r="X192" s="37"/>
      <c r="Y192" s="37">
        <f>VLOOKUP(B192,'[7]7.4付款计划'!$C$4:$AI$185,33,0)</f>
        <v>0</v>
      </c>
      <c r="Z192" s="37">
        <f>VLOOKUP(B192,'[7]7.9付款计划'!$C$9:$AB$196,26,0)</f>
        <v>0</v>
      </c>
      <c r="AA192" s="37"/>
      <c r="AB192" s="37">
        <v>11865</v>
      </c>
      <c r="AC192" s="37">
        <f t="shared" si="46"/>
        <v>46155.85</v>
      </c>
      <c r="AD192" s="38">
        <f t="shared" si="39"/>
        <v>-45845.016666666663</v>
      </c>
      <c r="AE192" s="38">
        <f t="shared" si="47"/>
        <v>-11865</v>
      </c>
      <c r="AF192" s="44"/>
      <c r="AG192" s="45">
        <f t="shared" si="40"/>
        <v>0</v>
      </c>
      <c r="AH192" s="52">
        <v>20000</v>
      </c>
      <c r="AI192" s="47">
        <f t="shared" si="48"/>
        <v>20000</v>
      </c>
      <c r="AJ192" s="48" t="str">
        <f t="shared" si="41"/>
        <v>100%</v>
      </c>
      <c r="AK192" s="49">
        <f t="shared" si="42"/>
        <v>5.078233771403276E-3</v>
      </c>
      <c r="AL192" s="50"/>
      <c r="AM192" s="50"/>
      <c r="AN192" s="50"/>
      <c r="AO192" s="50">
        <f t="shared" si="43"/>
        <v>0</v>
      </c>
      <c r="AP192" s="58"/>
      <c r="AQ192" s="58">
        <f t="shared" si="52"/>
        <v>0</v>
      </c>
      <c r="AR192" s="47">
        <f t="shared" si="44"/>
        <v>20000</v>
      </c>
      <c r="AS192" s="59"/>
      <c r="AT192" s="61">
        <v>3</v>
      </c>
      <c r="AU192" s="59">
        <f t="shared" si="54"/>
        <v>-3</v>
      </c>
      <c r="AV192" s="19" t="s">
        <v>98</v>
      </c>
      <c r="AW192" s="47" t="s">
        <v>575</v>
      </c>
      <c r="AX192" s="9" t="s">
        <v>167</v>
      </c>
      <c r="AY192" s="69"/>
    </row>
    <row r="193" spans="1:53" ht="36" hidden="1" customHeight="1" x14ac:dyDescent="0.25">
      <c r="A193" s="9">
        <f t="shared" si="49"/>
        <v>190</v>
      </c>
      <c r="B193" s="10" t="s">
        <v>546</v>
      </c>
      <c r="C193" s="11" t="s">
        <v>547</v>
      </c>
      <c r="D193" s="12" t="s">
        <v>562</v>
      </c>
      <c r="E193" s="16" t="s">
        <v>114</v>
      </c>
      <c r="F193" s="15" t="s">
        <v>12</v>
      </c>
      <c r="G193" s="15" t="s">
        <v>11</v>
      </c>
      <c r="H193" s="28">
        <v>1</v>
      </c>
      <c r="I193" s="84">
        <f>VLOOKUP(B193,[1]Sheet1!$B$5:$AZ$716,51,0)</f>
        <v>9591.68</v>
      </c>
      <c r="J193" s="84">
        <f>VLOOKUP(B193,[1]Sheet1!$B$5:$BA$716,52,0)</f>
        <v>9591.68</v>
      </c>
      <c r="K193" s="30">
        <f>VLOOKUP(B193,[2]Sheet1!$B$5:$BB$697,53,0)</f>
        <v>658.72666666666703</v>
      </c>
      <c r="L193" s="30">
        <f>VLOOKUP(B193,[2]Sheet1!$B:$BC,54,0)</f>
        <v>658.72666666666703</v>
      </c>
      <c r="M193" s="30">
        <f>VLOOKUP(B193,[2]Sheet1!$B:$BD,55,0)</f>
        <v>658.72666666666703</v>
      </c>
      <c r="N193" s="30">
        <f>VLOOKUP(B193,[2]Sheet1!$B:$BE,56,0)</f>
        <v>658.72666666666703</v>
      </c>
      <c r="O193" s="30">
        <f>VLOOKUP(B193,[2]Sheet1!$B:$BF,57,0)</f>
        <v>1083.96166666667</v>
      </c>
      <c r="P193" s="30">
        <f>VLOOKUP(B193,[3]Sheet1!$B:$BH,59,0)</f>
        <v>1083.96166666667</v>
      </c>
      <c r="Q193" s="30">
        <f>VLOOKUP(B193,[4]Sheet1!$B$5:$BJ$707,61,0)</f>
        <v>1083.96166666667</v>
      </c>
      <c r="R193" s="30">
        <f>VLOOKUP(B193,[1]Sheet1!$B$5:$BN$716,65,0)</f>
        <v>1083.96166666667</v>
      </c>
      <c r="S193" s="36">
        <f t="shared" si="45"/>
        <v>6970.7533333333477</v>
      </c>
      <c r="T193" s="37">
        <f>VLOOKUP(B193,[5]Sheet2!$A:$V,21,0)</f>
        <v>10000</v>
      </c>
      <c r="U193" s="37"/>
      <c r="V193" s="37"/>
      <c r="W193" s="37"/>
      <c r="X193" s="37"/>
      <c r="Y193" s="37"/>
      <c r="Z193" s="37">
        <f>VLOOKUP(B193,'[7]7.9付款计划'!$C$9:$AB$196,26,0)</f>
        <v>0</v>
      </c>
      <c r="AA193" s="37"/>
      <c r="AB193" s="37"/>
      <c r="AC193" s="37">
        <f t="shared" si="46"/>
        <v>10000</v>
      </c>
      <c r="AD193" s="38">
        <f t="shared" si="39"/>
        <v>-3029.2466666666523</v>
      </c>
      <c r="AE193" s="38">
        <f t="shared" si="47"/>
        <v>9591.68</v>
      </c>
      <c r="AF193" s="44">
        <f t="shared" si="50"/>
        <v>-3029.2466666666523</v>
      </c>
      <c r="AG193" s="45">
        <f t="shared" si="40"/>
        <v>0</v>
      </c>
      <c r="AH193" s="52">
        <v>9591.68</v>
      </c>
      <c r="AI193" s="47">
        <f t="shared" si="48"/>
        <v>9591.68</v>
      </c>
      <c r="AJ193" s="48" t="str">
        <f t="shared" si="41"/>
        <v>100%</v>
      </c>
      <c r="AK193" s="49">
        <f t="shared" si="42"/>
        <v>2.4354396650246688E-3</v>
      </c>
      <c r="AL193" s="50"/>
      <c r="AM193" s="51"/>
      <c r="AN193" s="51"/>
      <c r="AO193" s="50">
        <f t="shared" si="43"/>
        <v>0</v>
      </c>
      <c r="AP193" s="58"/>
      <c r="AQ193" s="58">
        <f t="shared" si="52"/>
        <v>0</v>
      </c>
      <c r="AR193" s="47">
        <f t="shared" si="44"/>
        <v>9591.68</v>
      </c>
      <c r="AS193" s="59">
        <v>45524</v>
      </c>
      <c r="AT193" s="61">
        <v>3</v>
      </c>
      <c r="AU193" s="59">
        <f t="shared" si="54"/>
        <v>45521</v>
      </c>
      <c r="AV193" s="19" t="s">
        <v>98</v>
      </c>
      <c r="AW193" s="47" t="s">
        <v>576</v>
      </c>
      <c r="AX193" s="9" t="s">
        <v>182</v>
      </c>
      <c r="AY193" s="69"/>
    </row>
    <row r="194" spans="1:53" ht="36" hidden="1" customHeight="1" x14ac:dyDescent="0.25">
      <c r="A194" s="9">
        <f t="shared" si="49"/>
        <v>191</v>
      </c>
      <c r="B194" s="10" t="s">
        <v>548</v>
      </c>
      <c r="C194" s="11" t="s">
        <v>549</v>
      </c>
      <c r="D194" s="12" t="s">
        <v>562</v>
      </c>
      <c r="E194" s="16" t="s">
        <v>114</v>
      </c>
      <c r="F194" s="15" t="s">
        <v>12</v>
      </c>
      <c r="G194" s="15" t="s">
        <v>11</v>
      </c>
      <c r="H194" s="28">
        <v>1</v>
      </c>
      <c r="I194" s="84">
        <f>VLOOKUP(B194,[1]Sheet1!$B$5:$AZ$716,51,0)</f>
        <v>27880</v>
      </c>
      <c r="J194" s="84">
        <f>VLOOKUP(B194,[1]Sheet1!$B$5:$BA$716,52,0)</f>
        <v>27880</v>
      </c>
      <c r="K194" s="30">
        <f>VLOOKUP(B194,[2]Sheet1!$B$5:$BB$697,53,0)</f>
        <v>1213.3333333333301</v>
      </c>
      <c r="L194" s="30">
        <f>VLOOKUP(B194,[2]Sheet1!$B:$BC,54,0)</f>
        <v>4113.3333333333303</v>
      </c>
      <c r="M194" s="30">
        <f>VLOOKUP(B194,[2]Sheet1!$B:$BD,55,0)</f>
        <v>4113.3333333333303</v>
      </c>
      <c r="N194" s="30">
        <f>VLOOKUP(B194,[2]Sheet1!$B:$BE,56,0)</f>
        <v>6766.6666666666697</v>
      </c>
      <c r="O194" s="30">
        <f>VLOOKUP(B194,[2]Sheet1!$B:$BF,57,0)</f>
        <v>6766.6666666666697</v>
      </c>
      <c r="P194" s="30">
        <f>VLOOKUP(B194,[3]Sheet1!$B:$BH,59,0)</f>
        <v>6766.6666666666697</v>
      </c>
      <c r="Q194" s="30">
        <f>VLOOKUP(B194,[4]Sheet1!$B$5:$BJ$707,61,0)</f>
        <v>6766.6666666666697</v>
      </c>
      <c r="R194" s="30">
        <f>VLOOKUP(B194,[1]Sheet1!$B$5:$BN$716,65,0)</f>
        <v>3866.6666666666702</v>
      </c>
      <c r="S194" s="36">
        <f t="shared" si="45"/>
        <v>40373.333333333343</v>
      </c>
      <c r="T194" s="37">
        <f>VLOOKUP(B194,[5]Sheet2!$A:$V,21,0)</f>
        <v>40000</v>
      </c>
      <c r="U194" s="37"/>
      <c r="V194" s="37"/>
      <c r="W194" s="37"/>
      <c r="X194" s="37"/>
      <c r="Y194" s="37"/>
      <c r="Z194" s="37">
        <f>VLOOKUP(B194,'[7]7.9付款计划'!$C$9:$AB$196,26,0)</f>
        <v>20000</v>
      </c>
      <c r="AA194" s="37"/>
      <c r="AB194" s="37"/>
      <c r="AC194" s="37">
        <f t="shared" si="46"/>
        <v>60000</v>
      </c>
      <c r="AD194" s="38">
        <f t="shared" si="39"/>
        <v>-19626.666666666657</v>
      </c>
      <c r="AE194" s="38">
        <f t="shared" si="47"/>
        <v>27880</v>
      </c>
      <c r="AF194" s="44">
        <f t="shared" si="50"/>
        <v>-19626.666666666657</v>
      </c>
      <c r="AG194" s="45">
        <f t="shared" si="40"/>
        <v>0</v>
      </c>
      <c r="AH194" s="52">
        <v>20000</v>
      </c>
      <c r="AI194" s="47">
        <f t="shared" si="48"/>
        <v>20000</v>
      </c>
      <c r="AJ194" s="48" t="str">
        <f t="shared" si="41"/>
        <v>100%</v>
      </c>
      <c r="AK194" s="49">
        <f t="shared" si="42"/>
        <v>5.078233771403276E-3</v>
      </c>
      <c r="AL194" s="50"/>
      <c r="AM194" s="51"/>
      <c r="AN194" s="51"/>
      <c r="AO194" s="50"/>
      <c r="AP194" s="58"/>
      <c r="AQ194" s="58">
        <v>0</v>
      </c>
      <c r="AR194" s="47">
        <f t="shared" si="44"/>
        <v>20000</v>
      </c>
      <c r="AS194" s="59"/>
      <c r="AT194" s="61"/>
      <c r="AU194" s="59"/>
      <c r="AV194" s="19" t="s">
        <v>98</v>
      </c>
      <c r="AW194" s="47" t="str">
        <f>VLOOKUP(B194,[8]Sheet1!$A$1:$O$65536,15,0)</f>
        <v>应付27880</v>
      </c>
      <c r="AX194" s="9" t="s">
        <v>107</v>
      </c>
      <c r="AY194" s="69"/>
    </row>
    <row r="195" spans="1:53" s="2" customFormat="1" ht="36" customHeight="1" x14ac:dyDescent="0.25">
      <c r="A195" s="9">
        <f t="shared" si="49"/>
        <v>192</v>
      </c>
      <c r="B195" s="86" t="s">
        <v>577</v>
      </c>
      <c r="C195" s="11" t="s">
        <v>550</v>
      </c>
      <c r="D195" s="12" t="s">
        <v>559</v>
      </c>
      <c r="E195" s="87" t="s">
        <v>86</v>
      </c>
      <c r="F195" s="15" t="s">
        <v>543</v>
      </c>
      <c r="G195" s="88" t="s">
        <v>24</v>
      </c>
      <c r="H195" s="88">
        <v>100</v>
      </c>
      <c r="I195" s="29"/>
      <c r="J195" s="29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86"/>
      <c r="W195" s="86"/>
      <c r="X195" s="86"/>
      <c r="Y195" s="86"/>
      <c r="Z195" s="86"/>
      <c r="AA195" s="37"/>
      <c r="AB195" s="86"/>
      <c r="AC195" s="37">
        <f t="shared" si="46"/>
        <v>0</v>
      </c>
      <c r="AD195" s="97"/>
      <c r="AE195" s="97"/>
      <c r="AF195" s="44"/>
      <c r="AG195" s="19"/>
      <c r="AH195" s="46">
        <v>90739</v>
      </c>
      <c r="AI195" s="47">
        <f t="shared" si="48"/>
        <v>90739</v>
      </c>
      <c r="AJ195" s="103">
        <v>1</v>
      </c>
      <c r="AK195" s="49">
        <f>AI195/$AI$1</f>
        <v>2.3039692709168093E-2</v>
      </c>
      <c r="AL195" s="88"/>
      <c r="AM195" s="88"/>
      <c r="AN195" s="88"/>
      <c r="AO195" s="88"/>
      <c r="AP195" s="114"/>
      <c r="AQ195" s="58">
        <f>IF(AI195=0,0,AO195/AI195+AP195)</f>
        <v>0</v>
      </c>
      <c r="AR195" s="47">
        <f t="shared" si="44"/>
        <v>90739</v>
      </c>
      <c r="AS195" s="59">
        <v>45536</v>
      </c>
      <c r="AT195" s="88">
        <v>2</v>
      </c>
      <c r="AU195" s="59">
        <f t="shared" ref="AU195:AU196" si="55">AS195-AT195</f>
        <v>45534</v>
      </c>
      <c r="AV195" s="19" t="s">
        <v>98</v>
      </c>
      <c r="AW195" s="47" t="s">
        <v>578</v>
      </c>
      <c r="AX195" s="9" t="s">
        <v>167</v>
      </c>
      <c r="AY195" s="86"/>
    </row>
    <row r="196" spans="1:53" ht="37.950000000000003" hidden="1" customHeight="1" x14ac:dyDescent="0.25">
      <c r="A196" s="9">
        <f t="shared" si="49"/>
        <v>193</v>
      </c>
      <c r="B196" s="89"/>
      <c r="C196" s="90" t="s">
        <v>551</v>
      </c>
      <c r="D196" s="90" t="s">
        <v>562</v>
      </c>
      <c r="E196" s="14" t="s">
        <v>392</v>
      </c>
      <c r="F196" s="15" t="s">
        <v>111</v>
      </c>
      <c r="G196" s="15" t="s">
        <v>111</v>
      </c>
      <c r="H196" s="28">
        <v>1</v>
      </c>
      <c r="I196" s="29"/>
      <c r="J196" s="29"/>
      <c r="K196" s="30"/>
      <c r="L196" s="30"/>
      <c r="M196" s="30"/>
      <c r="N196" s="30"/>
      <c r="O196" s="30"/>
      <c r="P196" s="30"/>
      <c r="Q196" s="30"/>
      <c r="R196" s="30"/>
      <c r="S196" s="96"/>
      <c r="T196" s="30"/>
      <c r="U196" s="30"/>
      <c r="V196" s="47"/>
      <c r="W196" s="47"/>
      <c r="X196" s="47"/>
      <c r="Y196" s="37"/>
      <c r="Z196" s="37"/>
      <c r="AA196" s="37"/>
      <c r="AB196" s="37"/>
      <c r="AC196" s="37">
        <f t="shared" si="46"/>
        <v>0</v>
      </c>
      <c r="AD196" s="38"/>
      <c r="AE196" s="38">
        <v>900000</v>
      </c>
      <c r="AF196" s="44">
        <f t="shared" ref="AF196" si="56">_xlfn.IFS(G196="原材料",AE196,G196="涉诉",AE196,G196="临采",AE196,G196="零部件",AD196,G196="销售",AD196,G196="固定资产",AE196,G196="特殊类",AE196)</f>
        <v>900000</v>
      </c>
      <c r="AG196" s="47"/>
      <c r="AH196" s="104">
        <v>200000</v>
      </c>
      <c r="AI196" s="47">
        <f t="shared" si="48"/>
        <v>200000</v>
      </c>
      <c r="AJ196" s="48" t="str">
        <f>IF(AG196&lt;=0,"100%",AH196/AG196)</f>
        <v>100%</v>
      </c>
      <c r="AK196" s="49">
        <f t="shared" ref="AK196" si="57">AI196/$AI$1</f>
        <v>5.078233771403276E-2</v>
      </c>
      <c r="AL196" s="105"/>
      <c r="AM196" s="105"/>
      <c r="AN196" s="105"/>
      <c r="AO196" s="50">
        <f>SUM(AL196:AN196)</f>
        <v>0</v>
      </c>
      <c r="AP196" s="58">
        <v>0</v>
      </c>
      <c r="AQ196" s="58">
        <f>IF(AI196=0,0,AO196/AI196+AP196)</f>
        <v>0</v>
      </c>
      <c r="AR196" s="47">
        <f t="shared" ref="AR196" si="58">AI196*(1-AQ196)</f>
        <v>200000</v>
      </c>
      <c r="AS196" s="59">
        <v>45509</v>
      </c>
      <c r="AT196" s="61">
        <v>3</v>
      </c>
      <c r="AU196" s="59">
        <f t="shared" si="55"/>
        <v>45506</v>
      </c>
      <c r="AV196" s="19" t="s">
        <v>98</v>
      </c>
      <c r="AW196" s="89"/>
      <c r="AX196" s="15" t="s">
        <v>552</v>
      </c>
      <c r="AY196" s="12" t="s">
        <v>579</v>
      </c>
    </row>
    <row r="197" spans="1:53" s="2" customFormat="1" ht="36" hidden="1" customHeight="1" x14ac:dyDescent="0.25">
      <c r="C197" s="91" t="s">
        <v>553</v>
      </c>
      <c r="D197" s="91"/>
      <c r="E197" s="92"/>
      <c r="F197" s="91"/>
      <c r="G197" s="92"/>
      <c r="H197" s="92"/>
      <c r="I197" s="94"/>
      <c r="J197" s="94"/>
      <c r="K197" s="95"/>
      <c r="L197" s="95"/>
      <c r="M197" s="95"/>
      <c r="N197" s="95"/>
      <c r="O197" s="95"/>
      <c r="P197" s="95"/>
      <c r="Q197" s="95"/>
      <c r="R197" s="95"/>
      <c r="S197" s="95"/>
      <c r="T197" s="95"/>
      <c r="U197" s="95"/>
      <c r="AA197" s="98"/>
      <c r="AC197" s="99"/>
      <c r="AD197" s="100"/>
      <c r="AE197" s="100"/>
      <c r="AG197" s="99"/>
      <c r="AH197" s="70" t="s">
        <v>554</v>
      </c>
      <c r="AI197" s="106"/>
      <c r="AL197" s="92"/>
      <c r="AM197" s="92"/>
      <c r="AN197" s="92"/>
      <c r="AO197" s="92"/>
      <c r="AP197" s="92"/>
      <c r="AQ197" s="92"/>
      <c r="AR197" s="92"/>
      <c r="AS197" s="92"/>
      <c r="AT197" s="92"/>
      <c r="AU197" s="92"/>
      <c r="AV197" s="92"/>
      <c r="AW197" s="92" t="s">
        <v>555</v>
      </c>
    </row>
    <row r="198" spans="1:53" ht="13.95" hidden="1" customHeight="1" x14ac:dyDescent="0.25">
      <c r="Q198" s="95"/>
      <c r="R198" s="95"/>
      <c r="AA198" s="101"/>
      <c r="AF198"/>
      <c r="AG198"/>
    </row>
    <row r="199" spans="1:53" s="3" customFormat="1" ht="27.75" hidden="1" customHeight="1" x14ac:dyDescent="0.25">
      <c r="E199"/>
      <c r="F199" s="93" t="s">
        <v>554</v>
      </c>
      <c r="K199"/>
      <c r="L199"/>
      <c r="M199"/>
      <c r="N199"/>
      <c r="O199"/>
      <c r="P199"/>
      <c r="Q199" s="95"/>
      <c r="R199" s="95"/>
      <c r="S199"/>
      <c r="T199"/>
      <c r="U199"/>
      <c r="V199"/>
      <c r="W199"/>
      <c r="X199"/>
      <c r="Y199"/>
      <c r="Z199"/>
      <c r="AA199" s="101"/>
      <c r="AB199"/>
      <c r="AC199"/>
      <c r="AD199" s="5"/>
      <c r="AE199" s="5"/>
      <c r="AF199"/>
      <c r="AG199"/>
      <c r="AK199"/>
      <c r="AL199"/>
      <c r="AM199"/>
      <c r="AN199"/>
      <c r="AO199"/>
      <c r="AP199"/>
      <c r="AR199" s="93"/>
      <c r="AS199"/>
      <c r="AT199"/>
      <c r="AU199"/>
      <c r="AV199" s="74"/>
      <c r="AX199" s="74"/>
      <c r="BA199" s="70"/>
    </row>
    <row r="200" spans="1:53" ht="31.8" hidden="1" customHeight="1" x14ac:dyDescent="0.25">
      <c r="Q200" s="95"/>
      <c r="R200" s="95"/>
      <c r="AA200" s="101"/>
      <c r="AE200" s="102"/>
      <c r="AG200" s="107" t="s">
        <v>556</v>
      </c>
      <c r="AH200" s="108"/>
      <c r="AR200" s="115"/>
    </row>
    <row r="201" spans="1:53" ht="15.6" hidden="1" x14ac:dyDescent="0.25">
      <c r="Q201" s="95"/>
      <c r="R201" s="95"/>
      <c r="AA201" s="101"/>
      <c r="AG201" s="107" t="s">
        <v>557</v>
      </c>
      <c r="AH201" s="109">
        <f>AH200-AR1</f>
        <v>-3905259.68</v>
      </c>
      <c r="AJ201" s="110"/>
    </row>
    <row r="202" spans="1:53" hidden="1" x14ac:dyDescent="0.25">
      <c r="AG202" s="111"/>
      <c r="AH202" s="111"/>
      <c r="AR202" s="115"/>
    </row>
    <row r="203" spans="1:53" hidden="1" x14ac:dyDescent="0.25">
      <c r="AG203" s="112"/>
      <c r="AH203" s="112"/>
    </row>
    <row r="204" spans="1:53" ht="27.6" hidden="1" customHeight="1" x14ac:dyDescent="0.25">
      <c r="C204" s="3" t="s">
        <v>553</v>
      </c>
      <c r="D204" s="3"/>
      <c r="AG204" s="112"/>
      <c r="AH204" s="80" t="s">
        <v>554</v>
      </c>
    </row>
    <row r="205" spans="1:53" hidden="1" x14ac:dyDescent="0.25">
      <c r="AG205" s="112"/>
      <c r="AH205" s="113"/>
    </row>
    <row r="206" spans="1:53" hidden="1" x14ac:dyDescent="0.25">
      <c r="AG206" s="112"/>
      <c r="AH206" s="112"/>
    </row>
    <row r="207" spans="1:53" hidden="1" x14ac:dyDescent="0.25">
      <c r="AG207" s="112"/>
      <c r="AH207" s="112"/>
    </row>
    <row r="208" spans="1:53" hidden="1" x14ac:dyDescent="0.25"/>
    <row r="209" spans="44:44" hidden="1" x14ac:dyDescent="0.25">
      <c r="AR209">
        <v>4200000</v>
      </c>
    </row>
    <row r="210" spans="44:44" hidden="1" x14ac:dyDescent="0.25">
      <c r="AR210" s="115">
        <f>AR1-AR209</f>
        <v>-294740.31999999983</v>
      </c>
    </row>
  </sheetData>
  <autoFilter ref="A3:BA210" xr:uid="{00000000-0009-0000-0000-000003000000}">
    <filterColumn colId="2">
      <colorFilter dxfId="152"/>
    </filterColumn>
    <filterColumn colId="3">
      <filters>
        <filter val="高"/>
        <filter val="极高"/>
      </filters>
    </filterColumn>
    <filterColumn colId="4">
      <colorFilter dxfId="151"/>
    </filterColumn>
    <sortState xmlns:xlrd2="http://schemas.microsoft.com/office/spreadsheetml/2017/richdata2" ref="A5:BA210">
      <sortCondition descending="1" ref="AG3:AG200"/>
    </sortState>
  </autoFilter>
  <mergeCells count="34">
    <mergeCell ref="AV2:AV3"/>
    <mergeCell ref="AX2:AX3"/>
    <mergeCell ref="AY2:AY3"/>
    <mergeCell ref="AP2:AP3"/>
    <mergeCell ref="AQ2:AQ3"/>
    <mergeCell ref="AR2:AR3"/>
    <mergeCell ref="AS2:AS3"/>
    <mergeCell ref="AT2:AT3"/>
    <mergeCell ref="AI2:AI3"/>
    <mergeCell ref="AJ2:AJ3"/>
    <mergeCell ref="AK2:AK3"/>
    <mergeCell ref="AF2:AG2"/>
    <mergeCell ref="AU2:AU3"/>
    <mergeCell ref="AL2:AO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S2:S3"/>
    <mergeCell ref="AC2:AC3"/>
    <mergeCell ref="AD2:AD3"/>
    <mergeCell ref="AE2:AE3"/>
    <mergeCell ref="AH2:AH3"/>
    <mergeCell ref="A1:G1"/>
    <mergeCell ref="K2:R2"/>
    <mergeCell ref="T2:U2"/>
    <mergeCell ref="V2:Z2"/>
    <mergeCell ref="AA2:AB2"/>
  </mergeCells>
  <phoneticPr fontId="12" type="noConversion"/>
  <conditionalFormatting sqref="B14">
    <cfRule type="duplicateValues" dxfId="98" priority="48"/>
    <cfRule type="duplicateValues" dxfId="97" priority="49"/>
  </conditionalFormatting>
  <conditionalFormatting sqref="B195:B196 B1:B3">
    <cfRule type="duplicateValues" dxfId="96" priority="59"/>
  </conditionalFormatting>
  <conditionalFormatting sqref="C100:C101">
    <cfRule type="duplicateValues" dxfId="95" priority="96"/>
    <cfRule type="duplicateValues" dxfId="94" priority="97"/>
  </conditionalFormatting>
  <conditionalFormatting sqref="C1:D2 F1:F2 C3">
    <cfRule type="duplicateValues" dxfId="93" priority="61"/>
    <cfRule type="duplicateValues" dxfId="92" priority="60"/>
    <cfRule type="duplicateValues" dxfId="91" priority="62"/>
  </conditionalFormatting>
  <conditionalFormatting sqref="C1:D2 F200:F1048576 F1:F2 F197:F198 C3 C99 D99:D104 C102:D1048576 C4:D98">
    <cfRule type="duplicateValues" dxfId="90" priority="99"/>
  </conditionalFormatting>
  <conditionalFormatting sqref="C1:D2 F200:F1048576 F1:F2 F197:F198 C4:D6 C3 C8:D16 C18:D42 D43:D55 C99 D99:D104 C102:D1048576 C44:D98">
    <cfRule type="duplicateValues" dxfId="89" priority="98"/>
  </conditionalFormatting>
  <conditionalFormatting sqref="C2:D2 F2 C3">
    <cfRule type="duplicateValues" dxfId="88" priority="63"/>
    <cfRule type="duplicateValues" dxfId="87" priority="64"/>
    <cfRule type="duplicateValues" dxfId="86" priority="67"/>
    <cfRule type="duplicateValues" dxfId="85" priority="65"/>
    <cfRule type="duplicateValues" dxfId="84" priority="66"/>
    <cfRule type="duplicateValues" dxfId="83" priority="68"/>
  </conditionalFormatting>
  <conditionalFormatting sqref="C4:D6 C8:D8">
    <cfRule type="duplicateValues" dxfId="82" priority="75"/>
    <cfRule type="duplicateValues" dxfId="81" priority="73"/>
    <cfRule type="duplicateValues" dxfId="80" priority="74"/>
    <cfRule type="duplicateValues" dxfId="79" priority="72"/>
    <cfRule type="duplicateValues" dxfId="78" priority="71"/>
    <cfRule type="duplicateValues" dxfId="77" priority="70"/>
    <cfRule type="duplicateValues" dxfId="76" priority="69"/>
  </conditionalFormatting>
  <conditionalFormatting sqref="C7:D7">
    <cfRule type="duplicateValues" dxfId="75" priority="83"/>
    <cfRule type="duplicateValues" dxfId="74" priority="82"/>
    <cfRule type="duplicateValues" dxfId="73" priority="81"/>
    <cfRule type="duplicateValues" dxfId="72" priority="80"/>
    <cfRule type="duplicateValues" dxfId="71" priority="79"/>
    <cfRule type="duplicateValues" dxfId="70" priority="78"/>
    <cfRule type="duplicateValues" dxfId="69" priority="77"/>
    <cfRule type="duplicateValues" dxfId="68" priority="76"/>
  </conditionalFormatting>
  <conditionalFormatting sqref="C23:D24 C36:D36 C15:D16 C1:D2 C18:D21 C196:D1048576 F200:F1048576 F1:F2 F197:F198 C3 C27:D34 D34:D38">
    <cfRule type="duplicateValues" dxfId="67" priority="92"/>
    <cfRule type="duplicateValues" dxfId="66" priority="93"/>
    <cfRule type="duplicateValues" dxfId="65" priority="94"/>
  </conditionalFormatting>
  <conditionalFormatting sqref="C28:D29 C15:D16 C1:D2 C31:D33 C18:D21 C23:D24 F1:F2 C3 D29:D38">
    <cfRule type="duplicateValues" dxfId="64" priority="84"/>
  </conditionalFormatting>
  <conditionalFormatting sqref="C32:D33 C28:D28 C15:D16 C1:D2 C18:D21 C23:D23 F1:F2 C3 D29:D38">
    <cfRule type="duplicateValues" dxfId="63" priority="85"/>
    <cfRule type="duplicateValues" dxfId="62" priority="86"/>
    <cfRule type="duplicateValues" dxfId="61" priority="88"/>
    <cfRule type="duplicateValues" dxfId="60" priority="89"/>
    <cfRule type="duplicateValues" dxfId="59" priority="87"/>
  </conditionalFormatting>
  <conditionalFormatting sqref="C36:D36 C15:D16 C1:D2 C18:D21 C23:D24 C196:D1048576 F200:F1048576 F1:F2 F197:F198 C3 C26:D34 D34:D38">
    <cfRule type="duplicateValues" dxfId="58" priority="95"/>
  </conditionalFormatting>
  <conditionalFormatting sqref="C196:D196 C36:D36 C15:D16 C1:D2 C18:D21 C23:D24 F1:F2 C3 C27:D34 D34:D38">
    <cfRule type="duplicateValues" dxfId="57" priority="90"/>
    <cfRule type="duplicateValues" dxfId="56" priority="91"/>
  </conditionalFormatting>
  <conditionalFormatting sqref="D9">
    <cfRule type="duplicateValues" dxfId="55" priority="45"/>
    <cfRule type="duplicateValues" dxfId="54" priority="46"/>
    <cfRule type="duplicateValues" dxfId="53" priority="47"/>
    <cfRule type="duplicateValues" dxfId="52" priority="41"/>
    <cfRule type="duplicateValues" dxfId="51" priority="42"/>
    <cfRule type="duplicateValues" dxfId="50" priority="43"/>
    <cfRule type="duplicateValues" dxfId="49" priority="44"/>
  </conditionalFormatting>
  <conditionalFormatting sqref="D10">
    <cfRule type="duplicateValues" dxfId="48" priority="34"/>
    <cfRule type="duplicateValues" dxfId="47" priority="35"/>
    <cfRule type="duplicateValues" dxfId="46" priority="36"/>
    <cfRule type="duplicateValues" dxfId="45" priority="37"/>
    <cfRule type="duplicateValues" dxfId="44" priority="39"/>
    <cfRule type="duplicateValues" dxfId="43" priority="40"/>
    <cfRule type="duplicateValues" dxfId="42" priority="38"/>
  </conditionalFormatting>
  <conditionalFormatting sqref="D12">
    <cfRule type="duplicateValues" dxfId="41" priority="30"/>
    <cfRule type="duplicateValues" dxfId="40" priority="33"/>
    <cfRule type="duplicateValues" dxfId="39" priority="32"/>
    <cfRule type="duplicateValues" dxfId="38" priority="31"/>
    <cfRule type="duplicateValues" dxfId="37" priority="29"/>
    <cfRule type="duplicateValues" dxfId="36" priority="28"/>
    <cfRule type="duplicateValues" dxfId="35" priority="27"/>
  </conditionalFormatting>
  <conditionalFormatting sqref="D14">
    <cfRule type="duplicateValues" dxfId="34" priority="25"/>
    <cfRule type="duplicateValues" dxfId="33" priority="26"/>
    <cfRule type="duplicateValues" dxfId="32" priority="24"/>
    <cfRule type="duplicateValues" dxfId="31" priority="23"/>
    <cfRule type="duplicateValues" dxfId="30" priority="22"/>
    <cfRule type="duplicateValues" dxfId="29" priority="21"/>
    <cfRule type="duplicateValues" dxfId="28" priority="20"/>
  </conditionalFormatting>
  <conditionalFormatting sqref="D16">
    <cfRule type="duplicateValues" dxfId="27" priority="14"/>
    <cfRule type="duplicateValues" dxfId="26" priority="13"/>
    <cfRule type="duplicateValues" dxfId="25" priority="19"/>
    <cfRule type="duplicateValues" dxfId="24" priority="18"/>
    <cfRule type="duplicateValues" dxfId="23" priority="17"/>
    <cfRule type="duplicateValues" dxfId="22" priority="16"/>
    <cfRule type="duplicateValues" dxfId="21" priority="15"/>
  </conditionalFormatting>
  <conditionalFormatting sqref="D22:D27">
    <cfRule type="duplicateValues" dxfId="20" priority="1"/>
    <cfRule type="duplicateValues" dxfId="19" priority="12"/>
    <cfRule type="duplicateValues" dxfId="18" priority="11"/>
    <cfRule type="duplicateValues" dxfId="17" priority="10"/>
    <cfRule type="duplicateValues" dxfId="16" priority="9"/>
    <cfRule type="duplicateValues" dxfId="15" priority="8"/>
    <cfRule type="duplicateValues" dxfId="14" priority="7"/>
    <cfRule type="duplicateValues" dxfId="13" priority="6"/>
    <cfRule type="duplicateValues" dxfId="12" priority="5"/>
    <cfRule type="duplicateValues" dxfId="11" priority="4"/>
    <cfRule type="duplicateValues" dxfId="10" priority="3"/>
    <cfRule type="duplicateValues" dxfId="9" priority="2"/>
  </conditionalFormatting>
  <conditionalFormatting sqref="F7:G7">
    <cfRule type="duplicateValues" dxfId="8" priority="58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dataValidations count="3">
    <dataValidation type="list" allowBlank="1" showInputMessage="1" showErrorMessage="1" sqref="G39 G193:G196 G180:G191 G156:G176 G147:G150 G138:G144 G132:G134 G125:G130 G122:G123 G112:G114 G107:G108 G102:G103 G90:G95 G85:G88 G80:G82 G58:G67 G43:G56 G8:G30 G4:G6 F196 G154 G152 G136 G117 G110 G105 G97 G74" xr:uid="{00000000-0002-0000-0300-000000000000}">
      <formula1>$BA$4:$BA$10</formula1>
    </dataValidation>
    <dataValidation type="list" allowBlank="1" showInputMessage="1" showErrorMessage="1" sqref="G101" xr:uid="{00000000-0002-0000-0300-000001000000}">
      <formula1>#REF!</formula1>
    </dataValidation>
    <dataValidation type="list" allowBlank="1" showInputMessage="1" showErrorMessage="1" sqref="G57 G145:G146 G115:G116 G98:G100 G75:G79 G68:G71 G40:G42 G31:G38 G179 G153 G137 G135 G131 G124 G121 G118 G111 G109 G106 G104 G96 G89 G83 G73" xr:uid="{00000000-0002-0000-0300-000002000000}">
      <formula1>$BA$4:$BA$11</formula1>
    </dataValidation>
  </dataValidations>
  <printOptions horizontalCentered="1"/>
  <pageMargins left="0.11811023622047245" right="0.11811023622047245" top="0.74803149606299213" bottom="0.15748031496062992" header="0.31496062992125984" footer="0.31496062992125984"/>
  <pageSetup paperSize="9" scale="49" orientation="landscape" r:id="rId1"/>
  <colBreaks count="1" manualBreakCount="1">
    <brk id="5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4</vt:i4>
      </vt:variant>
    </vt:vector>
  </HeadingPairs>
  <TitlesOfParts>
    <vt:vector size="8" baseType="lpstr">
      <vt:lpstr>8月付款计划分析</vt:lpstr>
      <vt:lpstr>8.23付款计划</vt:lpstr>
      <vt:lpstr>8月付款计划分析-保9月15日</vt:lpstr>
      <vt:lpstr>8.23付款计划 -保9月15日付款最低金额</vt:lpstr>
      <vt:lpstr>'8.23付款计划'!Print_Area</vt:lpstr>
      <vt:lpstr>'8.23付款计划 -保9月15日付款最低金额'!Print_Area</vt:lpstr>
      <vt:lpstr>'8.23付款计划'!Print_Titles</vt:lpstr>
      <vt:lpstr>'8.23付款计划 -保9月15日付款最低金额'!Print_Titles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英格 吴</cp:lastModifiedBy>
  <cp:lastPrinted>2024-08-29T09:17:15Z</cp:lastPrinted>
  <dcterms:created xsi:type="dcterms:W3CDTF">2015-06-05T18:19:00Z</dcterms:created>
  <dcterms:modified xsi:type="dcterms:W3CDTF">2024-08-29T09:35:06Z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6F46041F48B44CEAAA28C8C2F8B72C1D_13</vt:lpwstr>
  </property>
  <property fmtid="{D5CDD505-2E9C-101B-9397-08002B2CF9AE}" pid="3" name="KSOProductBuildVer">
    <vt:lpwstr>2052-11.1.0.8976</vt:lpwstr>
  </property>
  <property fmtid="{D5CDD505-2E9C-101B-9397-08002B2CF9AE}" pid="4" name="KSOReadingLayout">
    <vt:bool>true</vt:bool>
  </property>
</Properties>
</file>