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孙沛霖的文件\座椅项目产品附加值核算\"/>
    </mc:Choice>
  </mc:AlternateContent>
  <xr:revisionPtr revIDLastSave="0" documentId="13_ncr:1_{69E9B266-949E-47B7-9972-61B9AA76CE8D}" xr6:coauthVersionLast="47" xr6:coauthVersionMax="47" xr10:uidLastSave="{00000000-0000-0000-0000-000000000000}"/>
  <bookViews>
    <workbookView xWindow="-120" yWindow="-120" windowWidth="24240" windowHeight="13140" xr2:uid="{6D490735-0E00-441D-A217-E993B3F3C7C6}"/>
  </bookViews>
  <sheets>
    <sheet name="汇总表" sheetId="8" r:id="rId1"/>
    <sheet name="SHT0000161" sheetId="1" r:id="rId2"/>
    <sheet name="SHT0016161" sheetId="2" r:id="rId3"/>
    <sheet name="SHT0015953" sheetId="3" r:id="rId4"/>
    <sheet name="SHT0016442" sheetId="4" r:id="rId5"/>
    <sheet name="SHT0016420" sheetId="5" r:id="rId6"/>
    <sheet name="SHT0016877" sheetId="6" r:id="rId7"/>
    <sheet name="SHT0017314" sheetId="7" r:id="rId8"/>
  </sheets>
  <calcPr calcId="181029"/>
</workbook>
</file>

<file path=xl/calcChain.xml><?xml version="1.0" encoding="utf-8"?>
<calcChain xmlns="http://schemas.openxmlformats.org/spreadsheetml/2006/main">
  <c r="I1" i="6" l="1"/>
  <c r="H17" i="4"/>
  <c r="H19" i="4"/>
  <c r="H25" i="4"/>
  <c r="H27" i="4"/>
  <c r="H29" i="4"/>
  <c r="H18" i="5"/>
  <c r="H8" i="5"/>
  <c r="I1" i="5"/>
  <c r="I1" i="4"/>
  <c r="Q4" i="8"/>
  <c r="I1" i="1"/>
  <c r="M14" i="8"/>
  <c r="M9" i="8"/>
  <c r="M8" i="8"/>
  <c r="Q10" i="8"/>
  <c r="Q11" i="8"/>
  <c r="Q12" i="8"/>
  <c r="Q13" i="8"/>
  <c r="O193" i="7"/>
  <c r="N193" i="7"/>
  <c r="O191" i="7"/>
  <c r="N191" i="7"/>
  <c r="O189" i="7"/>
  <c r="N189" i="7"/>
  <c r="O187" i="7"/>
  <c r="N187" i="7"/>
  <c r="O41" i="7"/>
  <c r="N41" i="7"/>
  <c r="O38" i="7"/>
  <c r="N38" i="7"/>
  <c r="O33" i="7"/>
  <c r="N33" i="7"/>
  <c r="O8" i="7"/>
  <c r="O4" i="7"/>
  <c r="N8" i="7"/>
  <c r="N4" i="7"/>
  <c r="G9" i="8"/>
  <c r="G8" i="8"/>
  <c r="M7" i="8" l="1"/>
  <c r="G7" i="8"/>
  <c r="M6" i="8"/>
  <c r="G6" i="8"/>
  <c r="I8" i="4" l="1"/>
  <c r="P5" i="8" l="1"/>
  <c r="P6" i="8"/>
  <c r="P7" i="8"/>
  <c r="P8" i="8"/>
  <c r="P9" i="8"/>
  <c r="P10" i="8"/>
  <c r="P11" i="8"/>
  <c r="P12" i="8"/>
  <c r="P13" i="8"/>
  <c r="P14" i="8"/>
  <c r="P4" i="8"/>
  <c r="L5" i="8" l="1"/>
  <c r="Q5" i="8" s="1"/>
  <c r="L6" i="8"/>
  <c r="Q6" i="8" s="1"/>
  <c r="L7" i="8"/>
  <c r="L8" i="8"/>
  <c r="L9" i="8"/>
  <c r="L10" i="8"/>
  <c r="L11" i="8"/>
  <c r="L12" i="8"/>
  <c r="L13" i="8"/>
  <c r="L14" i="8"/>
  <c r="Q14" i="8" s="1"/>
  <c r="L4" i="8"/>
  <c r="E14" i="8"/>
  <c r="D14" i="8"/>
  <c r="E9" i="8"/>
  <c r="F9" i="8" s="1"/>
  <c r="D9" i="8"/>
  <c r="E8" i="8"/>
  <c r="D8" i="8"/>
  <c r="E6" i="8"/>
  <c r="D6" i="8"/>
  <c r="E5" i="8"/>
  <c r="D5" i="8"/>
  <c r="D4" i="8"/>
  <c r="F5" i="8"/>
  <c r="F10" i="8"/>
  <c r="F11" i="8"/>
  <c r="F12" i="8"/>
  <c r="F13" i="8"/>
  <c r="F14" i="8"/>
  <c r="A5" i="8"/>
  <c r="A6" i="8"/>
  <c r="A7" i="8"/>
  <c r="A8" i="8"/>
  <c r="A9" i="8"/>
  <c r="A10" i="8"/>
  <c r="A11" i="8"/>
  <c r="A12" i="8"/>
  <c r="A13" i="8"/>
  <c r="A14" i="8"/>
  <c r="A4" i="8"/>
  <c r="M1" i="7"/>
  <c r="K1" i="7"/>
  <c r="M1" i="6"/>
  <c r="K1" i="6"/>
  <c r="M1" i="5"/>
  <c r="K1" i="5"/>
  <c r="M1" i="3"/>
  <c r="K1" i="3"/>
  <c r="M1" i="2"/>
  <c r="K1" i="2"/>
  <c r="K1" i="1"/>
  <c r="M1" i="1"/>
  <c r="E4" i="8" s="1"/>
  <c r="F4" i="8" s="1"/>
  <c r="H23" i="6"/>
  <c r="I1" i="2"/>
  <c r="I1" i="7"/>
  <c r="H265" i="7"/>
  <c r="H262" i="7"/>
  <c r="I262" i="7" s="1"/>
  <c r="H252" i="7" s="1"/>
  <c r="I252" i="7" s="1"/>
  <c r="H240" i="7"/>
  <c r="H238" i="7"/>
  <c r="I238" i="7" s="1"/>
  <c r="H225" i="7"/>
  <c r="I225" i="7" s="1"/>
  <c r="H218" i="7" s="1"/>
  <c r="I218" i="7" s="1"/>
  <c r="H207" i="7"/>
  <c r="I207" i="7" s="1"/>
  <c r="H205" i="7" s="1"/>
  <c r="I205" i="7" s="1"/>
  <c r="H193" i="7"/>
  <c r="I193" i="7" s="1"/>
  <c r="H191" i="7"/>
  <c r="H189" i="7"/>
  <c r="I189" i="7" s="1"/>
  <c r="H187" i="7"/>
  <c r="H176" i="7"/>
  <c r="H171" i="7"/>
  <c r="H154" i="7"/>
  <c r="I154" i="7" s="1"/>
  <c r="H138" i="7"/>
  <c r="H130" i="7"/>
  <c r="I130" i="7" s="1"/>
  <c r="H114" i="7"/>
  <c r="H107" i="7"/>
  <c r="H89" i="7"/>
  <c r="H71" i="7"/>
  <c r="H58" i="7"/>
  <c r="H45" i="7"/>
  <c r="I45" i="7" s="1"/>
  <c r="H43" i="7" s="1"/>
  <c r="I43" i="7" s="1"/>
  <c r="H41" i="7"/>
  <c r="I41" i="7" s="1"/>
  <c r="H38" i="7"/>
  <c r="H33" i="7"/>
  <c r="I33" i="7" s="1"/>
  <c r="H8" i="7"/>
  <c r="I8" i="7" s="1"/>
  <c r="H4" i="7"/>
  <c r="I4" i="7" s="1"/>
  <c r="I5" i="7"/>
  <c r="I6" i="7"/>
  <c r="I7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4" i="7"/>
  <c r="I35" i="7"/>
  <c r="I36" i="7"/>
  <c r="I37" i="7"/>
  <c r="I38" i="7"/>
  <c r="I39" i="7"/>
  <c r="I40" i="7"/>
  <c r="I42" i="7"/>
  <c r="I44" i="7"/>
  <c r="I46" i="7"/>
  <c r="I47" i="7"/>
  <c r="I48" i="7"/>
  <c r="I49" i="7"/>
  <c r="I50" i="7"/>
  <c r="I51" i="7"/>
  <c r="I52" i="7"/>
  <c r="I53" i="7"/>
  <c r="I54" i="7"/>
  <c r="I55" i="7"/>
  <c r="I57" i="7"/>
  <c r="I58" i="7"/>
  <c r="H56" i="7" s="1"/>
  <c r="I56" i="7" s="1"/>
  <c r="I59" i="7"/>
  <c r="I60" i="7"/>
  <c r="I61" i="7"/>
  <c r="I62" i="7"/>
  <c r="I63" i="7"/>
  <c r="I64" i="7"/>
  <c r="I65" i="7"/>
  <c r="I66" i="7"/>
  <c r="I67" i="7"/>
  <c r="I68" i="7"/>
  <c r="I70" i="7"/>
  <c r="I71" i="7"/>
  <c r="H69" i="7" s="1"/>
  <c r="I69" i="7" s="1"/>
  <c r="I72" i="7"/>
  <c r="I73" i="7"/>
  <c r="I74" i="7"/>
  <c r="I75" i="7"/>
  <c r="I76" i="7"/>
  <c r="I77" i="7"/>
  <c r="I78" i="7"/>
  <c r="I79" i="7"/>
  <c r="I80" i="7"/>
  <c r="I81" i="7"/>
  <c r="I84" i="7"/>
  <c r="I85" i="7"/>
  <c r="I86" i="7"/>
  <c r="I87" i="7"/>
  <c r="I88" i="7"/>
  <c r="H83" i="7" s="1"/>
  <c r="I83" i="7" s="1"/>
  <c r="I89" i="7"/>
  <c r="I90" i="7"/>
  <c r="I91" i="7"/>
  <c r="I92" i="7"/>
  <c r="I93" i="7"/>
  <c r="I94" i="7"/>
  <c r="I95" i="7"/>
  <c r="I96" i="7"/>
  <c r="I97" i="7"/>
  <c r="I98" i="7"/>
  <c r="I99" i="7"/>
  <c r="I102" i="7"/>
  <c r="I103" i="7"/>
  <c r="I104" i="7"/>
  <c r="I105" i="7"/>
  <c r="I106" i="7"/>
  <c r="I107" i="7"/>
  <c r="I108" i="7"/>
  <c r="I111" i="7"/>
  <c r="H110" i="7" s="1"/>
  <c r="I110" i="7" s="1"/>
  <c r="H109" i="7" s="1"/>
  <c r="I109" i="7" s="1"/>
  <c r="H101" i="7" s="1"/>
  <c r="I101" i="7" s="1"/>
  <c r="H100" i="7" s="1"/>
  <c r="I100" i="7" s="1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7" i="7"/>
  <c r="I128" i="7"/>
  <c r="I129" i="7"/>
  <c r="I131" i="7"/>
  <c r="I134" i="7"/>
  <c r="H133" i="7" s="1"/>
  <c r="I133" i="7" s="1"/>
  <c r="H132" i="7" s="1"/>
  <c r="I132" i="7" s="1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51" i="7"/>
  <c r="I152" i="7"/>
  <c r="I153" i="7"/>
  <c r="I155" i="7"/>
  <c r="I157" i="7"/>
  <c r="H156" i="7" s="1"/>
  <c r="I156" i="7" s="1"/>
  <c r="I158" i="7"/>
  <c r="I159" i="7"/>
  <c r="I160" i="7"/>
  <c r="I161" i="7"/>
  <c r="I162" i="7"/>
  <c r="I164" i="7"/>
  <c r="H163" i="7" s="1"/>
  <c r="I163" i="7" s="1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90" i="7"/>
  <c r="I191" i="7"/>
  <c r="I192" i="7"/>
  <c r="I194" i="7"/>
  <c r="I195" i="7"/>
  <c r="I196" i="7"/>
  <c r="I197" i="7"/>
  <c r="I198" i="7"/>
  <c r="I199" i="7"/>
  <c r="I200" i="7"/>
  <c r="I201" i="7"/>
  <c r="I202" i="7"/>
  <c r="I203" i="7"/>
  <c r="I204" i="7"/>
  <c r="I206" i="7"/>
  <c r="I208" i="7"/>
  <c r="I209" i="7"/>
  <c r="I210" i="7"/>
  <c r="I211" i="7"/>
  <c r="I212" i="7"/>
  <c r="I213" i="7"/>
  <c r="I214" i="7"/>
  <c r="I215" i="7"/>
  <c r="I216" i="7"/>
  <c r="I217" i="7"/>
  <c r="I219" i="7"/>
  <c r="I220" i="7"/>
  <c r="I221" i="7"/>
  <c r="I223" i="7"/>
  <c r="H222" i="7" s="1"/>
  <c r="I222" i="7" s="1"/>
  <c r="I224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3" i="7"/>
  <c r="I254" i="7"/>
  <c r="I255" i="7"/>
  <c r="I256" i="7"/>
  <c r="I257" i="7"/>
  <c r="I258" i="7"/>
  <c r="I259" i="7"/>
  <c r="I260" i="7"/>
  <c r="I261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3" i="7"/>
  <c r="H3" i="6"/>
  <c r="I3" i="6" s="1"/>
  <c r="H8" i="6"/>
  <c r="I8" i="6" s="1"/>
  <c r="H18" i="6"/>
  <c r="H21" i="6"/>
  <c r="H24" i="6"/>
  <c r="H28" i="6"/>
  <c r="I28" i="6" s="1"/>
  <c r="H30" i="6"/>
  <c r="H34" i="6"/>
  <c r="I34" i="6" s="1"/>
  <c r="H41" i="6"/>
  <c r="H54" i="6"/>
  <c r="H60" i="6"/>
  <c r="H62" i="6"/>
  <c r="I62" i="6" s="1"/>
  <c r="H74" i="6"/>
  <c r="H76" i="6"/>
  <c r="I76" i="6" s="1"/>
  <c r="I77" i="6"/>
  <c r="H77" i="6"/>
  <c r="H84" i="6"/>
  <c r="H86" i="6"/>
  <c r="H88" i="6"/>
  <c r="H92" i="6"/>
  <c r="H94" i="6"/>
  <c r="H96" i="6"/>
  <c r="I96" i="6" s="1"/>
  <c r="H98" i="6"/>
  <c r="I98" i="6" s="1"/>
  <c r="H100" i="6"/>
  <c r="H102" i="6"/>
  <c r="H106" i="6"/>
  <c r="H117" i="6"/>
  <c r="I117" i="6" s="1"/>
  <c r="H118" i="6"/>
  <c r="I118" i="6" s="1"/>
  <c r="H127" i="6"/>
  <c r="H129" i="6"/>
  <c r="H132" i="6"/>
  <c r="I132" i="6" s="1"/>
  <c r="I4" i="6"/>
  <c r="I5" i="6"/>
  <c r="I6" i="6"/>
  <c r="I7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9" i="6"/>
  <c r="I30" i="6"/>
  <c r="I31" i="6"/>
  <c r="I32" i="6"/>
  <c r="I33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7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H3" i="5"/>
  <c r="I3" i="5" s="1"/>
  <c r="I18" i="5"/>
  <c r="H21" i="5"/>
  <c r="H23" i="5"/>
  <c r="H24" i="5"/>
  <c r="I24" i="5" s="1"/>
  <c r="H28" i="5"/>
  <c r="H30" i="5"/>
  <c r="H34" i="5"/>
  <c r="H41" i="5"/>
  <c r="I41" i="5" s="1"/>
  <c r="H54" i="5"/>
  <c r="I54" i="5" s="1"/>
  <c r="H60" i="5"/>
  <c r="I60" i="5" s="1"/>
  <c r="H62" i="5"/>
  <c r="I62" i="5" s="1"/>
  <c r="H74" i="5"/>
  <c r="I74" i="5" s="1"/>
  <c r="H76" i="5"/>
  <c r="H77" i="5"/>
  <c r="H84" i="5"/>
  <c r="I84" i="5" s="1"/>
  <c r="H86" i="5"/>
  <c r="H88" i="5"/>
  <c r="H92" i="5"/>
  <c r="H94" i="5"/>
  <c r="H96" i="5"/>
  <c r="H98" i="5"/>
  <c r="H100" i="5"/>
  <c r="H102" i="5"/>
  <c r="H106" i="5"/>
  <c r="H117" i="5"/>
  <c r="I117" i="5" s="1"/>
  <c r="H118" i="5"/>
  <c r="I118" i="5" s="1"/>
  <c r="H127" i="5"/>
  <c r="H129" i="5"/>
  <c r="I129" i="5" s="1"/>
  <c r="H132" i="5"/>
  <c r="I1" i="3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9" i="5"/>
  <c r="I20" i="5"/>
  <c r="I21" i="5"/>
  <c r="I22" i="5"/>
  <c r="I23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2" i="5"/>
  <c r="I43" i="5"/>
  <c r="I44" i="5"/>
  <c r="I45" i="5"/>
  <c r="I46" i="5"/>
  <c r="I47" i="5"/>
  <c r="I48" i="5"/>
  <c r="I49" i="5"/>
  <c r="I50" i="5"/>
  <c r="I51" i="5"/>
  <c r="I52" i="5"/>
  <c r="I53" i="5"/>
  <c r="I55" i="5"/>
  <c r="I56" i="5"/>
  <c r="I57" i="5"/>
  <c r="I58" i="5"/>
  <c r="I59" i="5"/>
  <c r="I61" i="5"/>
  <c r="I63" i="5"/>
  <c r="I64" i="5"/>
  <c r="I65" i="5"/>
  <c r="I66" i="5"/>
  <c r="I67" i="5"/>
  <c r="I68" i="5"/>
  <c r="I69" i="5"/>
  <c r="I70" i="5"/>
  <c r="I71" i="5"/>
  <c r="I72" i="5"/>
  <c r="I73" i="5"/>
  <c r="I75" i="5"/>
  <c r="I76" i="5"/>
  <c r="I77" i="5"/>
  <c r="I78" i="5"/>
  <c r="I79" i="5"/>
  <c r="I80" i="5"/>
  <c r="I81" i="5"/>
  <c r="I82" i="5"/>
  <c r="I83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9" i="5"/>
  <c r="I120" i="5"/>
  <c r="I121" i="5"/>
  <c r="I122" i="5"/>
  <c r="I123" i="5"/>
  <c r="I124" i="5"/>
  <c r="I125" i="5"/>
  <c r="I126" i="5"/>
  <c r="I127" i="5"/>
  <c r="I128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0" i="4"/>
  <c r="I5" i="4"/>
  <c r="I12" i="4"/>
  <c r="I14" i="4"/>
  <c r="I16" i="4"/>
  <c r="I18" i="4"/>
  <c r="I20" i="4"/>
  <c r="I21" i="4"/>
  <c r="I22" i="4"/>
  <c r="I23" i="4"/>
  <c r="I24" i="4"/>
  <c r="I26" i="4"/>
  <c r="I28" i="4"/>
  <c r="I30" i="4"/>
  <c r="I31" i="4"/>
  <c r="I32" i="4"/>
  <c r="I33" i="4"/>
  <c r="I34" i="4"/>
  <c r="I36" i="4"/>
  <c r="I37" i="4"/>
  <c r="I38" i="4"/>
  <c r="I39" i="4"/>
  <c r="I40" i="4"/>
  <c r="I41" i="4"/>
  <c r="I42" i="4"/>
  <c r="I43" i="4"/>
  <c r="I44" i="4"/>
  <c r="I45" i="4"/>
  <c r="I3" i="4"/>
  <c r="H36" i="3"/>
  <c r="I36" i="3" s="1"/>
  <c r="H26" i="3"/>
  <c r="I26" i="3" s="1"/>
  <c r="H16" i="3"/>
  <c r="H14" i="3"/>
  <c r="I14" i="3" s="1"/>
  <c r="H4" i="3"/>
  <c r="I4" i="3" s="1"/>
  <c r="I5" i="3"/>
  <c r="I8" i="3"/>
  <c r="I9" i="3"/>
  <c r="I11" i="3"/>
  <c r="H10" i="3" s="1"/>
  <c r="I10" i="3" s="1"/>
  <c r="I13" i="3"/>
  <c r="H12" i="3" s="1"/>
  <c r="I12" i="3" s="1"/>
  <c r="I15" i="3"/>
  <c r="I16" i="3"/>
  <c r="I17" i="3"/>
  <c r="I19" i="3"/>
  <c r="I21" i="3"/>
  <c r="H20" i="3" s="1"/>
  <c r="I20" i="3" s="1"/>
  <c r="H18" i="3" s="1"/>
  <c r="I18" i="3" s="1"/>
  <c r="I22" i="3"/>
  <c r="I23" i="3"/>
  <c r="I24" i="3"/>
  <c r="I25" i="3"/>
  <c r="I27" i="3"/>
  <c r="I29" i="3"/>
  <c r="H28" i="3" s="1"/>
  <c r="I28" i="3" s="1"/>
  <c r="I31" i="3"/>
  <c r="I32" i="3"/>
  <c r="H30" i="3" s="1"/>
  <c r="I30" i="3" s="1"/>
  <c r="I33" i="3"/>
  <c r="I34" i="3"/>
  <c r="I35" i="3"/>
  <c r="I37" i="3"/>
  <c r="I38" i="3"/>
  <c r="I39" i="3"/>
  <c r="I40" i="3"/>
  <c r="I41" i="3"/>
  <c r="I42" i="3"/>
  <c r="I43" i="3"/>
  <c r="I44" i="3"/>
  <c r="I45" i="3"/>
  <c r="I46" i="3"/>
  <c r="I3" i="3"/>
  <c r="H14" i="2"/>
  <c r="H25" i="2"/>
  <c r="H27" i="2"/>
  <c r="I4" i="2"/>
  <c r="I5" i="2"/>
  <c r="I6" i="2"/>
  <c r="I7" i="2"/>
  <c r="I10" i="2"/>
  <c r="I11" i="2"/>
  <c r="I12" i="2"/>
  <c r="I13" i="2"/>
  <c r="H9" i="2" s="1"/>
  <c r="I9" i="2" s="1"/>
  <c r="H8" i="2" s="1"/>
  <c r="I8" i="2" s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" i="2"/>
  <c r="H9" i="1"/>
  <c r="I9" i="1" s="1"/>
  <c r="H7" i="1" s="1"/>
  <c r="I7" i="1" s="1"/>
  <c r="H6" i="1" s="1"/>
  <c r="H12" i="1"/>
  <c r="I12" i="1" s="1"/>
  <c r="H31" i="1"/>
  <c r="I4" i="1"/>
  <c r="I5" i="1"/>
  <c r="I8" i="1"/>
  <c r="I10" i="1"/>
  <c r="I11" i="1"/>
  <c r="I13" i="1"/>
  <c r="I14" i="1"/>
  <c r="I15" i="1"/>
  <c r="I16" i="1"/>
  <c r="I17" i="1"/>
  <c r="I18" i="1"/>
  <c r="I19" i="1"/>
  <c r="I20" i="1"/>
  <c r="I21" i="1"/>
  <c r="I22" i="1"/>
  <c r="I25" i="1"/>
  <c r="I26" i="1"/>
  <c r="I27" i="1"/>
  <c r="I29" i="1"/>
  <c r="H28" i="1" s="1"/>
  <c r="I28" i="1" s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3" i="1"/>
  <c r="Q9" i="8" l="1"/>
  <c r="Q8" i="8"/>
  <c r="H15" i="4"/>
  <c r="I15" i="4" s="1"/>
  <c r="H35" i="4"/>
  <c r="I35" i="4" s="1"/>
  <c r="I29" i="4"/>
  <c r="I19" i="4"/>
  <c r="I17" i="4" s="1"/>
  <c r="H7" i="4" s="1"/>
  <c r="I7" i="4" s="1"/>
  <c r="H9" i="4"/>
  <c r="I9" i="4" s="1"/>
  <c r="I25" i="4"/>
  <c r="H11" i="4"/>
  <c r="I11" i="4" s="1"/>
  <c r="H4" i="4"/>
  <c r="I4" i="4" s="1"/>
  <c r="I27" i="4"/>
  <c r="H13" i="4"/>
  <c r="I13" i="4" s="1"/>
  <c r="F8" i="8"/>
  <c r="F6" i="8"/>
  <c r="H251" i="7"/>
  <c r="I251" i="7" s="1"/>
  <c r="H150" i="7"/>
  <c r="I150" i="7" s="1"/>
  <c r="H149" i="7" s="1"/>
  <c r="I149" i="7" s="1"/>
  <c r="H126" i="7"/>
  <c r="I126" i="7" s="1"/>
  <c r="H125" i="7" s="1"/>
  <c r="I125" i="7" s="1"/>
  <c r="H82" i="7"/>
  <c r="I82" i="7" s="1"/>
  <c r="H24" i="1"/>
  <c r="I24" i="1" s="1"/>
  <c r="H23" i="1" s="1"/>
  <c r="I23" i="1" s="1"/>
  <c r="H7" i="3"/>
  <c r="I7" i="3" s="1"/>
  <c r="H6" i="3" s="1"/>
  <c r="I6" i="3" s="1"/>
  <c r="I6" i="1"/>
  <c r="H6" i="4" l="1"/>
  <c r="I6" i="4" s="1"/>
  <c r="K1" i="4" s="1"/>
  <c r="D7" i="8" s="1"/>
  <c r="M1" i="4" l="1"/>
  <c r="E7" i="8" s="1"/>
  <c r="F7" i="8" s="1"/>
  <c r="Q7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M2" authorId="0" shapeId="0" xr:uid="{F17406E6-2A8E-43A1-B0C3-16B387225A93}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燃动费，水电气</t>
        </r>
      </text>
    </comment>
  </commentList>
</comments>
</file>

<file path=xl/sharedStrings.xml><?xml version="1.0" encoding="utf-8"?>
<sst xmlns="http://schemas.openxmlformats.org/spreadsheetml/2006/main" count="3057" uniqueCount="521">
  <si>
    <t>层级</t>
  </si>
  <si>
    <t>组件</t>
  </si>
  <si>
    <t>每件需求量</t>
  </si>
  <si>
    <t>UM</t>
  </si>
  <si>
    <t>序</t>
  </si>
  <si>
    <t>父级物料</t>
  </si>
  <si>
    <t>SHT0000161</t>
  </si>
  <si>
    <t>EA</t>
  </si>
  <si>
    <t>BFA0000375</t>
  </si>
  <si>
    <t>BSP0000047</t>
  </si>
  <si>
    <t>SHT0001144</t>
  </si>
  <si>
    <t>SHT0001243</t>
  </si>
  <si>
    <t>SHT0001131</t>
  </si>
  <si>
    <t>BAS0000035</t>
  </si>
  <si>
    <t>SHT0002761</t>
  </si>
  <si>
    <t>TST0001720</t>
  </si>
  <si>
    <t>KG</t>
  </si>
  <si>
    <t>TWT0000063</t>
  </si>
  <si>
    <t>TCT0000057</t>
  </si>
  <si>
    <t>M2</t>
  </si>
  <si>
    <t>TCT0000028</t>
  </si>
  <si>
    <t>TCT0000029</t>
  </si>
  <si>
    <t>TCT0000031</t>
  </si>
  <si>
    <t>TCT0000032</t>
  </si>
  <si>
    <t>TCT0000033</t>
  </si>
  <si>
    <t>TCT0000035</t>
  </si>
  <si>
    <t>TCT0000037</t>
  </si>
  <si>
    <t>TCT0000038</t>
  </si>
  <si>
    <t>TCT0000039</t>
  </si>
  <si>
    <t>TCT0000043</t>
  </si>
  <si>
    <t>SHT0001544</t>
  </si>
  <si>
    <t>SHT0001545</t>
  </si>
  <si>
    <t>BFA0000388</t>
  </si>
  <si>
    <t>SHT0001136</t>
  </si>
  <si>
    <t>SHT0001151</t>
  </si>
  <si>
    <t>SHT0001184</t>
  </si>
  <si>
    <t>TST0000036</t>
  </si>
  <si>
    <t>SHT0002294</t>
  </si>
  <si>
    <t>SHT0002293</t>
  </si>
  <si>
    <t>SHT0001945</t>
  </si>
  <si>
    <t>SHT0001087</t>
  </si>
  <si>
    <t>SHT0001082</t>
  </si>
  <si>
    <t>SHT0001957</t>
  </si>
  <si>
    <t>SHT0001996</t>
  </si>
  <si>
    <t>SHT0001849</t>
  </si>
  <si>
    <t>SHT0001005</t>
  </si>
  <si>
    <t>BFA0000555</t>
  </si>
  <si>
    <t>BAS0000054</t>
  </si>
  <si>
    <t>BAS0000053</t>
  </si>
  <si>
    <t>SHT0016161</t>
  </si>
  <si>
    <t>TWT0000064</t>
  </si>
  <si>
    <t>SHT0015955</t>
  </si>
  <si>
    <t>TST0000013</t>
  </si>
  <si>
    <t>BFA0000400</t>
  </si>
  <si>
    <t>SHT0015924</t>
  </si>
  <si>
    <t>TST0000006</t>
  </si>
  <si>
    <t>SHT0014594</t>
  </si>
  <si>
    <t>TST0000029</t>
  </si>
  <si>
    <t>SHT0014565</t>
  </si>
  <si>
    <t>SHT0012269</t>
  </si>
  <si>
    <t>SHT0012268</t>
  </si>
  <si>
    <t>SHT0015145</t>
  </si>
  <si>
    <t>SHT0014563</t>
  </si>
  <si>
    <t>BFA0000316</t>
  </si>
  <si>
    <t>SHT0002810</t>
  </si>
  <si>
    <t>SHT0001903</t>
  </si>
  <si>
    <t>SHT0001899</t>
  </si>
  <si>
    <t>SHT0001898</t>
  </si>
  <si>
    <t>TWT0000014</t>
  </si>
  <si>
    <t>SHT0001258</t>
  </si>
  <si>
    <t>BFA0010062</t>
  </si>
  <si>
    <t>SHT0015954</t>
  </si>
  <si>
    <t>SHT0016134</t>
  </si>
  <si>
    <t>TMI0000106</t>
  </si>
  <si>
    <t>Ea</t>
  </si>
  <si>
    <t>SHT0001973</t>
  </si>
  <si>
    <t>BFA0010096</t>
  </si>
  <si>
    <t>SHT0015953</t>
  </si>
  <si>
    <t>TWT0000001</t>
  </si>
  <si>
    <t>SHT0016444</t>
  </si>
  <si>
    <t>SHT0016443</t>
  </si>
  <si>
    <t>SHT0016442</t>
  </si>
  <si>
    <t>SHT0016966</t>
  </si>
  <si>
    <t>SHT0016953</t>
  </si>
  <si>
    <t>SHT0016950</t>
  </si>
  <si>
    <t>TST0000012</t>
  </si>
  <si>
    <t>SHT0016542</t>
  </si>
  <si>
    <t>SHT0016539</t>
  </si>
  <si>
    <t>SHT0013819</t>
  </si>
  <si>
    <t>SHT0013818</t>
  </si>
  <si>
    <t>SHT0002319</t>
  </si>
  <si>
    <t>SHT0002318</t>
  </si>
  <si>
    <t>TST0010019</t>
  </si>
  <si>
    <t>SHT0001861</t>
  </si>
  <si>
    <t>SHT0001860</t>
  </si>
  <si>
    <t>SHT0016421</t>
  </si>
  <si>
    <t>SHT0016620</t>
  </si>
  <si>
    <t>SHT0016547</t>
  </si>
  <si>
    <t>TST0000059</t>
  </si>
  <si>
    <t>SHT0016545</t>
  </si>
  <si>
    <t>SHT0016544</t>
  </si>
  <si>
    <t>SHT0016571</t>
  </si>
  <si>
    <t>SHT0016619</t>
  </si>
  <si>
    <t>TMI0000135</t>
  </si>
  <si>
    <t>SHT0016548</t>
  </si>
  <si>
    <t>SHT0016241</t>
  </si>
  <si>
    <t>SHT0015606</t>
  </si>
  <si>
    <t>SHT0015756</t>
  </si>
  <si>
    <t>SHT0014511</t>
  </si>
  <si>
    <t>SHT0013932</t>
  </si>
  <si>
    <t>SHT0013256</t>
  </si>
  <si>
    <t>TMI0000144</t>
  </si>
  <si>
    <t>SHT0010812</t>
  </si>
  <si>
    <t>SHT0010811</t>
  </si>
  <si>
    <t>SHT0010314</t>
  </si>
  <si>
    <t>SHT0010313</t>
  </si>
  <si>
    <t>SHT0011520</t>
  </si>
  <si>
    <t>SHT0010306</t>
  </si>
  <si>
    <t>SHT0010058</t>
  </si>
  <si>
    <t>TST0001796</t>
  </si>
  <si>
    <t>SHT0010057</t>
  </si>
  <si>
    <t>SHT0010054</t>
  </si>
  <si>
    <t>SHT0010052</t>
  </si>
  <si>
    <t>SHT0010051</t>
  </si>
  <si>
    <t>TST0001800</t>
  </si>
  <si>
    <t>SHT0010050</t>
  </si>
  <si>
    <t>SHT0010049</t>
  </si>
  <si>
    <t>SHT0010047</t>
  </si>
  <si>
    <t>BAS0010003</t>
  </si>
  <si>
    <t>SHT0011517</t>
  </si>
  <si>
    <t>SHT0002456</t>
  </si>
  <si>
    <t>SHT0001147</t>
  </si>
  <si>
    <t>TMI0000149</t>
  </si>
  <si>
    <t>BPC0010012</t>
  </si>
  <si>
    <t>M</t>
  </si>
  <si>
    <t>BPC0000019</t>
  </si>
  <si>
    <t>BFA0010068</t>
  </si>
  <si>
    <t>BFA0010040</t>
  </si>
  <si>
    <t>BFA0010037</t>
  </si>
  <si>
    <t>BFA0010022</t>
  </si>
  <si>
    <t>BFA0000018</t>
  </si>
  <si>
    <t>BFA0000010</t>
  </si>
  <si>
    <t>TMI0000137</t>
  </si>
  <si>
    <t>BFA0000003</t>
  </si>
  <si>
    <t>BCL0010023</t>
  </si>
  <si>
    <t>BCL0010019</t>
  </si>
  <si>
    <t>BCL0010010</t>
  </si>
  <si>
    <t>TMI0000142</t>
  </si>
  <si>
    <t>BCL0010006</t>
  </si>
  <si>
    <t>SHT0016420</t>
  </si>
  <si>
    <t>SHT0016965</t>
  </si>
  <si>
    <t>SHT0016877</t>
  </si>
  <si>
    <t>SHT0016730</t>
  </si>
  <si>
    <t>SHT0016099</t>
  </si>
  <si>
    <t>SHT0016053</t>
  </si>
  <si>
    <t>SHT0001859</t>
  </si>
  <si>
    <t>SHT0016054</t>
  </si>
  <si>
    <t>SHT0016058</t>
  </si>
  <si>
    <t>SHT0015751</t>
  </si>
  <si>
    <t>SHT0015407</t>
  </si>
  <si>
    <t>TST0000033</t>
  </si>
  <si>
    <t>SHT0015092</t>
  </si>
  <si>
    <t>SHT0011638</t>
  </si>
  <si>
    <t>SHT0015093</t>
  </si>
  <si>
    <t>SHT0015094</t>
  </si>
  <si>
    <t>SHT0013841</t>
  </si>
  <si>
    <t>SHT0015011</t>
  </si>
  <si>
    <t>SHT0014169</t>
  </si>
  <si>
    <t>SHT0013733</t>
  </si>
  <si>
    <t>SHT0013123</t>
  </si>
  <si>
    <t>SHT0012881</t>
  </si>
  <si>
    <t>SHT0012150</t>
  </si>
  <si>
    <t>SHT0012148</t>
  </si>
  <si>
    <t>SHT0012033</t>
  </si>
  <si>
    <t>SHT0011694</t>
  </si>
  <si>
    <t>SHT0010517</t>
  </si>
  <si>
    <t>SHT0010516</t>
  </si>
  <si>
    <t>SHT0010515</t>
  </si>
  <si>
    <t>SHT0013131</t>
  </si>
  <si>
    <t>SHT0012829</t>
  </si>
  <si>
    <t>SHT0012154</t>
  </si>
  <si>
    <t>SHT0012153</t>
  </si>
  <si>
    <t>SHT0012149</t>
  </si>
  <si>
    <t>SHT0012142</t>
  </si>
  <si>
    <t>SHT0012140</t>
  </si>
  <si>
    <t>SHT0011825</t>
  </si>
  <si>
    <t>SHT0011809</t>
  </si>
  <si>
    <t>SHT0011806</t>
  </si>
  <si>
    <t>SHT0011804</t>
  </si>
  <si>
    <t>SHT0001972</t>
  </si>
  <si>
    <t>SHT0001971</t>
  </si>
  <si>
    <t>SHT0001060</t>
  </si>
  <si>
    <t>SHT0001058</t>
  </si>
  <si>
    <t>SHT0012828</t>
  </si>
  <si>
    <t>SHT0002617</t>
  </si>
  <si>
    <t>SHT0013109</t>
  </si>
  <si>
    <t>tst0000033</t>
  </si>
  <si>
    <t>SHT0013108</t>
  </si>
  <si>
    <t>SHT0013239</t>
  </si>
  <si>
    <t>TWT0010053</t>
  </si>
  <si>
    <t>SHT0011596</t>
  </si>
  <si>
    <t>SHT0001874</t>
  </si>
  <si>
    <t>SHT0001085</t>
  </si>
  <si>
    <t>BAS0000056</t>
  </si>
  <si>
    <t>SHT0013235</t>
  </si>
  <si>
    <t>SHT0002616</t>
  </si>
  <si>
    <t>SHT0017243</t>
  </si>
  <si>
    <t>SHT0013110</t>
  </si>
  <si>
    <t>SHT0013238</t>
  </si>
  <si>
    <t>SHT0010523</t>
  </si>
  <si>
    <t>SHT0010522</t>
  </si>
  <si>
    <t>SHT0010521</t>
  </si>
  <si>
    <t>SHT0001760</t>
  </si>
  <si>
    <t>BAS0000055</t>
  </si>
  <si>
    <t>SHT0013234</t>
  </si>
  <si>
    <t>SHT0002615</t>
  </si>
  <si>
    <t>SHT0012160</t>
  </si>
  <si>
    <t>SHT0012159</t>
  </si>
  <si>
    <t>SHT0001856</t>
  </si>
  <si>
    <t>SHT0012167</t>
  </si>
  <si>
    <t>SHT0002511</t>
  </si>
  <si>
    <t>SHT0001772</t>
  </si>
  <si>
    <t>SHT0001986</t>
  </si>
  <si>
    <t>SHT0001769</t>
  </si>
  <si>
    <t>SHT0001985</t>
  </si>
  <si>
    <t>SHT0001857</t>
  </si>
  <si>
    <t>SHT0001981</t>
  </si>
  <si>
    <t>TMI0000014</t>
  </si>
  <si>
    <t>TMI0000010</t>
  </si>
  <si>
    <t>SHT0001880</t>
  </si>
  <si>
    <t>SHT0001879</t>
  </si>
  <si>
    <t>SHT0001876</t>
  </si>
  <si>
    <t>SHT0001256</t>
  </si>
  <si>
    <t>SHT0001145</t>
  </si>
  <si>
    <t>SHT0001013</t>
  </si>
  <si>
    <t>BSP0000080</t>
  </si>
  <si>
    <t>BSP0000077</t>
  </si>
  <si>
    <t>BFA0010093</t>
  </si>
  <si>
    <t>BFA0010060</t>
  </si>
  <si>
    <t>BFA0000566</t>
  </si>
  <si>
    <t>BFA0000563</t>
  </si>
  <si>
    <t>BFA0000561</t>
  </si>
  <si>
    <t>BFA0000491</t>
  </si>
  <si>
    <t>BFA0000475</t>
  </si>
  <si>
    <t>BFA0000420</t>
  </si>
  <si>
    <t>BFA0000419</t>
  </si>
  <si>
    <t>BFA0000418</t>
  </si>
  <si>
    <t>BFA0000369</t>
  </si>
  <si>
    <t>BFA0000312</t>
  </si>
  <si>
    <t>BFA0000285</t>
  </si>
  <si>
    <t>BFA0000042</t>
  </si>
  <si>
    <t>BFA0000020</t>
  </si>
  <si>
    <t>BFA0000004</t>
  </si>
  <si>
    <t>BCL0010014</t>
  </si>
  <si>
    <t>BAS0000032</t>
  </si>
  <si>
    <t>SHT0017314</t>
  </si>
  <si>
    <t>左侧副边调角器总成</t>
  </si>
  <si>
    <t>靠背后限位销</t>
  </si>
  <si>
    <t>盘簧</t>
  </si>
  <si>
    <t>总座主轴</t>
  </si>
  <si>
    <t>左靠背板分总成电泳</t>
  </si>
  <si>
    <t>左靠背板分总成</t>
  </si>
  <si>
    <t>右靠背板衬套</t>
  </si>
  <si>
    <t>左靠背板</t>
  </si>
  <si>
    <t>板材SPCC</t>
  </si>
  <si>
    <t>φ0.8焊丝</t>
  </si>
  <si>
    <t>电泳表面积</t>
  </si>
  <si>
    <t>CR681/1000K-C1树脂</t>
  </si>
  <si>
    <t>CP524C/250K-C1色浆</t>
  </si>
  <si>
    <t>PPGsolvent-03/186K-C1溶</t>
  </si>
  <si>
    <t>GBA H7354/1表面活性剂</t>
  </si>
  <si>
    <t>5176脱脂剂</t>
  </si>
  <si>
    <t>V6559表调剂</t>
  </si>
  <si>
    <t>2600E4磷化补充剂</t>
  </si>
  <si>
    <t>H7101磷化添加剂(30KG)</t>
  </si>
  <si>
    <t>H7102镍添加剂</t>
  </si>
  <si>
    <t>H7001促进剂</t>
  </si>
  <si>
    <t>左副总座分总成电泳</t>
  </si>
  <si>
    <t>左副总座分总成</t>
  </si>
  <si>
    <t>盘簧钩销</t>
  </si>
  <si>
    <t>罩壳卡片</t>
  </si>
  <si>
    <t>罩壳圆卡座</t>
  </si>
  <si>
    <t>副总座右</t>
  </si>
  <si>
    <t>板材SAPH440</t>
  </si>
  <si>
    <t>物料名称</t>
    <phoneticPr fontId="1" type="noConversion"/>
  </si>
  <si>
    <t>副司机副边调角器总成</t>
  </si>
  <si>
    <t>易格斯衬套</t>
  </si>
  <si>
    <t>衬套</t>
  </si>
  <si>
    <t>铆钉</t>
  </si>
  <si>
    <t>涡簧</t>
  </si>
  <si>
    <t>支撑垫块</t>
  </si>
  <si>
    <t>调角器左下连接板组件电泳</t>
  </si>
  <si>
    <t>调角器左下连接板组件</t>
  </si>
  <si>
    <t>罩壳固定片</t>
  </si>
  <si>
    <t>涡簧左固定片</t>
  </si>
  <si>
    <t>调角器左下连接板</t>
  </si>
  <si>
    <t>调角器左上连接板组件电泳</t>
  </si>
  <si>
    <t>调角器左上连接板组件</t>
  </si>
  <si>
    <t>座框装配总成</t>
  </si>
  <si>
    <t>全钢大帽抽芯铆钉</t>
  </si>
  <si>
    <t>H5座椅坐垫延伸滑块</t>
  </si>
  <si>
    <t>PPS-6345A  4HD9050</t>
  </si>
  <si>
    <t>座框电泳总成</t>
  </si>
  <si>
    <t>座框焊接总成</t>
  </si>
  <si>
    <t>焊接方螺母M6</t>
  </si>
  <si>
    <t>焊接方螺母</t>
  </si>
  <si>
    <t>座框横管梁</t>
  </si>
  <si>
    <t>焊管Q195黑管</t>
  </si>
  <si>
    <t>右侧边板</t>
  </si>
  <si>
    <t>板材SPFH590酸洗板</t>
  </si>
  <si>
    <t>左滑块托架</t>
  </si>
  <si>
    <t>左侧边板</t>
  </si>
  <si>
    <t>座框前横梁点焊螺母总成</t>
  </si>
  <si>
    <t>座框前横梁</t>
  </si>
  <si>
    <t>座框前横梁钢丝</t>
  </si>
  <si>
    <t>左侧调角连接板焊接总成</t>
  </si>
  <si>
    <t>右侧调角连接板焊接总成</t>
  </si>
  <si>
    <t>阻尼调节机构支架</t>
  </si>
  <si>
    <t>前罩壳固定支架L</t>
  </si>
  <si>
    <t>安全带卷收器固定板</t>
  </si>
  <si>
    <t>安全带固定螺母7/16</t>
  </si>
  <si>
    <t>板材SPFH590</t>
  </si>
  <si>
    <t>前连接支架</t>
  </si>
  <si>
    <t>φ1.2焊丝</t>
  </si>
  <si>
    <t>φ1.0焊丝</t>
  </si>
  <si>
    <t>底座模块化总成</t>
  </si>
  <si>
    <t>气管卡扣（2*4mm）</t>
  </si>
  <si>
    <t>PA66-1300B</t>
  </si>
  <si>
    <t>四管夹</t>
  </si>
  <si>
    <t>黑色防护毛毡</t>
  </si>
  <si>
    <t>海尔曼钣金扎带</t>
  </si>
  <si>
    <t>F扣</t>
  </si>
  <si>
    <t>Pa6尼龙增韧</t>
  </si>
  <si>
    <t>M8自锁螺母(白)</t>
  </si>
  <si>
    <t>内六角圆柱头螺钉</t>
  </si>
  <si>
    <t>开口挡圈</t>
  </si>
  <si>
    <t>内梅花盘头三角牙自攻螺钉</t>
  </si>
  <si>
    <t>内梅花盘头带介自攻螺钉</t>
  </si>
  <si>
    <t>六角头螺栓</t>
  </si>
  <si>
    <t>黑色防护胶管φ12mm</t>
  </si>
  <si>
    <t>4mm卡箍</t>
  </si>
  <si>
    <t>PC-110</t>
  </si>
  <si>
    <t>上限位缓冲块</t>
  </si>
  <si>
    <t>绞架总成VDC电泳</t>
  </si>
  <si>
    <t>绞架总成VDC</t>
  </si>
  <si>
    <t>绞架轴套</t>
  </si>
  <si>
    <t>内绞架前滚轮轴</t>
  </si>
  <si>
    <t>内绞架后转轴</t>
  </si>
  <si>
    <t>内绞架支撑钣金</t>
  </si>
  <si>
    <t>气囊支撑钣金</t>
  </si>
  <si>
    <t>阻尼器上固定钣金</t>
  </si>
  <si>
    <t>VDC阀上固定轴</t>
  </si>
  <si>
    <t>外绞架支撑钣金</t>
  </si>
  <si>
    <t>外绞架旋转轴</t>
  </si>
  <si>
    <t>阻尼器下固定钣金焊接总成</t>
  </si>
  <si>
    <t>内绞架支撑管VDC</t>
  </si>
  <si>
    <t>阻尼器上连接螺栓</t>
  </si>
  <si>
    <t>阻尼器下连接螺栓</t>
  </si>
  <si>
    <t>3.0滚轮</t>
  </si>
  <si>
    <t>滚轮金属轴</t>
  </si>
  <si>
    <t>POM-M90-44</t>
  </si>
  <si>
    <t>防尘罩</t>
  </si>
  <si>
    <t>座椅下限位缓冲块</t>
  </si>
  <si>
    <t>H6阻尼器金属轴套</t>
  </si>
  <si>
    <t>缓冲块支架组件电泳</t>
  </si>
  <si>
    <t>缓冲块支架组件</t>
  </si>
  <si>
    <t>阻尼调节机构总成</t>
  </si>
  <si>
    <t>3.1C绞架固定块</t>
  </si>
  <si>
    <t>PA6-GF30北鸿科</t>
  </si>
  <si>
    <t>下框左纵梁</t>
  </si>
  <si>
    <t>卷材SAPH440</t>
  </si>
  <si>
    <t>下框右纵梁</t>
  </si>
  <si>
    <t>下框横梁</t>
  </si>
  <si>
    <t>纵梁加强板</t>
  </si>
  <si>
    <t>热板材Q235</t>
  </si>
  <si>
    <t>上框后横梁</t>
  </si>
  <si>
    <t>下框电泳总成</t>
  </si>
  <si>
    <t>下框焊接总成</t>
  </si>
  <si>
    <t>纵梁支撑架</t>
  </si>
  <si>
    <t>支撑块</t>
  </si>
  <si>
    <t>防尘罩前支架</t>
  </si>
  <si>
    <t>防尘罩侧支架</t>
  </si>
  <si>
    <t>气囊下支架</t>
  </si>
  <si>
    <t>VDC阀气路总成</t>
  </si>
  <si>
    <t>3.1C气囊总成</t>
  </si>
  <si>
    <t>3.1C补偿气罐总成</t>
  </si>
  <si>
    <t>VDC阀（自适应）气路总成</t>
  </si>
  <si>
    <t>座垫前倾角定位片衬套</t>
  </si>
  <si>
    <t>φ13防护波纹管</t>
  </si>
  <si>
    <t>4*200扎带</t>
  </si>
  <si>
    <t>大平垫圈</t>
  </si>
  <si>
    <t>M10自锁螺母</t>
  </si>
  <si>
    <t>十字槽盘头自攻螺钉</t>
  </si>
  <si>
    <t>绞架连接螺栓M10*43</t>
  </si>
  <si>
    <t>外六角螺栓M8*50</t>
  </si>
  <si>
    <t>弹垫（Ф5)</t>
  </si>
  <si>
    <t>Φ8平垫</t>
  </si>
  <si>
    <t>十字槽盘头螺钉</t>
  </si>
  <si>
    <t>∮6平垫</t>
  </si>
  <si>
    <t>销轴</t>
  </si>
  <si>
    <t>开口挡圈φ9</t>
  </si>
  <si>
    <t>阻尼器垫片</t>
  </si>
  <si>
    <t>仰角旋转固定螺栓</t>
  </si>
  <si>
    <t>六角法兰承面带齿螺栓</t>
  </si>
  <si>
    <t>回位簧</t>
  </si>
  <si>
    <t>开口挡圈φ3.5</t>
  </si>
  <si>
    <t>绞架紧固套</t>
  </si>
  <si>
    <t>挡块</t>
  </si>
  <si>
    <t>阻尼器连接螺栓</t>
  </si>
  <si>
    <t>旋转块</t>
  </si>
  <si>
    <t>导向盒体</t>
  </si>
  <si>
    <t>X3000导向体盖</t>
  </si>
  <si>
    <t>黑色母</t>
  </si>
  <si>
    <t>ABS757</t>
  </si>
  <si>
    <t>主驾上框后横梁总成电泳</t>
  </si>
  <si>
    <t>上框后横梁总成</t>
  </si>
  <si>
    <t>拉线固定支架焊接总成电泳</t>
  </si>
  <si>
    <t>拉线固定支架焊接总成</t>
  </si>
  <si>
    <t>旋转片电泳</t>
  </si>
  <si>
    <t>旋转片</t>
  </si>
  <si>
    <t>主驾上框焊接组件电泳</t>
  </si>
  <si>
    <t>主驾上框焊接组件</t>
  </si>
  <si>
    <t>上框前横梁</t>
  </si>
  <si>
    <t>左纵梁焊接组件</t>
  </si>
  <si>
    <t>右纵梁焊接组件</t>
  </si>
  <si>
    <t>内绞架电泳</t>
  </si>
  <si>
    <t>内绞架</t>
  </si>
  <si>
    <t>螺纹轴套</t>
  </si>
  <si>
    <t>绞架小孔侧板</t>
  </si>
  <si>
    <t>气囊上支撑板</t>
  </si>
  <si>
    <t>阻尼销轴支架</t>
  </si>
  <si>
    <t>阻尼销轴</t>
  </si>
  <si>
    <t>连接杆1</t>
  </si>
  <si>
    <t>钢料20#</t>
  </si>
  <si>
    <t>VDC阀上支架总成</t>
  </si>
  <si>
    <t>VDC阀上支架</t>
  </si>
  <si>
    <t>外绞架电泳</t>
  </si>
  <si>
    <t>外绞架</t>
  </si>
  <si>
    <t>外绞架钢轴套</t>
  </si>
  <si>
    <t>阻尼器下支架总成</t>
  </si>
  <si>
    <t>绞架大孔侧板</t>
  </si>
  <si>
    <t>VDC阀下支架总成</t>
  </si>
  <si>
    <t>VDC阀下支架</t>
  </si>
  <si>
    <t>VDC阀下支架轴</t>
  </si>
  <si>
    <t>主驾座框总成电泳</t>
  </si>
  <si>
    <t>主驾坐框焊接总成</t>
  </si>
  <si>
    <t>仰角调节机构手柄钣金件</t>
  </si>
  <si>
    <t>仰角调节机构轴套</t>
  </si>
  <si>
    <t>限位门</t>
  </si>
  <si>
    <t>罩壳前固定片</t>
  </si>
  <si>
    <t>仰角调节机构钣金件1</t>
  </si>
  <si>
    <t>仰角调节机构钣金件2</t>
  </si>
  <si>
    <t>仰角调节机构扭簧</t>
  </si>
  <si>
    <t>仰角调节机构阶梯轴</t>
  </si>
  <si>
    <t>座框左侧内边板</t>
  </si>
  <si>
    <t>座框右侧内边板</t>
  </si>
  <si>
    <t>左侧边框分总成</t>
  </si>
  <si>
    <t>右侧边框分总成</t>
  </si>
  <si>
    <t>五档齿板</t>
  </si>
  <si>
    <t>座框前边板焊接分总成</t>
  </si>
  <si>
    <t>变阻尼拉线支架</t>
  </si>
  <si>
    <t>阻尼器弹簧保护架</t>
  </si>
  <si>
    <t>阻尼器变阻尼拨快</t>
  </si>
  <si>
    <t>IGS尼龙轴套</t>
  </si>
  <si>
    <t>塑料轴套GFM-1214-17</t>
  </si>
  <si>
    <t>后轴固定塑料件</t>
  </si>
  <si>
    <t>齿板锁舌</t>
  </si>
  <si>
    <t>卡板限位塑料件</t>
  </si>
  <si>
    <t>仰角拉线总成</t>
  </si>
  <si>
    <t>气管支架电泳</t>
  </si>
  <si>
    <t>气管支架</t>
  </si>
  <si>
    <t>下框后横梁组件电泳</t>
  </si>
  <si>
    <t>下框后横梁组件</t>
  </si>
  <si>
    <t>尼龙拉带</t>
  </si>
  <si>
    <t>下限位缓冲胶墩</t>
  </si>
  <si>
    <t>下框焊接组件电泳</t>
  </si>
  <si>
    <t>下框焊接组件</t>
  </si>
  <si>
    <t>气囊总成</t>
  </si>
  <si>
    <t>可调阻尼器</t>
  </si>
  <si>
    <t>P/M</t>
    <phoneticPr fontId="1" type="noConversion"/>
  </si>
  <si>
    <t>单价</t>
    <phoneticPr fontId="1" type="noConversion"/>
  </si>
  <si>
    <t>备注</t>
    <phoneticPr fontId="1" type="noConversion"/>
  </si>
  <si>
    <t>P</t>
  </si>
  <si>
    <t>料费</t>
    <phoneticPr fontId="1" type="noConversion"/>
  </si>
  <si>
    <t>防尘罩后支架</t>
  </si>
  <si>
    <t>M</t>
    <phoneticPr fontId="1" type="noConversion"/>
  </si>
  <si>
    <t>自制</t>
    <phoneticPr fontId="1" type="noConversion"/>
  </si>
  <si>
    <t>外协</t>
    <phoneticPr fontId="1" type="noConversion"/>
  </si>
  <si>
    <t>序号</t>
    <phoneticPr fontId="1" type="noConversion"/>
  </si>
  <si>
    <t>自制</t>
    <phoneticPr fontId="1" type="noConversion"/>
  </si>
  <si>
    <t>外协</t>
    <phoneticPr fontId="1" type="noConversion"/>
  </si>
  <si>
    <t>合计</t>
    <phoneticPr fontId="1" type="noConversion"/>
  </si>
  <si>
    <t>QAD代码</t>
    <phoneticPr fontId="1" type="noConversion"/>
  </si>
  <si>
    <t>注塑</t>
    <phoneticPr fontId="1" type="noConversion"/>
  </si>
  <si>
    <t>冲压</t>
    <phoneticPr fontId="1" type="noConversion"/>
  </si>
  <si>
    <t>焊接</t>
    <phoneticPr fontId="1" type="noConversion"/>
  </si>
  <si>
    <t>电泳</t>
    <phoneticPr fontId="1" type="noConversion"/>
  </si>
  <si>
    <t>骨架组装</t>
    <phoneticPr fontId="1" type="noConversion"/>
  </si>
  <si>
    <t>副司机副边调角器总成 / J6G</t>
  </si>
  <si>
    <t>座框总成</t>
  </si>
  <si>
    <t>3.1C底座模块化总成</t>
  </si>
  <si>
    <t>SHT0017115</t>
  </si>
  <si>
    <t>3.1C自适应延时阻尼底座模块化总成</t>
  </si>
  <si>
    <t>SHT0017116</t>
  </si>
  <si>
    <t>SHT0017094</t>
  </si>
  <si>
    <t>3.1自适应底座模块化总成</t>
  </si>
  <si>
    <t>SHT0016860</t>
  </si>
  <si>
    <t>3.1可调阻尼底座模块化总成</t>
  </si>
  <si>
    <t>2.2可变阻尼底座模块化</t>
  </si>
  <si>
    <t>包装费</t>
    <phoneticPr fontId="1" type="noConversion"/>
  </si>
  <si>
    <t>运输费</t>
    <phoneticPr fontId="1" type="noConversion"/>
  </si>
  <si>
    <t>未税料费/元</t>
    <phoneticPr fontId="1" type="noConversion"/>
  </si>
  <si>
    <t>未税工费/元</t>
    <phoneticPr fontId="1" type="noConversion"/>
  </si>
  <si>
    <t>未税制费
/元</t>
    <phoneticPr fontId="1" type="noConversion"/>
  </si>
  <si>
    <t>未税销售费用/元</t>
    <phoneticPr fontId="1" type="noConversion"/>
  </si>
  <si>
    <t>未税</t>
    <phoneticPr fontId="1" type="noConversion"/>
  </si>
  <si>
    <t>报价</t>
    <phoneticPr fontId="1" type="noConversion"/>
  </si>
  <si>
    <t>备注</t>
    <phoneticPr fontId="1" type="noConversion"/>
  </si>
  <si>
    <t>系统无记录</t>
    <phoneticPr fontId="1" type="noConversion"/>
  </si>
  <si>
    <t>供长春骨架产品报价明细表</t>
    <phoneticPr fontId="1" type="noConversion"/>
  </si>
  <si>
    <t>材料成本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</si>
</sst>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0.0########"/>
    <numFmt numFmtId="177" formatCode="###,###,###,###,###,##0"/>
    <numFmt numFmtId="178" formatCode="0.00_);[Red]\(0.00\)"/>
  </numFmts>
  <fonts count="8" x14ac:knownFonts="1">
    <font>
      <sz val="10"/>
      <color indexed="8"/>
      <name val="Arial"/>
      <charset val="1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indexed="8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right" vertical="center"/>
    </xf>
    <xf numFmtId="176" fontId="3" fillId="0" borderId="0" xfId="1" applyNumberFormat="1" applyFont="1" applyAlignment="1">
      <alignment horizontal="right" vertical="center"/>
    </xf>
    <xf numFmtId="177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178" fontId="3" fillId="0" borderId="0" xfId="0" applyNumberFormat="1" applyFont="1" applyAlignment="1">
      <alignment vertical="center"/>
    </xf>
    <xf numFmtId="178" fontId="4" fillId="2" borderId="0" xfId="0" applyNumberFormat="1" applyFont="1" applyFill="1" applyAlignment="1">
      <alignment horizontal="center" vertical="center"/>
    </xf>
    <xf numFmtId="178" fontId="3" fillId="0" borderId="0" xfId="1" applyNumberFormat="1" applyFont="1"/>
    <xf numFmtId="178" fontId="3" fillId="0" borderId="0" xfId="1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178" fontId="3" fillId="0" borderId="2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78" fontId="3" fillId="3" borderId="1" xfId="0" applyNumberFormat="1" applyFont="1" applyFill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114" wrapText="1"/>
    </xf>
    <xf numFmtId="0" fontId="3" fillId="0" borderId="6" xfId="0" applyFont="1" applyBorder="1" applyAlignment="1">
      <alignment horizontal="center" vertical="center" textRotation="114" wrapText="1"/>
    </xf>
    <xf numFmtId="0" fontId="3" fillId="0" borderId="4" xfId="0" applyFont="1" applyBorder="1" applyAlignment="1">
      <alignment horizontal="center" vertical="center" textRotation="114" wrapText="1"/>
    </xf>
    <xf numFmtId="0" fontId="7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</cellXfs>
  <cellStyles count="2">
    <cellStyle name="常规" xfId="0" builtinId="0"/>
    <cellStyle name="常规 2" xfId="1" xr:uid="{485FB131-5D27-41F1-B470-B8E49AB74941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3F0ED-ECEC-4529-AC97-BFCC445F44C9}">
  <dimension ref="A1:R14"/>
  <sheetViews>
    <sheetView tabSelected="1" workbookViewId="0">
      <selection activeCell="O19" sqref="O19"/>
    </sheetView>
  </sheetViews>
  <sheetFormatPr defaultRowHeight="16.5" x14ac:dyDescent="0.2"/>
  <cols>
    <col min="1" max="1" width="5.42578125" style="13" bestFit="1" customWidth="1"/>
    <col min="2" max="2" width="13.7109375" style="1" bestFit="1" customWidth="1"/>
    <col min="3" max="3" width="34.42578125" style="13" bestFit="1" customWidth="1"/>
    <col min="4" max="17" width="9.140625" style="15"/>
    <col min="18" max="16384" width="9.140625" style="13"/>
  </cols>
  <sheetData>
    <row r="1" spans="1:18" ht="17.25" x14ac:dyDescent="0.2">
      <c r="A1" s="35" t="s">
        <v>519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x14ac:dyDescent="0.2">
      <c r="A2" s="36" t="s">
        <v>488</v>
      </c>
      <c r="B2" s="36" t="s">
        <v>492</v>
      </c>
      <c r="C2" s="36" t="s">
        <v>284</v>
      </c>
      <c r="D2" s="29" t="s">
        <v>511</v>
      </c>
      <c r="E2" s="29"/>
      <c r="F2" s="29"/>
      <c r="G2" s="29" t="s">
        <v>512</v>
      </c>
      <c r="H2" s="29"/>
      <c r="I2" s="29"/>
      <c r="J2" s="29"/>
      <c r="K2" s="29"/>
      <c r="L2" s="29"/>
      <c r="M2" s="37" t="s">
        <v>513</v>
      </c>
      <c r="N2" s="29" t="s">
        <v>514</v>
      </c>
      <c r="O2" s="29"/>
      <c r="P2" s="30"/>
      <c r="Q2" s="24" t="s">
        <v>515</v>
      </c>
      <c r="R2" s="31" t="s">
        <v>517</v>
      </c>
    </row>
    <row r="3" spans="1:18" x14ac:dyDescent="0.2">
      <c r="A3" s="36"/>
      <c r="B3" s="36"/>
      <c r="C3" s="36"/>
      <c r="D3" s="20" t="s">
        <v>489</v>
      </c>
      <c r="E3" s="20" t="s">
        <v>490</v>
      </c>
      <c r="F3" s="20" t="s">
        <v>491</v>
      </c>
      <c r="G3" s="20" t="s">
        <v>493</v>
      </c>
      <c r="H3" s="20" t="s">
        <v>494</v>
      </c>
      <c r="I3" s="20" t="s">
        <v>495</v>
      </c>
      <c r="J3" s="20" t="s">
        <v>496</v>
      </c>
      <c r="K3" s="20" t="s">
        <v>497</v>
      </c>
      <c r="L3" s="20" t="s">
        <v>491</v>
      </c>
      <c r="M3" s="29"/>
      <c r="N3" s="20" t="s">
        <v>509</v>
      </c>
      <c r="O3" s="20" t="s">
        <v>510</v>
      </c>
      <c r="P3" s="23" t="s">
        <v>491</v>
      </c>
      <c r="Q3" s="25" t="s">
        <v>516</v>
      </c>
      <c r="R3" s="31"/>
    </row>
    <row r="4" spans="1:18" x14ac:dyDescent="0.2">
      <c r="A4" s="19">
        <f>ROW()-3</f>
        <v>1</v>
      </c>
      <c r="B4" s="19" t="s">
        <v>6</v>
      </c>
      <c r="C4" s="21" t="s">
        <v>256</v>
      </c>
      <c r="D4" s="22">
        <f>'SHT0000161'!K1</f>
        <v>7.6864630704380001</v>
      </c>
      <c r="E4" s="22">
        <f>'SHT0000161'!M1</f>
        <v>4.0286808436229791</v>
      </c>
      <c r="F4" s="22">
        <f>D4+E4</f>
        <v>11.715143914060979</v>
      </c>
      <c r="G4" s="22"/>
      <c r="H4" s="22">
        <v>0.77</v>
      </c>
      <c r="I4" s="22">
        <v>0.77</v>
      </c>
      <c r="J4" s="22">
        <v>0.15</v>
      </c>
      <c r="K4" s="22"/>
      <c r="L4" s="22">
        <f>SUM(G4:K4)</f>
        <v>1.69</v>
      </c>
      <c r="M4" s="22">
        <v>1.1599999999999999</v>
      </c>
      <c r="N4" s="22">
        <v>7.0000000000000007E-2</v>
      </c>
      <c r="O4" s="22">
        <v>0.66747572815533973</v>
      </c>
      <c r="P4" s="22">
        <f>SUM(N4:O4)</f>
        <v>0.73747572815533968</v>
      </c>
      <c r="Q4" s="22">
        <f>(D4+L4+M4)*1.18+E4*1.03+N4+O4</f>
        <v>17.320043420203845</v>
      </c>
      <c r="R4" s="21"/>
    </row>
    <row r="5" spans="1:18" x14ac:dyDescent="0.2">
      <c r="A5" s="19">
        <f t="shared" ref="A5:A14" si="0">ROW()-3</f>
        <v>2</v>
      </c>
      <c r="B5" s="19" t="s">
        <v>49</v>
      </c>
      <c r="C5" s="21" t="s">
        <v>498</v>
      </c>
      <c r="D5" s="22">
        <f>'SHT0016161'!K1</f>
        <v>8.4367825347770005</v>
      </c>
      <c r="E5" s="22">
        <f>'SHT0016161'!M1</f>
        <v>7.0288800000000009</v>
      </c>
      <c r="F5" s="22">
        <f t="shared" ref="F5:F14" si="1">D5+E5</f>
        <v>15.465662534777001</v>
      </c>
      <c r="G5" s="22"/>
      <c r="H5" s="22"/>
      <c r="I5" s="22">
        <v>0.61</v>
      </c>
      <c r="J5" s="22">
        <v>0.1</v>
      </c>
      <c r="K5" s="22"/>
      <c r="L5" s="22">
        <f t="shared" ref="L5:L14" si="2">SUM(G5:K5)</f>
        <v>0.71</v>
      </c>
      <c r="M5" s="22">
        <v>0.28999999999999998</v>
      </c>
      <c r="N5" s="22">
        <v>7.0000000000000007E-2</v>
      </c>
      <c r="O5" s="22">
        <v>0.66747572815533973</v>
      </c>
      <c r="P5" s="22">
        <f t="shared" ref="P5:P14" si="3">SUM(N5:O5)</f>
        <v>0.73747572815533968</v>
      </c>
      <c r="Q5" s="22">
        <f t="shared" ref="Q4:Q5" si="4">(D5+L5+M5)*1.18+E5*1.03+N5+O5</f>
        <v>19.1126255191922</v>
      </c>
      <c r="R5" s="21"/>
    </row>
    <row r="6" spans="1:18" x14ac:dyDescent="0.2">
      <c r="A6" s="19">
        <f t="shared" si="0"/>
        <v>3</v>
      </c>
      <c r="B6" s="19" t="s">
        <v>77</v>
      </c>
      <c r="C6" s="21" t="s">
        <v>499</v>
      </c>
      <c r="D6" s="22">
        <f>'SHT0015953'!K1</f>
        <v>48.768363712346009</v>
      </c>
      <c r="E6" s="22">
        <f>'SHT0015953'!M1</f>
        <v>0.90160000000000196</v>
      </c>
      <c r="F6" s="22">
        <f t="shared" si="1"/>
        <v>49.669963712346011</v>
      </c>
      <c r="G6" s="22">
        <f>0.04</f>
        <v>0.04</v>
      </c>
      <c r="H6" s="22">
        <v>2.2599999999999998</v>
      </c>
      <c r="I6" s="22">
        <v>5.9</v>
      </c>
      <c r="J6" s="22">
        <v>0.44</v>
      </c>
      <c r="K6" s="22">
        <v>1.33</v>
      </c>
      <c r="L6" s="22">
        <f t="shared" si="2"/>
        <v>9.9699999999999989</v>
      </c>
      <c r="M6" s="22">
        <f>7.46+0.03</f>
        <v>7.49</v>
      </c>
      <c r="N6" s="22">
        <v>0.7</v>
      </c>
      <c r="O6" s="22">
        <v>10.83</v>
      </c>
      <c r="P6" s="22">
        <f t="shared" si="3"/>
        <v>11.53</v>
      </c>
      <c r="Q6" s="22">
        <f>(D6+L6+M6)*1.18+E6*1.03+N6+O6</f>
        <v>90.608117180568286</v>
      </c>
      <c r="R6" s="21"/>
    </row>
    <row r="7" spans="1:18" x14ac:dyDescent="0.2">
      <c r="A7" s="19">
        <f t="shared" si="0"/>
        <v>4</v>
      </c>
      <c r="B7" s="19" t="s">
        <v>81</v>
      </c>
      <c r="C7" s="21" t="s">
        <v>298</v>
      </c>
      <c r="D7" s="22">
        <f>'SHT0016442'!K1</f>
        <v>40.442103364346004</v>
      </c>
      <c r="E7" s="22">
        <f>'SHT0016442'!M1</f>
        <v>0.90160000000000196</v>
      </c>
      <c r="F7" s="22">
        <f t="shared" si="1"/>
        <v>41.343703364346005</v>
      </c>
      <c r="G7" s="22">
        <f>0.04</f>
        <v>0.04</v>
      </c>
      <c r="H7" s="22">
        <v>2.2599999999999998</v>
      </c>
      <c r="I7" s="22">
        <v>5.9</v>
      </c>
      <c r="J7" s="22">
        <v>0.44</v>
      </c>
      <c r="K7" s="22">
        <v>1.33</v>
      </c>
      <c r="L7" s="22">
        <f t="shared" si="2"/>
        <v>9.9699999999999989</v>
      </c>
      <c r="M7" s="22">
        <f>7.46+0.03</f>
        <v>7.49</v>
      </c>
      <c r="N7" s="22">
        <v>0.7</v>
      </c>
      <c r="O7" s="22">
        <v>10.83</v>
      </c>
      <c r="P7" s="22">
        <f t="shared" si="3"/>
        <v>11.53</v>
      </c>
      <c r="Q7" s="22">
        <f>(D7+L7+M7)*1.18+E7*1.03+N7+O7</f>
        <v>80.783129969928282</v>
      </c>
      <c r="R7" s="21"/>
    </row>
    <row r="8" spans="1:18" x14ac:dyDescent="0.2">
      <c r="A8" s="19">
        <f t="shared" si="0"/>
        <v>5</v>
      </c>
      <c r="B8" s="19" t="s">
        <v>149</v>
      </c>
      <c r="C8" s="21" t="s">
        <v>500</v>
      </c>
      <c r="D8" s="22">
        <f>'SHT0016420'!K1</f>
        <v>160.83011962274776</v>
      </c>
      <c r="E8" s="22">
        <f>'SHT0016420'!M1</f>
        <v>382.33404000000002</v>
      </c>
      <c r="F8" s="22">
        <f t="shared" si="1"/>
        <v>543.16415962274777</v>
      </c>
      <c r="G8" s="22">
        <f>0.04+0.02*28+0.04+0.04*4+0.04*4+0.07*4</f>
        <v>1.2400000000000002</v>
      </c>
      <c r="H8" s="22">
        <v>4.3899999999999997</v>
      </c>
      <c r="I8" s="22">
        <v>8.8699999999999992</v>
      </c>
      <c r="J8" s="22">
        <v>2.25</v>
      </c>
      <c r="K8" s="22">
        <v>23.98</v>
      </c>
      <c r="L8" s="22">
        <f t="shared" si="2"/>
        <v>40.730000000000004</v>
      </c>
      <c r="M8" s="22">
        <f>0.03+0.0094*28+0.012+0.03*4+0.028*4+0.045*4+13.37</f>
        <v>14.087199999999999</v>
      </c>
      <c r="N8" s="22">
        <v>0.7</v>
      </c>
      <c r="O8" s="22">
        <v>13.3495145631068</v>
      </c>
      <c r="P8" s="22">
        <f t="shared" si="3"/>
        <v>14.049514563106799</v>
      </c>
      <c r="Q8" s="22">
        <f t="shared" ref="Q8:Q14" si="5">(D8+L8+M8)*1.18+E8*1.03+N8+O8</f>
        <v>662.31741291794924</v>
      </c>
      <c r="R8" s="21"/>
    </row>
    <row r="9" spans="1:18" x14ac:dyDescent="0.2">
      <c r="A9" s="19">
        <f t="shared" si="0"/>
        <v>6</v>
      </c>
      <c r="B9" s="19" t="s">
        <v>151</v>
      </c>
      <c r="C9" s="21" t="s">
        <v>500</v>
      </c>
      <c r="D9" s="22">
        <f>'SHT0016877'!K1</f>
        <v>154.96689373924775</v>
      </c>
      <c r="E9" s="22">
        <f>'SHT0016877'!M1</f>
        <v>401.46404000000007</v>
      </c>
      <c r="F9" s="22">
        <f t="shared" si="1"/>
        <v>556.43093373924785</v>
      </c>
      <c r="G9" s="22">
        <f>0.04+0.02*28+0.04+0.04*4+0.04*4+0.07*4</f>
        <v>1.2400000000000002</v>
      </c>
      <c r="H9" s="22">
        <v>4.3899999999999997</v>
      </c>
      <c r="I9" s="22">
        <v>8.8699999999999992</v>
      </c>
      <c r="J9" s="22">
        <v>2.25</v>
      </c>
      <c r="K9" s="22">
        <v>23.98</v>
      </c>
      <c r="L9" s="22">
        <f t="shared" si="2"/>
        <v>40.730000000000004</v>
      </c>
      <c r="M9" s="22">
        <f>0.03+0.0094*28+0.012+0.03*4+0.028*4+0.045*4+13.37</f>
        <v>14.087199999999999</v>
      </c>
      <c r="N9" s="22">
        <v>0.7</v>
      </c>
      <c r="O9" s="22">
        <v>13.3495145631068</v>
      </c>
      <c r="P9" s="22">
        <f t="shared" si="3"/>
        <v>14.049514563106799</v>
      </c>
      <c r="Q9" s="22">
        <f t="shared" si="5"/>
        <v>675.1027063754193</v>
      </c>
      <c r="R9" s="21"/>
    </row>
    <row r="10" spans="1:18" x14ac:dyDescent="0.2">
      <c r="A10" s="26">
        <f t="shared" si="0"/>
        <v>7</v>
      </c>
      <c r="B10" s="26" t="s">
        <v>501</v>
      </c>
      <c r="C10" s="27" t="s">
        <v>502</v>
      </c>
      <c r="D10" s="28"/>
      <c r="E10" s="28"/>
      <c r="F10" s="28">
        <f t="shared" si="1"/>
        <v>0</v>
      </c>
      <c r="G10" s="28"/>
      <c r="H10" s="28"/>
      <c r="I10" s="28"/>
      <c r="J10" s="28"/>
      <c r="K10" s="28"/>
      <c r="L10" s="28">
        <f t="shared" si="2"/>
        <v>0</v>
      </c>
      <c r="M10" s="28"/>
      <c r="N10" s="28"/>
      <c r="O10" s="28"/>
      <c r="P10" s="28">
        <f t="shared" si="3"/>
        <v>0</v>
      </c>
      <c r="Q10" s="28">
        <f t="shared" si="5"/>
        <v>0</v>
      </c>
      <c r="R10" s="32" t="s">
        <v>518</v>
      </c>
    </row>
    <row r="11" spans="1:18" x14ac:dyDescent="0.2">
      <c r="A11" s="26">
        <f t="shared" si="0"/>
        <v>8</v>
      </c>
      <c r="B11" s="26" t="s">
        <v>503</v>
      </c>
      <c r="C11" s="27" t="s">
        <v>502</v>
      </c>
      <c r="D11" s="28"/>
      <c r="E11" s="28"/>
      <c r="F11" s="28">
        <f t="shared" si="1"/>
        <v>0</v>
      </c>
      <c r="G11" s="28"/>
      <c r="H11" s="28"/>
      <c r="I11" s="28"/>
      <c r="J11" s="28"/>
      <c r="K11" s="28"/>
      <c r="L11" s="28">
        <f t="shared" si="2"/>
        <v>0</v>
      </c>
      <c r="M11" s="28"/>
      <c r="N11" s="28"/>
      <c r="O11" s="28"/>
      <c r="P11" s="28">
        <f t="shared" si="3"/>
        <v>0</v>
      </c>
      <c r="Q11" s="28">
        <f t="shared" si="5"/>
        <v>0</v>
      </c>
      <c r="R11" s="33"/>
    </row>
    <row r="12" spans="1:18" x14ac:dyDescent="0.2">
      <c r="A12" s="26">
        <f t="shared" si="0"/>
        <v>9</v>
      </c>
      <c r="B12" s="26" t="s">
        <v>504</v>
      </c>
      <c r="C12" s="27" t="s">
        <v>505</v>
      </c>
      <c r="D12" s="28"/>
      <c r="E12" s="28"/>
      <c r="F12" s="28">
        <f t="shared" si="1"/>
        <v>0</v>
      </c>
      <c r="G12" s="28"/>
      <c r="H12" s="28"/>
      <c r="I12" s="28"/>
      <c r="J12" s="28"/>
      <c r="K12" s="28"/>
      <c r="L12" s="28">
        <f t="shared" si="2"/>
        <v>0</v>
      </c>
      <c r="M12" s="28"/>
      <c r="N12" s="28"/>
      <c r="O12" s="28"/>
      <c r="P12" s="28">
        <f t="shared" si="3"/>
        <v>0</v>
      </c>
      <c r="Q12" s="28">
        <f t="shared" si="5"/>
        <v>0</v>
      </c>
      <c r="R12" s="33"/>
    </row>
    <row r="13" spans="1:18" x14ac:dyDescent="0.2">
      <c r="A13" s="26">
        <f t="shared" si="0"/>
        <v>10</v>
      </c>
      <c r="B13" s="26" t="s">
        <v>506</v>
      </c>
      <c r="C13" s="27" t="s">
        <v>507</v>
      </c>
      <c r="D13" s="28"/>
      <c r="E13" s="28"/>
      <c r="F13" s="28">
        <f t="shared" si="1"/>
        <v>0</v>
      </c>
      <c r="G13" s="28"/>
      <c r="H13" s="28"/>
      <c r="I13" s="28"/>
      <c r="J13" s="28"/>
      <c r="K13" s="28"/>
      <c r="L13" s="28">
        <f t="shared" si="2"/>
        <v>0</v>
      </c>
      <c r="M13" s="28"/>
      <c r="N13" s="28"/>
      <c r="O13" s="28"/>
      <c r="P13" s="28">
        <f t="shared" si="3"/>
        <v>0</v>
      </c>
      <c r="Q13" s="28">
        <f t="shared" si="5"/>
        <v>0</v>
      </c>
      <c r="R13" s="34"/>
    </row>
    <row r="14" spans="1:18" x14ac:dyDescent="0.2">
      <c r="A14" s="19">
        <f t="shared" si="0"/>
        <v>11</v>
      </c>
      <c r="B14" s="19" t="s">
        <v>255</v>
      </c>
      <c r="C14" s="21" t="s">
        <v>508</v>
      </c>
      <c r="D14" s="22">
        <f>'SHT0017314'!K1</f>
        <v>180.74080287089413</v>
      </c>
      <c r="E14" s="22">
        <f>'SHT0017314'!M1</f>
        <v>257.44405</v>
      </c>
      <c r="F14" s="22">
        <f t="shared" si="1"/>
        <v>438.18485287089413</v>
      </c>
      <c r="G14" s="22">
        <v>1.76</v>
      </c>
      <c r="H14" s="22">
        <v>1.93</v>
      </c>
      <c r="I14" s="22">
        <v>8.58</v>
      </c>
      <c r="J14" s="22">
        <v>2.13</v>
      </c>
      <c r="K14" s="22">
        <v>14.24</v>
      </c>
      <c r="L14" s="22">
        <f t="shared" si="2"/>
        <v>28.64</v>
      </c>
      <c r="M14" s="22">
        <f>0.9262+12.59</f>
        <v>13.5162</v>
      </c>
      <c r="N14" s="22">
        <v>0.7</v>
      </c>
      <c r="O14" s="22">
        <v>13.3495145631068</v>
      </c>
      <c r="P14" s="22">
        <f t="shared" si="3"/>
        <v>14.049514563106799</v>
      </c>
      <c r="Q14" s="22">
        <f t="shared" si="5"/>
        <v>542.23534945076199</v>
      </c>
      <c r="R14" s="21"/>
    </row>
  </sheetData>
  <mergeCells count="10">
    <mergeCell ref="N2:P2"/>
    <mergeCell ref="R2:R3"/>
    <mergeCell ref="R10:R13"/>
    <mergeCell ref="A1:R1"/>
    <mergeCell ref="D2:F2"/>
    <mergeCell ref="C2:C3"/>
    <mergeCell ref="A2:A3"/>
    <mergeCell ref="B2:B3"/>
    <mergeCell ref="G2:L2"/>
    <mergeCell ref="M2:M3"/>
  </mergeCells>
  <phoneticPr fontId="1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8F38-126F-42D6-BAF2-60151C8FBCF4}">
  <dimension ref="A1:M42"/>
  <sheetViews>
    <sheetView workbookViewId="0">
      <selection activeCell="G1" sqref="G1:H1"/>
    </sheetView>
  </sheetViews>
  <sheetFormatPr defaultColWidth="8" defaultRowHeight="12.75" customHeight="1" x14ac:dyDescent="0.2"/>
  <cols>
    <col min="1" max="1" width="9.140625" style="1" bestFit="1" customWidth="1"/>
    <col min="2" max="2" width="14" style="1" bestFit="1" customWidth="1"/>
    <col min="3" max="3" width="24.140625" style="13" bestFit="1" customWidth="1"/>
    <col min="4" max="4" width="14" style="13" bestFit="1" customWidth="1"/>
    <col min="5" max="5" width="5" style="1" bestFit="1" customWidth="1"/>
    <col min="6" max="6" width="5.140625" style="1" bestFit="1" customWidth="1"/>
    <col min="7" max="7" width="5" style="1" customWidth="1"/>
    <col min="8" max="8" width="8" style="13"/>
    <col min="9" max="9" width="8" style="15"/>
    <col min="10" max="10" width="8" style="13"/>
    <col min="11" max="11" width="6.5703125" style="15" bestFit="1" customWidth="1"/>
    <col min="12" max="16384" width="8" style="13"/>
  </cols>
  <sheetData>
    <row r="1" spans="1:13" ht="15.2" customHeight="1" x14ac:dyDescent="0.35">
      <c r="A1" s="1" t="s">
        <v>5</v>
      </c>
      <c r="B1" s="1" t="s">
        <v>6</v>
      </c>
      <c r="C1" s="13" t="s">
        <v>256</v>
      </c>
      <c r="E1" s="1" t="s">
        <v>7</v>
      </c>
      <c r="G1" s="38" t="s">
        <v>520</v>
      </c>
      <c r="H1" s="38"/>
      <c r="I1" s="15">
        <f>SUMIF(A3:A42,1,I3:I42)</f>
        <v>11.715143914060979</v>
      </c>
      <c r="J1" s="1" t="s">
        <v>486</v>
      </c>
      <c r="K1" s="15">
        <f>I6+I23</f>
        <v>7.6864630704380001</v>
      </c>
      <c r="L1" s="1" t="s">
        <v>487</v>
      </c>
      <c r="M1" s="15">
        <f>I1-K1</f>
        <v>4.0286808436229791</v>
      </c>
    </row>
    <row r="2" spans="1:13" ht="15.2" customHeight="1" x14ac:dyDescent="0.2">
      <c r="A2" s="2" t="s">
        <v>0</v>
      </c>
      <c r="B2" s="2" t="s">
        <v>1</v>
      </c>
      <c r="C2" s="2" t="s">
        <v>284</v>
      </c>
      <c r="D2" s="3" t="s">
        <v>2</v>
      </c>
      <c r="E2" s="2" t="s">
        <v>3</v>
      </c>
      <c r="F2" s="2" t="s">
        <v>4</v>
      </c>
      <c r="G2" s="2" t="s">
        <v>479</v>
      </c>
      <c r="H2" s="2" t="s">
        <v>480</v>
      </c>
      <c r="I2" s="16" t="s">
        <v>483</v>
      </c>
      <c r="J2" s="2" t="s">
        <v>481</v>
      </c>
    </row>
    <row r="3" spans="1:13" ht="15.2" customHeight="1" x14ac:dyDescent="0.2">
      <c r="A3" s="1">
        <v>1</v>
      </c>
      <c r="B3" s="1" t="s">
        <v>8</v>
      </c>
      <c r="C3" s="13" t="s">
        <v>257</v>
      </c>
      <c r="D3" s="4">
        <v>1</v>
      </c>
      <c r="E3" s="1" t="s">
        <v>7</v>
      </c>
      <c r="F3" s="5">
        <v>50</v>
      </c>
      <c r="G3" s="1" t="s">
        <v>482</v>
      </c>
      <c r="H3" s="13">
        <v>0.13020000000000001</v>
      </c>
      <c r="I3" s="15">
        <f>D3*H3</f>
        <v>0.13020000000000001</v>
      </c>
    </row>
    <row r="4" spans="1:13" ht="15.2" customHeight="1" x14ac:dyDescent="0.2">
      <c r="A4" s="1">
        <v>1</v>
      </c>
      <c r="B4" s="1" t="s">
        <v>9</v>
      </c>
      <c r="C4" s="13" t="s">
        <v>258</v>
      </c>
      <c r="D4" s="4">
        <v>1</v>
      </c>
      <c r="E4" s="1" t="s">
        <v>7</v>
      </c>
      <c r="F4" s="5">
        <v>50</v>
      </c>
      <c r="G4" s="1" t="s">
        <v>482</v>
      </c>
      <c r="H4" s="13">
        <v>2.23</v>
      </c>
      <c r="I4" s="15">
        <f t="shared" ref="I4:I42" si="0">D4*H4</f>
        <v>2.23</v>
      </c>
    </row>
    <row r="5" spans="1:13" ht="15.2" customHeight="1" x14ac:dyDescent="0.2">
      <c r="A5" s="1">
        <v>1</v>
      </c>
      <c r="B5" s="1" t="s">
        <v>10</v>
      </c>
      <c r="C5" s="13" t="s">
        <v>259</v>
      </c>
      <c r="D5" s="4">
        <v>1</v>
      </c>
      <c r="E5" s="1" t="s">
        <v>7</v>
      </c>
      <c r="F5" s="5">
        <v>50</v>
      </c>
      <c r="G5" s="1" t="s">
        <v>482</v>
      </c>
      <c r="H5" s="13">
        <v>1.649</v>
      </c>
      <c r="I5" s="15">
        <f t="shared" si="0"/>
        <v>1.649</v>
      </c>
    </row>
    <row r="6" spans="1:13" ht="15.2" customHeight="1" x14ac:dyDescent="0.2">
      <c r="A6" s="1">
        <v>1</v>
      </c>
      <c r="B6" s="1" t="s">
        <v>11</v>
      </c>
      <c r="C6" s="13" t="s">
        <v>260</v>
      </c>
      <c r="D6" s="4">
        <v>1</v>
      </c>
      <c r="E6" s="1" t="s">
        <v>7</v>
      </c>
      <c r="F6" s="5">
        <v>50</v>
      </c>
      <c r="G6" s="1" t="s">
        <v>134</v>
      </c>
      <c r="H6" s="13">
        <f>SUMIF(A7:A22,2,I7:I22)</f>
        <v>3.1044337786319995</v>
      </c>
      <c r="I6" s="15">
        <f t="shared" si="0"/>
        <v>3.1044337786319995</v>
      </c>
    </row>
    <row r="7" spans="1:13" ht="15.2" customHeight="1" x14ac:dyDescent="0.2">
      <c r="A7" s="1">
        <v>2</v>
      </c>
      <c r="B7" s="1" t="s">
        <v>12</v>
      </c>
      <c r="C7" s="13" t="s">
        <v>261</v>
      </c>
      <c r="D7" s="4">
        <v>1</v>
      </c>
      <c r="E7" s="1" t="s">
        <v>7</v>
      </c>
      <c r="F7" s="5">
        <v>70</v>
      </c>
      <c r="G7" s="1" t="s">
        <v>134</v>
      </c>
      <c r="H7" s="13">
        <f>SUMIF(A8:A11,3,I8:I11)</f>
        <v>2.9168105503599997</v>
      </c>
      <c r="I7" s="15">
        <f t="shared" si="0"/>
        <v>2.9168105503599997</v>
      </c>
    </row>
    <row r="8" spans="1:13" ht="15.2" customHeight="1" x14ac:dyDescent="0.2">
      <c r="A8" s="1">
        <v>3</v>
      </c>
      <c r="B8" s="1" t="s">
        <v>13</v>
      </c>
      <c r="C8" s="13" t="s">
        <v>262</v>
      </c>
      <c r="D8" s="4">
        <v>1</v>
      </c>
      <c r="E8" s="1" t="s">
        <v>7</v>
      </c>
      <c r="F8" s="5">
        <v>110</v>
      </c>
      <c r="G8" s="1" t="s">
        <v>482</v>
      </c>
      <c r="H8" s="13">
        <v>0.61804999999999999</v>
      </c>
      <c r="I8" s="15">
        <f t="shared" si="0"/>
        <v>0.61804999999999999</v>
      </c>
    </row>
    <row r="9" spans="1:13" ht="15.2" customHeight="1" x14ac:dyDescent="0.2">
      <c r="A9" s="1">
        <v>3</v>
      </c>
      <c r="B9" s="1" t="s">
        <v>14</v>
      </c>
      <c r="C9" s="13" t="s">
        <v>263</v>
      </c>
      <c r="D9" s="4">
        <v>1</v>
      </c>
      <c r="E9" s="1" t="s">
        <v>7</v>
      </c>
      <c r="F9" s="5">
        <v>110</v>
      </c>
      <c r="G9" s="1" t="s">
        <v>134</v>
      </c>
      <c r="H9" s="13">
        <f>I10</f>
        <v>2.2980085999999997</v>
      </c>
      <c r="I9" s="15">
        <f t="shared" si="0"/>
        <v>2.2980085999999997</v>
      </c>
    </row>
    <row r="10" spans="1:13" ht="15.2" customHeight="1" x14ac:dyDescent="0.2">
      <c r="A10" s="1">
        <v>4</v>
      </c>
      <c r="B10" s="1" t="s">
        <v>15</v>
      </c>
      <c r="C10" s="13" t="s">
        <v>264</v>
      </c>
      <c r="D10" s="4">
        <v>0.47</v>
      </c>
      <c r="E10" s="1" t="s">
        <v>16</v>
      </c>
      <c r="F10" s="5">
        <v>110</v>
      </c>
      <c r="G10" s="1" t="s">
        <v>482</v>
      </c>
      <c r="H10" s="13">
        <v>4.8893800000000001</v>
      </c>
      <c r="I10" s="15">
        <f t="shared" si="0"/>
        <v>2.2980085999999997</v>
      </c>
    </row>
    <row r="11" spans="1:13" ht="15.2" customHeight="1" x14ac:dyDescent="0.2">
      <c r="A11" s="1">
        <v>3</v>
      </c>
      <c r="B11" s="1" t="s">
        <v>17</v>
      </c>
      <c r="C11" s="13" t="s">
        <v>265</v>
      </c>
      <c r="D11" s="4">
        <v>1.26E-4</v>
      </c>
      <c r="E11" s="1" t="s">
        <v>16</v>
      </c>
      <c r="F11" s="5">
        <v>110</v>
      </c>
      <c r="G11" s="1" t="s">
        <v>482</v>
      </c>
      <c r="H11" s="13">
        <v>5.9678599999999999</v>
      </c>
      <c r="I11" s="15">
        <f t="shared" si="0"/>
        <v>7.5195036000000001E-4</v>
      </c>
    </row>
    <row r="12" spans="1:13" ht="15.2" customHeight="1" x14ac:dyDescent="0.2">
      <c r="A12" s="1">
        <v>2</v>
      </c>
      <c r="B12" s="1" t="s">
        <v>18</v>
      </c>
      <c r="C12" s="13" t="s">
        <v>266</v>
      </c>
      <c r="D12" s="4">
        <v>3.2000000000000001E-2</v>
      </c>
      <c r="E12" s="1" t="s">
        <v>19</v>
      </c>
      <c r="F12" s="5">
        <v>70</v>
      </c>
      <c r="G12" s="1" t="s">
        <v>134</v>
      </c>
      <c r="H12" s="13">
        <f>SUM(I13:I22)</f>
        <v>5.8632258835000002</v>
      </c>
      <c r="I12" s="15">
        <f t="shared" si="0"/>
        <v>0.18762322827200001</v>
      </c>
    </row>
    <row r="13" spans="1:13" ht="15.2" customHeight="1" x14ac:dyDescent="0.2">
      <c r="A13" s="1">
        <v>3</v>
      </c>
      <c r="B13" s="1" t="s">
        <v>20</v>
      </c>
      <c r="C13" s="13" t="s">
        <v>267</v>
      </c>
      <c r="D13" s="4">
        <v>0.156</v>
      </c>
      <c r="E13" s="1" t="s">
        <v>16</v>
      </c>
      <c r="F13" s="5">
        <v>70</v>
      </c>
      <c r="G13" s="1" t="s">
        <v>482</v>
      </c>
      <c r="H13" s="13">
        <v>22.2</v>
      </c>
      <c r="I13" s="15">
        <f t="shared" si="0"/>
        <v>3.4632000000000001</v>
      </c>
    </row>
    <row r="14" spans="1:13" ht="15.2" customHeight="1" x14ac:dyDescent="0.2">
      <c r="A14" s="1">
        <v>3</v>
      </c>
      <c r="B14" s="1" t="s">
        <v>21</v>
      </c>
      <c r="C14" s="13" t="s">
        <v>268</v>
      </c>
      <c r="D14" s="4">
        <v>1.6554098999999999E-2</v>
      </c>
      <c r="E14" s="1" t="s">
        <v>16</v>
      </c>
      <c r="F14" s="5">
        <v>70</v>
      </c>
      <c r="G14" s="1" t="s">
        <v>482</v>
      </c>
      <c r="H14" s="13">
        <v>22.5</v>
      </c>
      <c r="I14" s="15">
        <f t="shared" si="0"/>
        <v>0.3724672275</v>
      </c>
    </row>
    <row r="15" spans="1:13" ht="15.2" customHeight="1" x14ac:dyDescent="0.2">
      <c r="A15" s="1">
        <v>3</v>
      </c>
      <c r="B15" s="1" t="s">
        <v>22</v>
      </c>
      <c r="C15" s="13" t="s">
        <v>269</v>
      </c>
      <c r="D15" s="4">
        <v>3.2843332000000003E-2</v>
      </c>
      <c r="E15" s="1" t="s">
        <v>16</v>
      </c>
      <c r="F15" s="5">
        <v>70</v>
      </c>
      <c r="G15" s="1" t="s">
        <v>482</v>
      </c>
      <c r="H15" s="13">
        <v>28</v>
      </c>
      <c r="I15" s="15">
        <f t="shared" si="0"/>
        <v>0.91961329600000008</v>
      </c>
    </row>
    <row r="16" spans="1:13" ht="15.2" customHeight="1" x14ac:dyDescent="0.2">
      <c r="A16" s="1">
        <v>3</v>
      </c>
      <c r="B16" s="1" t="s">
        <v>23</v>
      </c>
      <c r="C16" s="13" t="s">
        <v>270</v>
      </c>
      <c r="D16" s="4">
        <v>3.447E-3</v>
      </c>
      <c r="E16" s="1" t="s">
        <v>16</v>
      </c>
      <c r="F16" s="5">
        <v>70</v>
      </c>
      <c r="G16" s="1" t="s">
        <v>482</v>
      </c>
      <c r="H16" s="13">
        <v>43.08</v>
      </c>
      <c r="I16" s="15">
        <f t="shared" si="0"/>
        <v>0.14849676000000001</v>
      </c>
    </row>
    <row r="17" spans="1:9" ht="15.2" customHeight="1" x14ac:dyDescent="0.2">
      <c r="A17" s="1">
        <v>3</v>
      </c>
      <c r="B17" s="1" t="s">
        <v>24</v>
      </c>
      <c r="C17" s="13" t="s">
        <v>271</v>
      </c>
      <c r="D17" s="4">
        <v>1.8612E-2</v>
      </c>
      <c r="E17" s="1" t="s">
        <v>16</v>
      </c>
      <c r="F17" s="5">
        <v>70</v>
      </c>
      <c r="G17" s="1" t="s">
        <v>482</v>
      </c>
      <c r="H17" s="13">
        <v>14.68</v>
      </c>
      <c r="I17" s="15">
        <f t="shared" si="0"/>
        <v>0.27322415999999999</v>
      </c>
    </row>
    <row r="18" spans="1:9" ht="15.2" customHeight="1" x14ac:dyDescent="0.2">
      <c r="A18" s="1">
        <v>3</v>
      </c>
      <c r="B18" s="1" t="s">
        <v>25</v>
      </c>
      <c r="C18" s="13" t="s">
        <v>272</v>
      </c>
      <c r="D18" s="4">
        <v>1.034E-3</v>
      </c>
      <c r="E18" s="1" t="s">
        <v>16</v>
      </c>
      <c r="F18" s="5">
        <v>70</v>
      </c>
      <c r="G18" s="1" t="s">
        <v>482</v>
      </c>
      <c r="H18" s="13">
        <v>90.12</v>
      </c>
      <c r="I18" s="15">
        <f t="shared" si="0"/>
        <v>9.3184080000000002E-2</v>
      </c>
    </row>
    <row r="19" spans="1:9" ht="15.2" customHeight="1" x14ac:dyDescent="0.2">
      <c r="A19" s="1">
        <v>3</v>
      </c>
      <c r="B19" s="1" t="s">
        <v>26</v>
      </c>
      <c r="C19" s="13" t="s">
        <v>273</v>
      </c>
      <c r="D19" s="4">
        <v>2.1714000000000001E-2</v>
      </c>
      <c r="E19" s="1" t="s">
        <v>16</v>
      </c>
      <c r="F19" s="5">
        <v>70</v>
      </c>
      <c r="G19" s="1" t="s">
        <v>482</v>
      </c>
      <c r="H19" s="13">
        <v>19.54</v>
      </c>
      <c r="I19" s="15">
        <f t="shared" si="0"/>
        <v>0.42429156000000001</v>
      </c>
    </row>
    <row r="20" spans="1:9" ht="15.2" customHeight="1" x14ac:dyDescent="0.2">
      <c r="A20" s="1">
        <v>3</v>
      </c>
      <c r="B20" s="1" t="s">
        <v>27</v>
      </c>
      <c r="C20" s="13" t="s">
        <v>274</v>
      </c>
      <c r="D20" s="4">
        <v>2.068E-3</v>
      </c>
      <c r="E20" s="1" t="s">
        <v>16</v>
      </c>
      <c r="F20" s="5">
        <v>70</v>
      </c>
      <c r="G20" s="1" t="s">
        <v>482</v>
      </c>
      <c r="H20" s="13">
        <v>12.98</v>
      </c>
      <c r="I20" s="15">
        <f t="shared" si="0"/>
        <v>2.6842640000000001E-2</v>
      </c>
    </row>
    <row r="21" spans="1:9" ht="15.2" customHeight="1" x14ac:dyDescent="0.2">
      <c r="A21" s="1">
        <v>3</v>
      </c>
      <c r="B21" s="1" t="s">
        <v>28</v>
      </c>
      <c r="C21" s="13" t="s">
        <v>275</v>
      </c>
      <c r="D21" s="4">
        <v>2.068E-3</v>
      </c>
      <c r="E21" s="1" t="s">
        <v>16</v>
      </c>
      <c r="F21" s="5">
        <v>70</v>
      </c>
      <c r="G21" s="1" t="s">
        <v>482</v>
      </c>
      <c r="H21" s="13">
        <v>47.23</v>
      </c>
      <c r="I21" s="15">
        <f t="shared" si="0"/>
        <v>9.767163999999999E-2</v>
      </c>
    </row>
    <row r="22" spans="1:9" ht="15.2" customHeight="1" x14ac:dyDescent="0.2">
      <c r="A22" s="1">
        <v>3</v>
      </c>
      <c r="B22" s="1" t="s">
        <v>29</v>
      </c>
      <c r="C22" s="13" t="s">
        <v>276</v>
      </c>
      <c r="D22" s="4">
        <v>6.2040000000000003E-3</v>
      </c>
      <c r="E22" s="1" t="s">
        <v>16</v>
      </c>
      <c r="F22" s="5">
        <v>70</v>
      </c>
      <c r="G22" s="1" t="s">
        <v>482</v>
      </c>
      <c r="H22" s="13">
        <v>7.13</v>
      </c>
      <c r="I22" s="15">
        <f t="shared" si="0"/>
        <v>4.4234519999999999E-2</v>
      </c>
    </row>
    <row r="23" spans="1:9" ht="15.2" customHeight="1" x14ac:dyDescent="0.2">
      <c r="A23" s="1">
        <v>1</v>
      </c>
      <c r="B23" s="1" t="s">
        <v>30</v>
      </c>
      <c r="C23" s="13" t="s">
        <v>277</v>
      </c>
      <c r="D23" s="4">
        <v>1</v>
      </c>
      <c r="E23" s="1" t="s">
        <v>7</v>
      </c>
      <c r="F23" s="5">
        <v>50</v>
      </c>
      <c r="G23" s="1" t="s">
        <v>134</v>
      </c>
      <c r="H23" s="13">
        <f>SUMIF(A24:A41,2,I24:I41)</f>
        <v>4.5820292918060002</v>
      </c>
      <c r="I23" s="15">
        <f t="shared" si="0"/>
        <v>4.5820292918060002</v>
      </c>
    </row>
    <row r="24" spans="1:9" ht="15.2" customHeight="1" x14ac:dyDescent="0.2">
      <c r="A24" s="1">
        <v>2</v>
      </c>
      <c r="B24" s="1" t="s">
        <v>31</v>
      </c>
      <c r="C24" s="13" t="s">
        <v>278</v>
      </c>
      <c r="D24" s="4">
        <v>1</v>
      </c>
      <c r="E24" s="1" t="s">
        <v>7</v>
      </c>
      <c r="F24" s="5">
        <v>70</v>
      </c>
      <c r="G24" s="1" t="s">
        <v>134</v>
      </c>
      <c r="H24" s="13">
        <f>SUMIF(A25:A30,3,I25:I30)</f>
        <v>4.37095316</v>
      </c>
      <c r="I24" s="15">
        <f t="shared" si="0"/>
        <v>4.37095316</v>
      </c>
    </row>
    <row r="25" spans="1:9" ht="15.2" customHeight="1" x14ac:dyDescent="0.2">
      <c r="A25" s="1">
        <v>3</v>
      </c>
      <c r="B25" s="1" t="s">
        <v>32</v>
      </c>
      <c r="C25" s="13" t="s">
        <v>279</v>
      </c>
      <c r="D25" s="4">
        <v>1</v>
      </c>
      <c r="E25" s="1" t="s">
        <v>7</v>
      </c>
      <c r="F25" s="5">
        <v>110</v>
      </c>
      <c r="G25" s="1" t="s">
        <v>482</v>
      </c>
      <c r="H25" s="13">
        <v>7.9600000000000004E-2</v>
      </c>
      <c r="I25" s="15">
        <f t="shared" si="0"/>
        <v>7.9600000000000004E-2</v>
      </c>
    </row>
    <row r="26" spans="1:9" ht="15.2" customHeight="1" x14ac:dyDescent="0.2">
      <c r="A26" s="1">
        <v>3</v>
      </c>
      <c r="B26" s="1" t="s">
        <v>33</v>
      </c>
      <c r="C26" s="13" t="s">
        <v>280</v>
      </c>
      <c r="D26" s="4">
        <v>1</v>
      </c>
      <c r="E26" s="1" t="s">
        <v>7</v>
      </c>
      <c r="F26" s="5">
        <v>110</v>
      </c>
      <c r="G26" s="1" t="s">
        <v>482</v>
      </c>
      <c r="H26" s="13">
        <v>8.8499999999999995E-2</v>
      </c>
      <c r="I26" s="15">
        <f t="shared" si="0"/>
        <v>8.8499999999999995E-2</v>
      </c>
    </row>
    <row r="27" spans="1:9" ht="15.2" customHeight="1" x14ac:dyDescent="0.2">
      <c r="A27" s="1">
        <v>3</v>
      </c>
      <c r="B27" s="1" t="s">
        <v>34</v>
      </c>
      <c r="C27" s="13" t="s">
        <v>281</v>
      </c>
      <c r="D27" s="4">
        <v>1</v>
      </c>
      <c r="E27" s="1" t="s">
        <v>7</v>
      </c>
      <c r="F27" s="5">
        <v>110</v>
      </c>
      <c r="G27" s="1" t="s">
        <v>482</v>
      </c>
      <c r="H27" s="13">
        <v>0.39129999999999998</v>
      </c>
      <c r="I27" s="15">
        <f t="shared" si="0"/>
        <v>0.39129999999999998</v>
      </c>
    </row>
    <row r="28" spans="1:9" ht="15.2" customHeight="1" x14ac:dyDescent="0.2">
      <c r="A28" s="1">
        <v>3</v>
      </c>
      <c r="B28" s="1" t="s">
        <v>35</v>
      </c>
      <c r="C28" s="13" t="s">
        <v>282</v>
      </c>
      <c r="D28" s="4">
        <v>1</v>
      </c>
      <c r="E28" s="1" t="s">
        <v>7</v>
      </c>
      <c r="F28" s="5">
        <v>110</v>
      </c>
      <c r="G28" s="1" t="s">
        <v>134</v>
      </c>
      <c r="H28" s="13">
        <f>I29</f>
        <v>3.7757460000000003</v>
      </c>
      <c r="I28" s="15">
        <f t="shared" si="0"/>
        <v>3.7757460000000003</v>
      </c>
    </row>
    <row r="29" spans="1:9" ht="15.2" customHeight="1" x14ac:dyDescent="0.2">
      <c r="A29" s="1">
        <v>4</v>
      </c>
      <c r="B29" s="1" t="s">
        <v>36</v>
      </c>
      <c r="C29" s="13" t="s">
        <v>283</v>
      </c>
      <c r="D29" s="4">
        <v>0.78</v>
      </c>
      <c r="E29" s="1" t="s">
        <v>16</v>
      </c>
      <c r="F29" s="5">
        <v>110</v>
      </c>
      <c r="G29" s="1" t="s">
        <v>482</v>
      </c>
      <c r="H29" s="13">
        <v>4.8407</v>
      </c>
      <c r="I29" s="15">
        <f t="shared" si="0"/>
        <v>3.7757460000000003</v>
      </c>
    </row>
    <row r="30" spans="1:9" ht="15.2" customHeight="1" x14ac:dyDescent="0.2">
      <c r="A30" s="1">
        <v>3</v>
      </c>
      <c r="B30" s="1" t="s">
        <v>17</v>
      </c>
      <c r="C30" s="13" t="s">
        <v>265</v>
      </c>
      <c r="D30" s="4">
        <v>6.0000000000000001E-3</v>
      </c>
      <c r="E30" s="1" t="s">
        <v>16</v>
      </c>
      <c r="F30" s="5">
        <v>110</v>
      </c>
      <c r="G30" s="1" t="s">
        <v>482</v>
      </c>
      <c r="H30" s="13">
        <v>5.9678599999999999</v>
      </c>
      <c r="I30" s="15">
        <f t="shared" si="0"/>
        <v>3.5807159999999998E-2</v>
      </c>
    </row>
    <row r="31" spans="1:9" ht="15.2" customHeight="1" x14ac:dyDescent="0.2">
      <c r="A31" s="1">
        <v>2</v>
      </c>
      <c r="B31" s="1" t="s">
        <v>18</v>
      </c>
      <c r="C31" s="13" t="s">
        <v>266</v>
      </c>
      <c r="D31" s="4">
        <v>3.5999999999999997E-2</v>
      </c>
      <c r="E31" s="1" t="s">
        <v>19</v>
      </c>
      <c r="F31" s="5">
        <v>70</v>
      </c>
      <c r="G31" s="1" t="s">
        <v>134</v>
      </c>
      <c r="H31" s="13">
        <f>SUM(I32:I41)</f>
        <v>5.8632258835000002</v>
      </c>
      <c r="I31" s="15">
        <f t="shared" si="0"/>
        <v>0.21107613180599999</v>
      </c>
    </row>
    <row r="32" spans="1:9" ht="15.2" customHeight="1" x14ac:dyDescent="0.2">
      <c r="A32" s="1">
        <v>3</v>
      </c>
      <c r="B32" s="1" t="s">
        <v>20</v>
      </c>
      <c r="C32" s="13" t="s">
        <v>267</v>
      </c>
      <c r="D32" s="4">
        <v>0.156</v>
      </c>
      <c r="E32" s="1" t="s">
        <v>16</v>
      </c>
      <c r="F32" s="5">
        <v>70</v>
      </c>
      <c r="G32" s="1" t="s">
        <v>482</v>
      </c>
      <c r="H32" s="13">
        <v>22.2</v>
      </c>
      <c r="I32" s="15">
        <f t="shared" si="0"/>
        <v>3.4632000000000001</v>
      </c>
    </row>
    <row r="33" spans="1:9" ht="15.2" customHeight="1" x14ac:dyDescent="0.2">
      <c r="A33" s="1">
        <v>3</v>
      </c>
      <c r="B33" s="1" t="s">
        <v>21</v>
      </c>
      <c r="C33" s="13" t="s">
        <v>268</v>
      </c>
      <c r="D33" s="4">
        <v>1.6554098999999999E-2</v>
      </c>
      <c r="E33" s="1" t="s">
        <v>16</v>
      </c>
      <c r="F33" s="5">
        <v>70</v>
      </c>
      <c r="G33" s="1" t="s">
        <v>482</v>
      </c>
      <c r="H33" s="13">
        <v>22.5</v>
      </c>
      <c r="I33" s="15">
        <f t="shared" si="0"/>
        <v>0.3724672275</v>
      </c>
    </row>
    <row r="34" spans="1:9" ht="15.2" customHeight="1" x14ac:dyDescent="0.2">
      <c r="A34" s="1">
        <v>3</v>
      </c>
      <c r="B34" s="1" t="s">
        <v>22</v>
      </c>
      <c r="C34" s="13" t="s">
        <v>269</v>
      </c>
      <c r="D34" s="4">
        <v>3.2843332000000003E-2</v>
      </c>
      <c r="E34" s="1" t="s">
        <v>16</v>
      </c>
      <c r="F34" s="5">
        <v>70</v>
      </c>
      <c r="G34" s="1" t="s">
        <v>482</v>
      </c>
      <c r="H34" s="13">
        <v>28</v>
      </c>
      <c r="I34" s="15">
        <f t="shared" si="0"/>
        <v>0.91961329600000008</v>
      </c>
    </row>
    <row r="35" spans="1:9" ht="15.2" customHeight="1" x14ac:dyDescent="0.2">
      <c r="A35" s="1">
        <v>3</v>
      </c>
      <c r="B35" s="1" t="s">
        <v>23</v>
      </c>
      <c r="C35" s="13" t="s">
        <v>270</v>
      </c>
      <c r="D35" s="4">
        <v>3.447E-3</v>
      </c>
      <c r="E35" s="1" t="s">
        <v>16</v>
      </c>
      <c r="F35" s="5">
        <v>70</v>
      </c>
      <c r="G35" s="1" t="s">
        <v>482</v>
      </c>
      <c r="H35" s="13">
        <v>43.08</v>
      </c>
      <c r="I35" s="15">
        <f t="shared" si="0"/>
        <v>0.14849676000000001</v>
      </c>
    </row>
    <row r="36" spans="1:9" ht="15.2" customHeight="1" x14ac:dyDescent="0.2">
      <c r="A36" s="1">
        <v>3</v>
      </c>
      <c r="B36" s="1" t="s">
        <v>24</v>
      </c>
      <c r="C36" s="13" t="s">
        <v>271</v>
      </c>
      <c r="D36" s="4">
        <v>1.8612E-2</v>
      </c>
      <c r="E36" s="1" t="s">
        <v>16</v>
      </c>
      <c r="F36" s="5">
        <v>70</v>
      </c>
      <c r="G36" s="1" t="s">
        <v>482</v>
      </c>
      <c r="H36" s="13">
        <v>14.68</v>
      </c>
      <c r="I36" s="15">
        <f t="shared" si="0"/>
        <v>0.27322415999999999</v>
      </c>
    </row>
    <row r="37" spans="1:9" ht="15.2" customHeight="1" x14ac:dyDescent="0.2">
      <c r="A37" s="1">
        <v>3</v>
      </c>
      <c r="B37" s="1" t="s">
        <v>25</v>
      </c>
      <c r="C37" s="13" t="s">
        <v>272</v>
      </c>
      <c r="D37" s="4">
        <v>1.034E-3</v>
      </c>
      <c r="E37" s="1" t="s">
        <v>16</v>
      </c>
      <c r="F37" s="5">
        <v>70</v>
      </c>
      <c r="G37" s="1" t="s">
        <v>482</v>
      </c>
      <c r="H37" s="13">
        <v>90.12</v>
      </c>
      <c r="I37" s="15">
        <f t="shared" si="0"/>
        <v>9.3184080000000002E-2</v>
      </c>
    </row>
    <row r="38" spans="1:9" ht="15.2" customHeight="1" x14ac:dyDescent="0.2">
      <c r="A38" s="1">
        <v>3</v>
      </c>
      <c r="B38" s="1" t="s">
        <v>26</v>
      </c>
      <c r="C38" s="13" t="s">
        <v>273</v>
      </c>
      <c r="D38" s="4">
        <v>2.1714000000000001E-2</v>
      </c>
      <c r="E38" s="1" t="s">
        <v>16</v>
      </c>
      <c r="F38" s="5">
        <v>70</v>
      </c>
      <c r="G38" s="1" t="s">
        <v>482</v>
      </c>
      <c r="H38" s="13">
        <v>19.54</v>
      </c>
      <c r="I38" s="15">
        <f t="shared" si="0"/>
        <v>0.42429156000000001</v>
      </c>
    </row>
    <row r="39" spans="1:9" ht="15.2" customHeight="1" x14ac:dyDescent="0.2">
      <c r="A39" s="1">
        <v>3</v>
      </c>
      <c r="B39" s="1" t="s">
        <v>27</v>
      </c>
      <c r="C39" s="13" t="s">
        <v>274</v>
      </c>
      <c r="D39" s="4">
        <v>2.068E-3</v>
      </c>
      <c r="E39" s="1" t="s">
        <v>16</v>
      </c>
      <c r="F39" s="5">
        <v>70</v>
      </c>
      <c r="G39" s="1" t="s">
        <v>482</v>
      </c>
      <c r="H39" s="13">
        <v>12.98</v>
      </c>
      <c r="I39" s="15">
        <f t="shared" si="0"/>
        <v>2.6842640000000001E-2</v>
      </c>
    </row>
    <row r="40" spans="1:9" ht="15.2" customHeight="1" x14ac:dyDescent="0.2">
      <c r="A40" s="1">
        <v>3</v>
      </c>
      <c r="B40" s="1" t="s">
        <v>28</v>
      </c>
      <c r="C40" s="13" t="s">
        <v>275</v>
      </c>
      <c r="D40" s="4">
        <v>2.068E-3</v>
      </c>
      <c r="E40" s="1" t="s">
        <v>16</v>
      </c>
      <c r="F40" s="5">
        <v>70</v>
      </c>
      <c r="G40" s="1" t="s">
        <v>482</v>
      </c>
      <c r="H40" s="13">
        <v>47.23</v>
      </c>
      <c r="I40" s="15">
        <f t="shared" si="0"/>
        <v>9.767163999999999E-2</v>
      </c>
    </row>
    <row r="41" spans="1:9" ht="15.2" customHeight="1" x14ac:dyDescent="0.2">
      <c r="A41" s="1">
        <v>3</v>
      </c>
      <c r="B41" s="1" t="s">
        <v>29</v>
      </c>
      <c r="C41" s="13" t="s">
        <v>276</v>
      </c>
      <c r="D41" s="4">
        <v>6.2040000000000003E-3</v>
      </c>
      <c r="E41" s="1" t="s">
        <v>16</v>
      </c>
      <c r="F41" s="5">
        <v>70</v>
      </c>
      <c r="G41" s="1" t="s">
        <v>482</v>
      </c>
      <c r="H41" s="13">
        <v>7.13</v>
      </c>
      <c r="I41" s="15">
        <f t="shared" si="0"/>
        <v>4.4234519999999999E-2</v>
      </c>
    </row>
    <row r="42" spans="1:9" ht="15.2" customHeight="1" x14ac:dyDescent="0.2">
      <c r="A42" s="1">
        <v>1</v>
      </c>
      <c r="B42" s="1" t="s">
        <v>17</v>
      </c>
      <c r="C42" s="13" t="s">
        <v>265</v>
      </c>
      <c r="D42" s="4">
        <v>3.2642930000000001E-3</v>
      </c>
      <c r="E42" s="1" t="s">
        <v>16</v>
      </c>
      <c r="F42" s="5">
        <v>50</v>
      </c>
      <c r="G42" s="1" t="s">
        <v>482</v>
      </c>
      <c r="H42" s="13">
        <v>5.9678599999999999</v>
      </c>
      <c r="I42" s="15">
        <f t="shared" si="0"/>
        <v>1.9480843622980002E-2</v>
      </c>
    </row>
  </sheetData>
  <mergeCells count="1">
    <mergeCell ref="G1:H1"/>
  </mergeCells>
  <phoneticPr fontId="1" type="noConversion"/>
  <conditionalFormatting sqref="G2:G1048576">
    <cfRule type="cellIs" dxfId="6" priority="1" operator="equal">
      <formula>"M"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E93C0-7AC2-4215-89A2-46614F75569A}">
  <dimension ref="A1:M37"/>
  <sheetViews>
    <sheetView workbookViewId="0">
      <selection activeCell="L13" sqref="L13"/>
    </sheetView>
  </sheetViews>
  <sheetFormatPr defaultColWidth="8" defaultRowHeight="12.75" customHeight="1" x14ac:dyDescent="0.2"/>
  <cols>
    <col min="1" max="1" width="9.140625" style="8" bestFit="1" customWidth="1"/>
    <col min="2" max="2" width="14" style="8" bestFit="1" customWidth="1"/>
    <col min="3" max="3" width="24.140625" style="14" bestFit="1" customWidth="1"/>
    <col min="4" max="4" width="14" style="14" bestFit="1" customWidth="1"/>
    <col min="5" max="5" width="5" style="8" bestFit="1" customWidth="1"/>
    <col min="6" max="6" width="4" style="8" bestFit="1" customWidth="1"/>
    <col min="7" max="7" width="5" style="14" customWidth="1"/>
    <col min="8" max="8" width="8" style="14"/>
    <col min="9" max="9" width="8" style="18"/>
    <col min="10" max="16384" width="8" style="14"/>
  </cols>
  <sheetData>
    <row r="1" spans="1:13" ht="15.2" customHeight="1" x14ac:dyDescent="0.35">
      <c r="A1" s="8" t="s">
        <v>5</v>
      </c>
      <c r="B1" s="8" t="s">
        <v>49</v>
      </c>
      <c r="C1" s="14" t="s">
        <v>285</v>
      </c>
      <c r="E1" s="8" t="s">
        <v>7</v>
      </c>
      <c r="G1" s="38" t="s">
        <v>520</v>
      </c>
      <c r="H1" s="38"/>
      <c r="I1" s="15">
        <f>SUMIF(A3:A37,1,I3:I37)</f>
        <v>15.465662534777001</v>
      </c>
      <c r="J1" s="8" t="s">
        <v>486</v>
      </c>
      <c r="K1" s="18">
        <f>I8+I25</f>
        <v>8.4367825347770005</v>
      </c>
      <c r="L1" s="8" t="s">
        <v>487</v>
      </c>
      <c r="M1" s="18">
        <f>I1-K1</f>
        <v>7.0288800000000009</v>
      </c>
    </row>
    <row r="2" spans="1:13" ht="15.2" customHeight="1" x14ac:dyDescent="0.2">
      <c r="A2" s="9" t="s">
        <v>0</v>
      </c>
      <c r="B2" s="9" t="s">
        <v>1</v>
      </c>
      <c r="C2" s="2" t="s">
        <v>284</v>
      </c>
      <c r="D2" s="10" t="s">
        <v>2</v>
      </c>
      <c r="E2" s="9" t="s">
        <v>3</v>
      </c>
      <c r="F2" s="9" t="s">
        <v>4</v>
      </c>
      <c r="G2" s="2" t="s">
        <v>479</v>
      </c>
      <c r="H2" s="2" t="s">
        <v>480</v>
      </c>
      <c r="I2" s="16" t="s">
        <v>483</v>
      </c>
      <c r="J2" s="2" t="s">
        <v>481</v>
      </c>
    </row>
    <row r="3" spans="1:13" ht="15.2" customHeight="1" x14ac:dyDescent="0.2">
      <c r="A3" s="8">
        <v>1</v>
      </c>
      <c r="B3" s="8" t="s">
        <v>48</v>
      </c>
      <c r="C3" s="14" t="s">
        <v>286</v>
      </c>
      <c r="D3" s="11">
        <v>1</v>
      </c>
      <c r="E3" s="8" t="s">
        <v>7</v>
      </c>
      <c r="F3" s="12">
        <v>40</v>
      </c>
      <c r="G3" s="8" t="s">
        <v>482</v>
      </c>
      <c r="H3" s="14">
        <v>1.2825</v>
      </c>
      <c r="I3" s="18">
        <f>D3*H3</f>
        <v>1.2825</v>
      </c>
      <c r="K3" s="15"/>
    </row>
    <row r="4" spans="1:13" ht="15.2" customHeight="1" x14ac:dyDescent="0.2">
      <c r="A4" s="8">
        <v>1</v>
      </c>
      <c r="B4" s="8" t="s">
        <v>47</v>
      </c>
      <c r="C4" s="14" t="s">
        <v>287</v>
      </c>
      <c r="D4" s="11">
        <v>1</v>
      </c>
      <c r="E4" s="8" t="s">
        <v>7</v>
      </c>
      <c r="F4" s="12">
        <v>40</v>
      </c>
      <c r="G4" s="8" t="s">
        <v>482</v>
      </c>
      <c r="H4" s="14">
        <v>0.72965000000000002</v>
      </c>
      <c r="I4" s="18">
        <f t="shared" ref="I4:I37" si="0">D4*H4</f>
        <v>0.72965000000000002</v>
      </c>
      <c r="K4" s="15"/>
    </row>
    <row r="5" spans="1:13" ht="15.2" customHeight="1" x14ac:dyDescent="0.2">
      <c r="A5" s="8">
        <v>1</v>
      </c>
      <c r="B5" s="8" t="s">
        <v>46</v>
      </c>
      <c r="C5" s="14" t="s">
        <v>288</v>
      </c>
      <c r="D5" s="11">
        <v>1</v>
      </c>
      <c r="E5" s="8" t="s">
        <v>7</v>
      </c>
      <c r="F5" s="12">
        <v>40</v>
      </c>
      <c r="G5" s="8" t="s">
        <v>482</v>
      </c>
      <c r="H5" s="14">
        <v>0.68672999999999995</v>
      </c>
      <c r="I5" s="18">
        <f t="shared" si="0"/>
        <v>0.68672999999999995</v>
      </c>
      <c r="K5" s="15"/>
    </row>
    <row r="6" spans="1:13" ht="15.2" customHeight="1" x14ac:dyDescent="0.2">
      <c r="A6" s="8">
        <v>1</v>
      </c>
      <c r="B6" s="8" t="s">
        <v>45</v>
      </c>
      <c r="C6" s="14" t="s">
        <v>289</v>
      </c>
      <c r="D6" s="11">
        <v>1</v>
      </c>
      <c r="E6" s="8" t="s">
        <v>7</v>
      </c>
      <c r="F6" s="12">
        <v>40</v>
      </c>
      <c r="G6" s="8" t="s">
        <v>482</v>
      </c>
      <c r="H6" s="14">
        <v>2.4300000000000002</v>
      </c>
      <c r="I6" s="18">
        <f t="shared" si="0"/>
        <v>2.4300000000000002</v>
      </c>
      <c r="K6" s="15"/>
    </row>
    <row r="7" spans="1:13" ht="15.2" customHeight="1" x14ac:dyDescent="0.2">
      <c r="A7" s="8">
        <v>1</v>
      </c>
      <c r="B7" s="8" t="s">
        <v>44</v>
      </c>
      <c r="C7" s="14" t="s">
        <v>290</v>
      </c>
      <c r="D7" s="11">
        <v>1</v>
      </c>
      <c r="E7" s="8" t="s">
        <v>7</v>
      </c>
      <c r="F7" s="12">
        <v>40</v>
      </c>
      <c r="G7" s="8" t="s">
        <v>482</v>
      </c>
      <c r="H7" s="14">
        <v>1.9</v>
      </c>
      <c r="I7" s="18">
        <f t="shared" si="0"/>
        <v>1.9</v>
      </c>
      <c r="K7" s="15"/>
    </row>
    <row r="8" spans="1:13" ht="15.2" customHeight="1" x14ac:dyDescent="0.2">
      <c r="A8" s="8">
        <v>1</v>
      </c>
      <c r="B8" s="8" t="s">
        <v>43</v>
      </c>
      <c r="C8" s="14" t="s">
        <v>291</v>
      </c>
      <c r="D8" s="11">
        <v>1</v>
      </c>
      <c r="E8" s="8" t="s">
        <v>7</v>
      </c>
      <c r="F8" s="12">
        <v>40</v>
      </c>
      <c r="G8" s="8" t="s">
        <v>134</v>
      </c>
      <c r="H8" s="14">
        <f>I9+I14</f>
        <v>3.783112210039</v>
      </c>
      <c r="I8" s="18">
        <f t="shared" si="0"/>
        <v>3.783112210039</v>
      </c>
      <c r="K8" s="15"/>
    </row>
    <row r="9" spans="1:13" ht="15.2" customHeight="1" x14ac:dyDescent="0.2">
      <c r="A9" s="8">
        <v>2</v>
      </c>
      <c r="B9" s="8" t="s">
        <v>42</v>
      </c>
      <c r="C9" s="14" t="s">
        <v>292</v>
      </c>
      <c r="D9" s="11">
        <v>1</v>
      </c>
      <c r="E9" s="8" t="s">
        <v>7</v>
      </c>
      <c r="F9" s="12">
        <v>70</v>
      </c>
      <c r="G9" s="8" t="s">
        <v>134</v>
      </c>
      <c r="H9" s="14">
        <f>SUM(I10:I13)</f>
        <v>3.58376253</v>
      </c>
      <c r="I9" s="18">
        <f t="shared" si="0"/>
        <v>3.58376253</v>
      </c>
      <c r="K9" s="15"/>
    </row>
    <row r="10" spans="1:13" ht="15.2" customHeight="1" x14ac:dyDescent="0.2">
      <c r="A10" s="8">
        <v>3</v>
      </c>
      <c r="B10" s="8" t="s">
        <v>41</v>
      </c>
      <c r="C10" s="14" t="s">
        <v>293</v>
      </c>
      <c r="D10" s="11">
        <v>1</v>
      </c>
      <c r="E10" s="8" t="s">
        <v>7</v>
      </c>
      <c r="F10" s="12">
        <v>50</v>
      </c>
      <c r="G10" s="8" t="s">
        <v>482</v>
      </c>
      <c r="H10" s="14">
        <v>9.8500000000000004E-2</v>
      </c>
      <c r="I10" s="18">
        <f t="shared" si="0"/>
        <v>9.8500000000000004E-2</v>
      </c>
      <c r="K10" s="15"/>
    </row>
    <row r="11" spans="1:13" ht="15.2" customHeight="1" x14ac:dyDescent="0.2">
      <c r="A11" s="8">
        <v>3</v>
      </c>
      <c r="B11" s="8" t="s">
        <v>40</v>
      </c>
      <c r="C11" s="14" t="s">
        <v>294</v>
      </c>
      <c r="D11" s="11">
        <v>1</v>
      </c>
      <c r="E11" s="8" t="s">
        <v>7</v>
      </c>
      <c r="F11" s="12">
        <v>50</v>
      </c>
      <c r="G11" s="8" t="s">
        <v>482</v>
      </c>
      <c r="H11" s="14">
        <v>0.19700000000000001</v>
      </c>
      <c r="I11" s="18">
        <f t="shared" si="0"/>
        <v>0.19700000000000001</v>
      </c>
      <c r="K11" s="15"/>
    </row>
    <row r="12" spans="1:13" ht="15.2" customHeight="1" x14ac:dyDescent="0.2">
      <c r="A12" s="8">
        <v>3</v>
      </c>
      <c r="B12" s="8" t="s">
        <v>39</v>
      </c>
      <c r="C12" s="14" t="s">
        <v>295</v>
      </c>
      <c r="D12" s="11">
        <v>1</v>
      </c>
      <c r="E12" s="8" t="s">
        <v>7</v>
      </c>
      <c r="F12" s="12">
        <v>50</v>
      </c>
      <c r="G12" s="8" t="s">
        <v>482</v>
      </c>
      <c r="H12" s="14">
        <v>3.2256</v>
      </c>
      <c r="I12" s="18">
        <f t="shared" si="0"/>
        <v>3.2256</v>
      </c>
      <c r="K12" s="15"/>
    </row>
    <row r="13" spans="1:13" ht="15.2" customHeight="1" x14ac:dyDescent="0.2">
      <c r="A13" s="8">
        <v>3</v>
      </c>
      <c r="B13" s="8" t="s">
        <v>17</v>
      </c>
      <c r="C13" s="14" t="s">
        <v>265</v>
      </c>
      <c r="D13" s="11">
        <v>1.0500000000000001E-2</v>
      </c>
      <c r="E13" s="8" t="s">
        <v>16</v>
      </c>
      <c r="F13" s="12">
        <v>50</v>
      </c>
      <c r="G13" s="8" t="s">
        <v>482</v>
      </c>
      <c r="H13" s="13">
        <v>5.9678599999999999</v>
      </c>
      <c r="I13" s="18">
        <f t="shared" si="0"/>
        <v>6.2662530000000008E-2</v>
      </c>
      <c r="K13" s="15"/>
    </row>
    <row r="14" spans="1:13" ht="15.2" customHeight="1" x14ac:dyDescent="0.2">
      <c r="A14" s="8">
        <v>2</v>
      </c>
      <c r="B14" s="8" t="s">
        <v>18</v>
      </c>
      <c r="C14" s="14" t="s">
        <v>266</v>
      </c>
      <c r="D14" s="11">
        <v>3.4000000000000002E-2</v>
      </c>
      <c r="E14" s="8" t="s">
        <v>19</v>
      </c>
      <c r="F14" s="12">
        <v>70</v>
      </c>
      <c r="G14" s="8" t="s">
        <v>134</v>
      </c>
      <c r="H14" s="13">
        <f>SUM(I15:I24)</f>
        <v>5.8632258835000002</v>
      </c>
      <c r="I14" s="18">
        <f t="shared" si="0"/>
        <v>0.19934968003900003</v>
      </c>
      <c r="K14" s="15"/>
    </row>
    <row r="15" spans="1:13" ht="15.2" customHeight="1" x14ac:dyDescent="0.2">
      <c r="A15" s="8">
        <v>3</v>
      </c>
      <c r="B15" s="8" t="s">
        <v>20</v>
      </c>
      <c r="C15" s="14" t="s">
        <v>267</v>
      </c>
      <c r="D15" s="11">
        <v>0.156</v>
      </c>
      <c r="E15" s="8" t="s">
        <v>16</v>
      </c>
      <c r="F15" s="12">
        <v>70</v>
      </c>
      <c r="G15" s="8" t="s">
        <v>482</v>
      </c>
      <c r="H15" s="14">
        <v>22.2</v>
      </c>
      <c r="I15" s="18">
        <f t="shared" si="0"/>
        <v>3.4632000000000001</v>
      </c>
      <c r="K15" s="15"/>
    </row>
    <row r="16" spans="1:13" ht="15.2" customHeight="1" x14ac:dyDescent="0.2">
      <c r="A16" s="8">
        <v>3</v>
      </c>
      <c r="B16" s="8" t="s">
        <v>21</v>
      </c>
      <c r="C16" s="14" t="s">
        <v>268</v>
      </c>
      <c r="D16" s="11">
        <v>1.6554098999999999E-2</v>
      </c>
      <c r="E16" s="8" t="s">
        <v>16</v>
      </c>
      <c r="F16" s="12">
        <v>70</v>
      </c>
      <c r="G16" s="8" t="s">
        <v>482</v>
      </c>
      <c r="H16" s="14">
        <v>22.5</v>
      </c>
      <c r="I16" s="18">
        <f t="shared" si="0"/>
        <v>0.3724672275</v>
      </c>
      <c r="K16" s="15"/>
    </row>
    <row r="17" spans="1:11" ht="15.2" customHeight="1" x14ac:dyDescent="0.2">
      <c r="A17" s="8">
        <v>3</v>
      </c>
      <c r="B17" s="8" t="s">
        <v>22</v>
      </c>
      <c r="C17" s="14" t="s">
        <v>269</v>
      </c>
      <c r="D17" s="11">
        <v>3.2843332000000003E-2</v>
      </c>
      <c r="E17" s="8" t="s">
        <v>16</v>
      </c>
      <c r="F17" s="12">
        <v>70</v>
      </c>
      <c r="G17" s="8" t="s">
        <v>482</v>
      </c>
      <c r="H17" s="14">
        <v>28</v>
      </c>
      <c r="I17" s="18">
        <f t="shared" si="0"/>
        <v>0.91961329600000008</v>
      </c>
      <c r="K17" s="15"/>
    </row>
    <row r="18" spans="1:11" ht="15.2" customHeight="1" x14ac:dyDescent="0.2">
      <c r="A18" s="8">
        <v>3</v>
      </c>
      <c r="B18" s="8" t="s">
        <v>23</v>
      </c>
      <c r="C18" s="14" t="s">
        <v>270</v>
      </c>
      <c r="D18" s="11">
        <v>3.447E-3</v>
      </c>
      <c r="E18" s="8" t="s">
        <v>16</v>
      </c>
      <c r="F18" s="12">
        <v>70</v>
      </c>
      <c r="G18" s="8" t="s">
        <v>482</v>
      </c>
      <c r="H18" s="14">
        <v>43.08</v>
      </c>
      <c r="I18" s="18">
        <f t="shared" si="0"/>
        <v>0.14849676000000001</v>
      </c>
      <c r="K18" s="15"/>
    </row>
    <row r="19" spans="1:11" ht="15.2" customHeight="1" x14ac:dyDescent="0.2">
      <c r="A19" s="8">
        <v>3</v>
      </c>
      <c r="B19" s="8" t="s">
        <v>24</v>
      </c>
      <c r="C19" s="14" t="s">
        <v>271</v>
      </c>
      <c r="D19" s="11">
        <v>1.8612E-2</v>
      </c>
      <c r="E19" s="8" t="s">
        <v>16</v>
      </c>
      <c r="F19" s="12">
        <v>70</v>
      </c>
      <c r="G19" s="8" t="s">
        <v>482</v>
      </c>
      <c r="H19" s="14">
        <v>14.68</v>
      </c>
      <c r="I19" s="18">
        <f t="shared" si="0"/>
        <v>0.27322415999999999</v>
      </c>
      <c r="K19" s="15"/>
    </row>
    <row r="20" spans="1:11" ht="15.2" customHeight="1" x14ac:dyDescent="0.2">
      <c r="A20" s="8">
        <v>3</v>
      </c>
      <c r="B20" s="8" t="s">
        <v>25</v>
      </c>
      <c r="C20" s="14" t="s">
        <v>272</v>
      </c>
      <c r="D20" s="11">
        <v>1.034E-3</v>
      </c>
      <c r="E20" s="8" t="s">
        <v>16</v>
      </c>
      <c r="F20" s="12">
        <v>70</v>
      </c>
      <c r="G20" s="8" t="s">
        <v>482</v>
      </c>
      <c r="H20" s="14">
        <v>90.12</v>
      </c>
      <c r="I20" s="18">
        <f t="shared" si="0"/>
        <v>9.3184080000000002E-2</v>
      </c>
      <c r="K20" s="15"/>
    </row>
    <row r="21" spans="1:11" ht="15.2" customHeight="1" x14ac:dyDescent="0.2">
      <c r="A21" s="8">
        <v>3</v>
      </c>
      <c r="B21" s="8" t="s">
        <v>26</v>
      </c>
      <c r="C21" s="14" t="s">
        <v>273</v>
      </c>
      <c r="D21" s="11">
        <v>2.1714000000000001E-2</v>
      </c>
      <c r="E21" s="8" t="s">
        <v>16</v>
      </c>
      <c r="F21" s="12">
        <v>70</v>
      </c>
      <c r="G21" s="8" t="s">
        <v>482</v>
      </c>
      <c r="H21" s="14">
        <v>19.54</v>
      </c>
      <c r="I21" s="18">
        <f t="shared" si="0"/>
        <v>0.42429156000000001</v>
      </c>
      <c r="K21" s="15"/>
    </row>
    <row r="22" spans="1:11" ht="15.2" customHeight="1" x14ac:dyDescent="0.2">
      <c r="A22" s="8">
        <v>3</v>
      </c>
      <c r="B22" s="8" t="s">
        <v>27</v>
      </c>
      <c r="C22" s="14" t="s">
        <v>274</v>
      </c>
      <c r="D22" s="11">
        <v>2.068E-3</v>
      </c>
      <c r="E22" s="8" t="s">
        <v>16</v>
      </c>
      <c r="F22" s="12">
        <v>70</v>
      </c>
      <c r="G22" s="8" t="s">
        <v>482</v>
      </c>
      <c r="H22" s="14">
        <v>12.98</v>
      </c>
      <c r="I22" s="18">
        <f t="shared" si="0"/>
        <v>2.6842640000000001E-2</v>
      </c>
      <c r="K22" s="15"/>
    </row>
    <row r="23" spans="1:11" ht="15.2" customHeight="1" x14ac:dyDescent="0.2">
      <c r="A23" s="8">
        <v>3</v>
      </c>
      <c r="B23" s="8" t="s">
        <v>28</v>
      </c>
      <c r="C23" s="14" t="s">
        <v>275</v>
      </c>
      <c r="D23" s="11">
        <v>2.068E-3</v>
      </c>
      <c r="E23" s="8" t="s">
        <v>16</v>
      </c>
      <c r="F23" s="12">
        <v>70</v>
      </c>
      <c r="G23" s="8" t="s">
        <v>482</v>
      </c>
      <c r="H23" s="14">
        <v>47.23</v>
      </c>
      <c r="I23" s="18">
        <f t="shared" si="0"/>
        <v>9.767163999999999E-2</v>
      </c>
      <c r="K23" s="15"/>
    </row>
    <row r="24" spans="1:11" ht="15.2" customHeight="1" x14ac:dyDescent="0.2">
      <c r="A24" s="8">
        <v>3</v>
      </c>
      <c r="B24" s="8" t="s">
        <v>29</v>
      </c>
      <c r="C24" s="14" t="s">
        <v>276</v>
      </c>
      <c r="D24" s="11">
        <v>6.2040000000000003E-3</v>
      </c>
      <c r="E24" s="8" t="s">
        <v>16</v>
      </c>
      <c r="F24" s="12">
        <v>70</v>
      </c>
      <c r="G24" s="8" t="s">
        <v>482</v>
      </c>
      <c r="H24" s="14">
        <v>7.13</v>
      </c>
      <c r="I24" s="18">
        <f t="shared" si="0"/>
        <v>4.4234519999999999E-2</v>
      </c>
      <c r="K24" s="15"/>
    </row>
    <row r="25" spans="1:11" ht="15.2" customHeight="1" x14ac:dyDescent="0.2">
      <c r="A25" s="8">
        <v>1</v>
      </c>
      <c r="B25" s="8" t="s">
        <v>38</v>
      </c>
      <c r="C25" s="14" t="s">
        <v>296</v>
      </c>
      <c r="D25" s="11">
        <v>1</v>
      </c>
      <c r="E25" s="8" t="s">
        <v>7</v>
      </c>
      <c r="F25" s="12">
        <v>40</v>
      </c>
      <c r="G25" s="8" t="s">
        <v>134</v>
      </c>
      <c r="H25" s="14">
        <f>I26+I27</f>
        <v>4.653670324738</v>
      </c>
      <c r="I25" s="18">
        <f t="shared" si="0"/>
        <v>4.653670324738</v>
      </c>
      <c r="K25" s="15"/>
    </row>
    <row r="26" spans="1:11" ht="15.2" customHeight="1" x14ac:dyDescent="0.2">
      <c r="A26" s="8">
        <v>2</v>
      </c>
      <c r="B26" s="8" t="s">
        <v>37</v>
      </c>
      <c r="C26" s="14" t="s">
        <v>297</v>
      </c>
      <c r="D26" s="11">
        <v>1</v>
      </c>
      <c r="E26" s="8" t="s">
        <v>7</v>
      </c>
      <c r="F26" s="12">
        <v>70</v>
      </c>
      <c r="G26" s="8" t="s">
        <v>482</v>
      </c>
      <c r="H26" s="14">
        <v>4.4894999999999996</v>
      </c>
      <c r="I26" s="18">
        <f t="shared" si="0"/>
        <v>4.4894999999999996</v>
      </c>
      <c r="K26" s="15"/>
    </row>
    <row r="27" spans="1:11" ht="15.2" customHeight="1" x14ac:dyDescent="0.2">
      <c r="A27" s="8">
        <v>2</v>
      </c>
      <c r="B27" s="8" t="s">
        <v>18</v>
      </c>
      <c r="C27" s="14" t="s">
        <v>266</v>
      </c>
      <c r="D27" s="11">
        <v>2.8000000000000001E-2</v>
      </c>
      <c r="E27" s="8" t="s">
        <v>19</v>
      </c>
      <c r="F27" s="12">
        <v>70</v>
      </c>
      <c r="G27" s="8" t="s">
        <v>134</v>
      </c>
      <c r="H27" s="13">
        <f>SUM(I28:I37)</f>
        <v>5.8632258835000002</v>
      </c>
      <c r="I27" s="18">
        <f t="shared" si="0"/>
        <v>0.164170324738</v>
      </c>
      <c r="K27" s="15"/>
    </row>
    <row r="28" spans="1:11" ht="15.2" customHeight="1" x14ac:dyDescent="0.2">
      <c r="A28" s="8">
        <v>3</v>
      </c>
      <c r="B28" s="8" t="s">
        <v>20</v>
      </c>
      <c r="C28" s="14" t="s">
        <v>267</v>
      </c>
      <c r="D28" s="11">
        <v>0.156</v>
      </c>
      <c r="E28" s="8" t="s">
        <v>16</v>
      </c>
      <c r="F28" s="12">
        <v>70</v>
      </c>
      <c r="G28" s="8" t="s">
        <v>482</v>
      </c>
      <c r="H28" s="14">
        <v>22.2</v>
      </c>
      <c r="I28" s="18">
        <f t="shared" si="0"/>
        <v>3.4632000000000001</v>
      </c>
      <c r="K28" s="15"/>
    </row>
    <row r="29" spans="1:11" ht="15.2" customHeight="1" x14ac:dyDescent="0.2">
      <c r="A29" s="8">
        <v>3</v>
      </c>
      <c r="B29" s="8" t="s">
        <v>21</v>
      </c>
      <c r="C29" s="14" t="s">
        <v>268</v>
      </c>
      <c r="D29" s="11">
        <v>1.6554098999999999E-2</v>
      </c>
      <c r="E29" s="8" t="s">
        <v>16</v>
      </c>
      <c r="F29" s="12">
        <v>70</v>
      </c>
      <c r="G29" s="8" t="s">
        <v>482</v>
      </c>
      <c r="H29" s="14">
        <v>22.5</v>
      </c>
      <c r="I29" s="18">
        <f t="shared" si="0"/>
        <v>0.3724672275</v>
      </c>
      <c r="K29" s="15"/>
    </row>
    <row r="30" spans="1:11" ht="15.2" customHeight="1" x14ac:dyDescent="0.2">
      <c r="A30" s="8">
        <v>3</v>
      </c>
      <c r="B30" s="8" t="s">
        <v>22</v>
      </c>
      <c r="C30" s="14" t="s">
        <v>269</v>
      </c>
      <c r="D30" s="11">
        <v>3.2843332000000003E-2</v>
      </c>
      <c r="E30" s="8" t="s">
        <v>16</v>
      </c>
      <c r="F30" s="12">
        <v>70</v>
      </c>
      <c r="G30" s="8" t="s">
        <v>482</v>
      </c>
      <c r="H30" s="14">
        <v>28</v>
      </c>
      <c r="I30" s="18">
        <f t="shared" si="0"/>
        <v>0.91961329600000008</v>
      </c>
      <c r="K30" s="15"/>
    </row>
    <row r="31" spans="1:11" ht="15.2" customHeight="1" x14ac:dyDescent="0.2">
      <c r="A31" s="8">
        <v>3</v>
      </c>
      <c r="B31" s="8" t="s">
        <v>23</v>
      </c>
      <c r="C31" s="14" t="s">
        <v>270</v>
      </c>
      <c r="D31" s="11">
        <v>3.447E-3</v>
      </c>
      <c r="E31" s="8" t="s">
        <v>16</v>
      </c>
      <c r="F31" s="12">
        <v>70</v>
      </c>
      <c r="G31" s="8" t="s">
        <v>482</v>
      </c>
      <c r="H31" s="14">
        <v>43.08</v>
      </c>
      <c r="I31" s="18">
        <f t="shared" si="0"/>
        <v>0.14849676000000001</v>
      </c>
      <c r="K31" s="15"/>
    </row>
    <row r="32" spans="1:11" ht="15.2" customHeight="1" x14ac:dyDescent="0.2">
      <c r="A32" s="8">
        <v>3</v>
      </c>
      <c r="B32" s="8" t="s">
        <v>24</v>
      </c>
      <c r="C32" s="14" t="s">
        <v>271</v>
      </c>
      <c r="D32" s="11">
        <v>1.8612E-2</v>
      </c>
      <c r="E32" s="8" t="s">
        <v>16</v>
      </c>
      <c r="F32" s="12">
        <v>70</v>
      </c>
      <c r="G32" s="8" t="s">
        <v>482</v>
      </c>
      <c r="H32" s="14">
        <v>14.68</v>
      </c>
      <c r="I32" s="18">
        <f t="shared" si="0"/>
        <v>0.27322415999999999</v>
      </c>
      <c r="K32" s="15"/>
    </row>
    <row r="33" spans="1:11" ht="15.2" customHeight="1" x14ac:dyDescent="0.2">
      <c r="A33" s="8">
        <v>3</v>
      </c>
      <c r="B33" s="8" t="s">
        <v>25</v>
      </c>
      <c r="C33" s="14" t="s">
        <v>272</v>
      </c>
      <c r="D33" s="11">
        <v>1.034E-3</v>
      </c>
      <c r="E33" s="8" t="s">
        <v>16</v>
      </c>
      <c r="F33" s="12">
        <v>70</v>
      </c>
      <c r="G33" s="8" t="s">
        <v>482</v>
      </c>
      <c r="H33" s="14">
        <v>90.12</v>
      </c>
      <c r="I33" s="18">
        <f t="shared" si="0"/>
        <v>9.3184080000000002E-2</v>
      </c>
      <c r="K33" s="15"/>
    </row>
    <row r="34" spans="1:11" ht="15.2" customHeight="1" x14ac:dyDescent="0.2">
      <c r="A34" s="8">
        <v>3</v>
      </c>
      <c r="B34" s="8" t="s">
        <v>26</v>
      </c>
      <c r="C34" s="14" t="s">
        <v>273</v>
      </c>
      <c r="D34" s="11">
        <v>2.1714000000000001E-2</v>
      </c>
      <c r="E34" s="8" t="s">
        <v>16</v>
      </c>
      <c r="F34" s="12">
        <v>70</v>
      </c>
      <c r="G34" s="8" t="s">
        <v>482</v>
      </c>
      <c r="H34" s="14">
        <v>19.54</v>
      </c>
      <c r="I34" s="18">
        <f t="shared" si="0"/>
        <v>0.42429156000000001</v>
      </c>
      <c r="K34" s="15"/>
    </row>
    <row r="35" spans="1:11" ht="15.2" customHeight="1" x14ac:dyDescent="0.2">
      <c r="A35" s="8">
        <v>3</v>
      </c>
      <c r="B35" s="8" t="s">
        <v>27</v>
      </c>
      <c r="C35" s="14" t="s">
        <v>274</v>
      </c>
      <c r="D35" s="11">
        <v>2.068E-3</v>
      </c>
      <c r="E35" s="8" t="s">
        <v>16</v>
      </c>
      <c r="F35" s="12">
        <v>70</v>
      </c>
      <c r="G35" s="8" t="s">
        <v>482</v>
      </c>
      <c r="H35" s="14">
        <v>12.98</v>
      </c>
      <c r="I35" s="18">
        <f t="shared" si="0"/>
        <v>2.6842640000000001E-2</v>
      </c>
      <c r="K35" s="15"/>
    </row>
    <row r="36" spans="1:11" ht="15.2" customHeight="1" x14ac:dyDescent="0.2">
      <c r="A36" s="8">
        <v>3</v>
      </c>
      <c r="B36" s="8" t="s">
        <v>28</v>
      </c>
      <c r="C36" s="14" t="s">
        <v>275</v>
      </c>
      <c r="D36" s="11">
        <v>2.068E-3</v>
      </c>
      <c r="E36" s="8" t="s">
        <v>16</v>
      </c>
      <c r="F36" s="12">
        <v>70</v>
      </c>
      <c r="G36" s="8" t="s">
        <v>482</v>
      </c>
      <c r="H36" s="14">
        <v>47.23</v>
      </c>
      <c r="I36" s="18">
        <f t="shared" si="0"/>
        <v>9.767163999999999E-2</v>
      </c>
      <c r="K36" s="15"/>
    </row>
    <row r="37" spans="1:11" ht="15.2" customHeight="1" x14ac:dyDescent="0.2">
      <c r="A37" s="8">
        <v>3</v>
      </c>
      <c r="B37" s="8" t="s">
        <v>29</v>
      </c>
      <c r="C37" s="14" t="s">
        <v>276</v>
      </c>
      <c r="D37" s="11">
        <v>6.2040000000000003E-3</v>
      </c>
      <c r="E37" s="8" t="s">
        <v>16</v>
      </c>
      <c r="F37" s="12">
        <v>70</v>
      </c>
      <c r="G37" s="8" t="s">
        <v>482</v>
      </c>
      <c r="H37" s="14">
        <v>7.13</v>
      </c>
      <c r="I37" s="18">
        <f t="shared" si="0"/>
        <v>4.4234519999999999E-2</v>
      </c>
      <c r="K37" s="15"/>
    </row>
  </sheetData>
  <mergeCells count="1">
    <mergeCell ref="G1:H1"/>
  </mergeCells>
  <phoneticPr fontId="1" type="noConversion"/>
  <conditionalFormatting sqref="G3:G37">
    <cfRule type="cellIs" dxfId="5" priority="1" operator="equal">
      <formula>"M"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910E8-96D3-422F-9258-70A0F4C845B6}">
  <dimension ref="A1:M46"/>
  <sheetViews>
    <sheetView workbookViewId="0">
      <selection activeCell="G1" sqref="G1:H1"/>
    </sheetView>
  </sheetViews>
  <sheetFormatPr defaultColWidth="8" defaultRowHeight="12.75" customHeight="1" x14ac:dyDescent="0.35"/>
  <cols>
    <col min="1" max="1" width="9.140625" style="7" bestFit="1" customWidth="1"/>
    <col min="2" max="2" width="14" style="7" bestFit="1" customWidth="1"/>
    <col min="3" max="3" width="24.140625" style="6" bestFit="1" customWidth="1"/>
    <col min="4" max="4" width="14" style="6" bestFit="1" customWidth="1"/>
    <col min="5" max="5" width="5" style="7" bestFit="1" customWidth="1"/>
    <col min="6" max="6" width="5.140625" style="7" bestFit="1" customWidth="1"/>
    <col min="7" max="7" width="5" style="6" customWidth="1"/>
    <col min="8" max="8" width="8" style="6"/>
    <col min="9" max="9" width="8" style="17"/>
    <col min="10" max="10" width="8" style="6"/>
    <col min="11" max="11" width="7.28515625" style="17" bestFit="1" customWidth="1"/>
    <col min="12" max="16384" width="8" style="6"/>
  </cols>
  <sheetData>
    <row r="1" spans="1:13" ht="15.2" customHeight="1" x14ac:dyDescent="0.35">
      <c r="A1" s="8" t="s">
        <v>5</v>
      </c>
      <c r="B1" s="8" t="s">
        <v>77</v>
      </c>
      <c r="C1" s="14" t="s">
        <v>298</v>
      </c>
      <c r="E1" s="8" t="s">
        <v>7</v>
      </c>
      <c r="G1" s="38" t="s">
        <v>520</v>
      </c>
      <c r="H1" s="38"/>
      <c r="I1" s="15">
        <f>SUMIF(A3:A46,1,I3:I46)</f>
        <v>49.669963712346011</v>
      </c>
      <c r="J1" s="6" t="s">
        <v>486</v>
      </c>
      <c r="K1" s="17">
        <f>I4+I6</f>
        <v>48.768363712346009</v>
      </c>
      <c r="L1" s="6" t="s">
        <v>487</v>
      </c>
      <c r="M1" s="17">
        <f>I1-K1</f>
        <v>0.90160000000000196</v>
      </c>
    </row>
    <row r="2" spans="1:13" ht="15.2" customHeight="1" x14ac:dyDescent="0.35">
      <c r="A2" s="9" t="s">
        <v>0</v>
      </c>
      <c r="B2" s="9" t="s">
        <v>1</v>
      </c>
      <c r="C2" s="2" t="s">
        <v>284</v>
      </c>
      <c r="D2" s="10" t="s">
        <v>2</v>
      </c>
      <c r="E2" s="9" t="s">
        <v>3</v>
      </c>
      <c r="F2" s="9" t="s">
        <v>4</v>
      </c>
      <c r="G2" s="2" t="s">
        <v>479</v>
      </c>
      <c r="H2" s="2" t="s">
        <v>480</v>
      </c>
      <c r="I2" s="16" t="s">
        <v>483</v>
      </c>
      <c r="J2" s="2" t="s">
        <v>481</v>
      </c>
    </row>
    <row r="3" spans="1:13" ht="15.2" customHeight="1" x14ac:dyDescent="0.35">
      <c r="A3" s="8">
        <v>1</v>
      </c>
      <c r="B3" s="8" t="s">
        <v>76</v>
      </c>
      <c r="C3" s="14" t="s">
        <v>299</v>
      </c>
      <c r="D3" s="11">
        <v>4</v>
      </c>
      <c r="E3" s="8" t="s">
        <v>7</v>
      </c>
      <c r="F3" s="12">
        <v>10</v>
      </c>
      <c r="G3" s="8" t="s">
        <v>482</v>
      </c>
      <c r="H3" s="6">
        <v>0.22539999999999999</v>
      </c>
      <c r="I3" s="17">
        <f>D3*H3</f>
        <v>0.90159999999999996</v>
      </c>
      <c r="K3" s="15"/>
    </row>
    <row r="4" spans="1:13" ht="15.2" customHeight="1" x14ac:dyDescent="0.35">
      <c r="A4" s="8">
        <v>1</v>
      </c>
      <c r="B4" s="8" t="s">
        <v>75</v>
      </c>
      <c r="C4" s="14" t="s">
        <v>300</v>
      </c>
      <c r="D4" s="11">
        <v>4</v>
      </c>
      <c r="E4" s="8" t="s">
        <v>74</v>
      </c>
      <c r="F4" s="12">
        <v>10</v>
      </c>
      <c r="G4" s="8" t="s">
        <v>134</v>
      </c>
      <c r="H4" s="6">
        <f>I5</f>
        <v>0.60959290870000005</v>
      </c>
      <c r="I4" s="17">
        <f t="shared" ref="I4:I46" si="0">D4*H4</f>
        <v>2.4383716348000002</v>
      </c>
      <c r="K4" s="15"/>
    </row>
    <row r="5" spans="1:13" ht="15.2" customHeight="1" x14ac:dyDescent="0.35">
      <c r="A5" s="8">
        <v>2</v>
      </c>
      <c r="B5" s="8" t="s">
        <v>73</v>
      </c>
      <c r="C5" s="14" t="s">
        <v>301</v>
      </c>
      <c r="D5" s="11">
        <v>1.013E-2</v>
      </c>
      <c r="E5" s="8" t="s">
        <v>16</v>
      </c>
      <c r="F5" s="12">
        <v>90</v>
      </c>
      <c r="G5" s="8" t="s">
        <v>482</v>
      </c>
      <c r="H5" s="6">
        <v>60.176990000000004</v>
      </c>
      <c r="I5" s="17">
        <f t="shared" si="0"/>
        <v>0.60959290870000005</v>
      </c>
      <c r="K5" s="15"/>
    </row>
    <row r="6" spans="1:13" ht="15.2" customHeight="1" x14ac:dyDescent="0.35">
      <c r="A6" s="8">
        <v>1</v>
      </c>
      <c r="B6" s="8" t="s">
        <v>72</v>
      </c>
      <c r="C6" s="14" t="s">
        <v>302</v>
      </c>
      <c r="D6" s="11">
        <v>1</v>
      </c>
      <c r="E6" s="8" t="s">
        <v>7</v>
      </c>
      <c r="F6" s="12">
        <v>10</v>
      </c>
      <c r="G6" s="8" t="s">
        <v>134</v>
      </c>
      <c r="H6" s="6">
        <f>SUMIF(A7:A46,2,I7:I46)</f>
        <v>46.329992077546009</v>
      </c>
      <c r="I6" s="17">
        <f t="shared" si="0"/>
        <v>46.329992077546009</v>
      </c>
      <c r="K6" s="15"/>
    </row>
    <row r="7" spans="1:13" ht="15.2" customHeight="1" x14ac:dyDescent="0.35">
      <c r="A7" s="8">
        <v>2</v>
      </c>
      <c r="B7" s="8" t="s">
        <v>71</v>
      </c>
      <c r="C7" s="14" t="s">
        <v>303</v>
      </c>
      <c r="D7" s="11">
        <v>1</v>
      </c>
      <c r="E7" s="8" t="s">
        <v>7</v>
      </c>
      <c r="F7" s="12">
        <v>70</v>
      </c>
      <c r="G7" s="8" t="s">
        <v>134</v>
      </c>
      <c r="H7" s="6">
        <f>SUMIF(A8:A35,3,I8:I35)</f>
        <v>43.539096557000008</v>
      </c>
      <c r="I7" s="17">
        <f t="shared" si="0"/>
        <v>43.539096557000008</v>
      </c>
      <c r="K7" s="15"/>
    </row>
    <row r="8" spans="1:13" ht="15.2" customHeight="1" x14ac:dyDescent="0.35">
      <c r="A8" s="8">
        <v>3</v>
      </c>
      <c r="B8" s="8" t="s">
        <v>63</v>
      </c>
      <c r="C8" s="14" t="s">
        <v>304</v>
      </c>
      <c r="D8" s="11">
        <v>4</v>
      </c>
      <c r="E8" s="8" t="s">
        <v>7</v>
      </c>
      <c r="F8" s="12">
        <v>20</v>
      </c>
      <c r="G8" s="8" t="s">
        <v>482</v>
      </c>
      <c r="H8" s="6">
        <v>3.3000000000000002E-2</v>
      </c>
      <c r="I8" s="17">
        <f t="shared" si="0"/>
        <v>0.13200000000000001</v>
      </c>
      <c r="K8" s="15"/>
    </row>
    <row r="9" spans="1:13" ht="15.2" customHeight="1" x14ac:dyDescent="0.35">
      <c r="A9" s="8">
        <v>3</v>
      </c>
      <c r="B9" s="8" t="s">
        <v>70</v>
      </c>
      <c r="C9" s="14" t="s">
        <v>305</v>
      </c>
      <c r="D9" s="11">
        <v>4</v>
      </c>
      <c r="E9" s="8" t="s">
        <v>7</v>
      </c>
      <c r="F9" s="12">
        <v>20</v>
      </c>
      <c r="G9" s="8" t="s">
        <v>482</v>
      </c>
      <c r="H9" s="6">
        <v>0.14699999999999999</v>
      </c>
      <c r="I9" s="17">
        <f t="shared" si="0"/>
        <v>0.58799999999999997</v>
      </c>
      <c r="K9" s="15"/>
    </row>
    <row r="10" spans="1:13" ht="15.2" customHeight="1" x14ac:dyDescent="0.35">
      <c r="A10" s="8">
        <v>3</v>
      </c>
      <c r="B10" s="8" t="s">
        <v>69</v>
      </c>
      <c r="C10" s="14" t="s">
        <v>306</v>
      </c>
      <c r="D10" s="11">
        <v>1</v>
      </c>
      <c r="E10" s="8" t="s">
        <v>7</v>
      </c>
      <c r="F10" s="12">
        <v>20</v>
      </c>
      <c r="G10" s="8" t="s">
        <v>134</v>
      </c>
      <c r="H10" s="6">
        <f>I11</f>
        <v>1.7527550000000001</v>
      </c>
      <c r="I10" s="17">
        <f t="shared" si="0"/>
        <v>1.7527550000000001</v>
      </c>
      <c r="K10" s="15"/>
    </row>
    <row r="11" spans="1:13" ht="15.2" customHeight="1" x14ac:dyDescent="0.35">
      <c r="A11" s="8">
        <v>4</v>
      </c>
      <c r="B11" s="8" t="s">
        <v>68</v>
      </c>
      <c r="C11" s="14" t="s">
        <v>307</v>
      </c>
      <c r="D11" s="11">
        <v>0.39700000000000002</v>
      </c>
      <c r="E11" s="8" t="s">
        <v>16</v>
      </c>
      <c r="F11" s="12">
        <v>60</v>
      </c>
      <c r="G11" s="8" t="s">
        <v>482</v>
      </c>
      <c r="H11" s="6">
        <v>4.415</v>
      </c>
      <c r="I11" s="17">
        <f t="shared" si="0"/>
        <v>1.7527550000000001</v>
      </c>
      <c r="K11" s="15"/>
    </row>
    <row r="12" spans="1:13" ht="15.2" customHeight="1" x14ac:dyDescent="0.35">
      <c r="A12" s="8">
        <v>3</v>
      </c>
      <c r="B12" s="8" t="s">
        <v>67</v>
      </c>
      <c r="C12" s="14" t="s">
        <v>308</v>
      </c>
      <c r="D12" s="11">
        <v>1</v>
      </c>
      <c r="E12" s="8" t="s">
        <v>7</v>
      </c>
      <c r="F12" s="12">
        <v>20</v>
      </c>
      <c r="G12" s="8" t="s">
        <v>134</v>
      </c>
      <c r="H12" s="6">
        <f>I13</f>
        <v>3.5856110999999999</v>
      </c>
      <c r="I12" s="17">
        <f t="shared" si="0"/>
        <v>3.5856110999999999</v>
      </c>
      <c r="K12" s="15"/>
    </row>
    <row r="13" spans="1:13" ht="15.2" customHeight="1" x14ac:dyDescent="0.35">
      <c r="A13" s="8">
        <v>4</v>
      </c>
      <c r="B13" s="8" t="s">
        <v>57</v>
      </c>
      <c r="C13" s="14" t="s">
        <v>309</v>
      </c>
      <c r="D13" s="11">
        <v>0.69610000000000005</v>
      </c>
      <c r="E13" s="8" t="s">
        <v>16</v>
      </c>
      <c r="F13" s="12">
        <v>110</v>
      </c>
      <c r="G13" s="8" t="s">
        <v>482</v>
      </c>
      <c r="H13" s="6">
        <v>5.1509999999999998</v>
      </c>
      <c r="I13" s="17">
        <f t="shared" si="0"/>
        <v>3.5856110999999999</v>
      </c>
      <c r="K13" s="15"/>
    </row>
    <row r="14" spans="1:13" ht="15.2" customHeight="1" x14ac:dyDescent="0.35">
      <c r="A14" s="8">
        <v>3</v>
      </c>
      <c r="B14" s="8" t="s">
        <v>66</v>
      </c>
      <c r="C14" s="14" t="s">
        <v>310</v>
      </c>
      <c r="D14" s="11">
        <v>2</v>
      </c>
      <c r="E14" s="8" t="s">
        <v>7</v>
      </c>
      <c r="F14" s="12">
        <v>20</v>
      </c>
      <c r="G14" s="8" t="s">
        <v>134</v>
      </c>
      <c r="H14" s="6">
        <f>I15</f>
        <v>0.58443359700000008</v>
      </c>
      <c r="I14" s="17">
        <f t="shared" si="0"/>
        <v>1.1688671940000002</v>
      </c>
      <c r="K14" s="15"/>
    </row>
    <row r="15" spans="1:13" ht="15.2" customHeight="1" x14ac:dyDescent="0.35">
      <c r="A15" s="8">
        <v>4</v>
      </c>
      <c r="B15" s="8" t="s">
        <v>55</v>
      </c>
      <c r="C15" s="14" t="s">
        <v>283</v>
      </c>
      <c r="D15" s="11">
        <v>0.1227</v>
      </c>
      <c r="E15" s="8" t="s">
        <v>16</v>
      </c>
      <c r="F15" s="12">
        <v>110</v>
      </c>
      <c r="G15" s="8" t="s">
        <v>482</v>
      </c>
      <c r="H15" s="6">
        <v>4.7631100000000002</v>
      </c>
      <c r="I15" s="17">
        <f t="shared" si="0"/>
        <v>0.58443359700000008</v>
      </c>
      <c r="K15" s="15"/>
    </row>
    <row r="16" spans="1:13" ht="15.2" customHeight="1" x14ac:dyDescent="0.35">
      <c r="A16" s="8">
        <v>3</v>
      </c>
      <c r="B16" s="8" t="s">
        <v>65</v>
      </c>
      <c r="C16" s="14" t="s">
        <v>311</v>
      </c>
      <c r="D16" s="11">
        <v>1</v>
      </c>
      <c r="E16" s="8" t="s">
        <v>7</v>
      </c>
      <c r="F16" s="12">
        <v>20</v>
      </c>
      <c r="G16" s="8" t="s">
        <v>134</v>
      </c>
      <c r="H16" s="6">
        <f>I17</f>
        <v>3.5856110999999999</v>
      </c>
      <c r="I16" s="17">
        <f t="shared" si="0"/>
        <v>3.5856110999999999</v>
      </c>
      <c r="K16" s="15"/>
    </row>
    <row r="17" spans="1:11" ht="15.2" customHeight="1" x14ac:dyDescent="0.35">
      <c r="A17" s="8">
        <v>4</v>
      </c>
      <c r="B17" s="8" t="s">
        <v>57</v>
      </c>
      <c r="C17" s="14" t="s">
        <v>309</v>
      </c>
      <c r="D17" s="11">
        <v>0.69610000000000005</v>
      </c>
      <c r="E17" s="8" t="s">
        <v>16</v>
      </c>
      <c r="F17" s="12">
        <v>110</v>
      </c>
      <c r="G17" s="8" t="s">
        <v>482</v>
      </c>
      <c r="H17" s="6">
        <v>5.1509999999999998</v>
      </c>
      <c r="I17" s="17">
        <f t="shared" si="0"/>
        <v>3.5856110999999999</v>
      </c>
      <c r="K17" s="15"/>
    </row>
    <row r="18" spans="1:11" ht="15.2" customHeight="1" x14ac:dyDescent="0.35">
      <c r="A18" s="8">
        <v>3</v>
      </c>
      <c r="B18" s="8" t="s">
        <v>64</v>
      </c>
      <c r="C18" s="14" t="s">
        <v>312</v>
      </c>
      <c r="D18" s="11">
        <v>1</v>
      </c>
      <c r="E18" s="8" t="s">
        <v>7</v>
      </c>
      <c r="F18" s="12">
        <v>20</v>
      </c>
      <c r="G18" s="8" t="s">
        <v>134</v>
      </c>
      <c r="H18" s="6">
        <f>SUMIF(A19:A23,4,I19:I23)</f>
        <v>3.8744756999999996</v>
      </c>
      <c r="I18" s="17">
        <f t="shared" si="0"/>
        <v>3.8744756999999996</v>
      </c>
      <c r="K18" s="15"/>
    </row>
    <row r="19" spans="1:11" ht="15.2" customHeight="1" x14ac:dyDescent="0.35">
      <c r="A19" s="8">
        <v>4</v>
      </c>
      <c r="B19" s="8" t="s">
        <v>63</v>
      </c>
      <c r="C19" s="14" t="s">
        <v>304</v>
      </c>
      <c r="D19" s="11">
        <v>2</v>
      </c>
      <c r="E19" s="8" t="s">
        <v>7</v>
      </c>
      <c r="F19" s="12">
        <v>110</v>
      </c>
      <c r="G19" s="8" t="s">
        <v>482</v>
      </c>
      <c r="H19" s="6">
        <v>3.3000000000000002E-2</v>
      </c>
      <c r="I19" s="17">
        <f t="shared" si="0"/>
        <v>6.6000000000000003E-2</v>
      </c>
      <c r="K19" s="15"/>
    </row>
    <row r="20" spans="1:11" ht="15.2" customHeight="1" x14ac:dyDescent="0.35">
      <c r="A20" s="8">
        <v>4</v>
      </c>
      <c r="B20" s="8" t="s">
        <v>62</v>
      </c>
      <c r="C20" s="14" t="s">
        <v>313</v>
      </c>
      <c r="D20" s="11">
        <v>1</v>
      </c>
      <c r="E20" s="8" t="s">
        <v>7</v>
      </c>
      <c r="F20" s="12">
        <v>110</v>
      </c>
      <c r="G20" s="8" t="s">
        <v>134</v>
      </c>
      <c r="H20" s="6">
        <f>I21</f>
        <v>3.4841363999999997</v>
      </c>
      <c r="I20" s="17">
        <f t="shared" si="0"/>
        <v>3.4841363999999997</v>
      </c>
      <c r="K20" s="15"/>
    </row>
    <row r="21" spans="1:11" ht="15.2" customHeight="1" x14ac:dyDescent="0.35">
      <c r="A21" s="8">
        <v>5</v>
      </c>
      <c r="B21" s="8" t="s">
        <v>57</v>
      </c>
      <c r="C21" s="14" t="s">
        <v>309</v>
      </c>
      <c r="D21" s="11">
        <v>0.6764</v>
      </c>
      <c r="E21" s="8" t="s">
        <v>16</v>
      </c>
      <c r="F21" s="12">
        <v>110</v>
      </c>
      <c r="G21" s="8" t="s">
        <v>482</v>
      </c>
      <c r="H21" s="6">
        <v>5.1509999999999998</v>
      </c>
      <c r="I21" s="17">
        <f t="shared" si="0"/>
        <v>3.4841363999999997</v>
      </c>
      <c r="K21" s="15"/>
    </row>
    <row r="22" spans="1:11" ht="15.2" customHeight="1" x14ac:dyDescent="0.35">
      <c r="A22" s="8">
        <v>4</v>
      </c>
      <c r="B22" s="8" t="s">
        <v>61</v>
      </c>
      <c r="C22" s="14" t="s">
        <v>314</v>
      </c>
      <c r="D22" s="11">
        <v>1</v>
      </c>
      <c r="E22" s="8" t="s">
        <v>7</v>
      </c>
      <c r="F22" s="12">
        <v>110</v>
      </c>
      <c r="G22" s="8" t="s">
        <v>482</v>
      </c>
      <c r="H22" s="6">
        <v>0.29449999999999998</v>
      </c>
      <c r="I22" s="17">
        <f t="shared" si="0"/>
        <v>0.29449999999999998</v>
      </c>
      <c r="K22" s="15"/>
    </row>
    <row r="23" spans="1:11" ht="15.2" customHeight="1" x14ac:dyDescent="0.35">
      <c r="A23" s="8">
        <v>4</v>
      </c>
      <c r="B23" s="8" t="s">
        <v>17</v>
      </c>
      <c r="C23" s="14" t="s">
        <v>265</v>
      </c>
      <c r="D23" s="11">
        <v>5.0000000000000001E-3</v>
      </c>
      <c r="E23" s="8" t="s">
        <v>16</v>
      </c>
      <c r="F23" s="12">
        <v>110</v>
      </c>
      <c r="G23" s="8" t="s">
        <v>482</v>
      </c>
      <c r="H23" s="6">
        <v>5.9678599999999999</v>
      </c>
      <c r="I23" s="17">
        <f t="shared" si="0"/>
        <v>2.9839299999999999E-2</v>
      </c>
      <c r="K23" s="15"/>
    </row>
    <row r="24" spans="1:11" ht="15.2" customHeight="1" x14ac:dyDescent="0.35">
      <c r="A24" s="8">
        <v>3</v>
      </c>
      <c r="B24" s="8" t="s">
        <v>60</v>
      </c>
      <c r="C24" s="14" t="s">
        <v>315</v>
      </c>
      <c r="D24" s="11">
        <v>1</v>
      </c>
      <c r="E24" s="8" t="s">
        <v>7</v>
      </c>
      <c r="F24" s="12">
        <v>20</v>
      </c>
      <c r="G24" s="8" t="s">
        <v>482</v>
      </c>
      <c r="H24" s="6">
        <v>5</v>
      </c>
      <c r="I24" s="17">
        <f t="shared" si="0"/>
        <v>5</v>
      </c>
      <c r="K24" s="15"/>
    </row>
    <row r="25" spans="1:11" ht="15.2" customHeight="1" x14ac:dyDescent="0.35">
      <c r="A25" s="8">
        <v>3</v>
      </c>
      <c r="B25" s="8" t="s">
        <v>59</v>
      </c>
      <c r="C25" s="14" t="s">
        <v>316</v>
      </c>
      <c r="D25" s="11">
        <v>1</v>
      </c>
      <c r="E25" s="8" t="s">
        <v>7</v>
      </c>
      <c r="F25" s="12">
        <v>20</v>
      </c>
      <c r="G25" s="8" t="s">
        <v>482</v>
      </c>
      <c r="H25" s="6">
        <v>5</v>
      </c>
      <c r="I25" s="17">
        <f t="shared" si="0"/>
        <v>5</v>
      </c>
      <c r="K25" s="15"/>
    </row>
    <row r="26" spans="1:11" ht="15.2" customHeight="1" x14ac:dyDescent="0.35">
      <c r="A26" s="8">
        <v>3</v>
      </c>
      <c r="B26" s="8" t="s">
        <v>58</v>
      </c>
      <c r="C26" s="14" t="s">
        <v>317</v>
      </c>
      <c r="D26" s="11">
        <v>1</v>
      </c>
      <c r="E26" s="8" t="s">
        <v>7</v>
      </c>
      <c r="F26" s="12">
        <v>20</v>
      </c>
      <c r="G26" s="8" t="s">
        <v>134</v>
      </c>
      <c r="H26" s="6">
        <f>I27</f>
        <v>0.51252450000000005</v>
      </c>
      <c r="I26" s="17">
        <f t="shared" si="0"/>
        <v>0.51252450000000005</v>
      </c>
      <c r="K26" s="15"/>
    </row>
    <row r="27" spans="1:11" ht="15.2" customHeight="1" x14ac:dyDescent="0.35">
      <c r="A27" s="8">
        <v>4</v>
      </c>
      <c r="B27" s="8" t="s">
        <v>57</v>
      </c>
      <c r="C27" s="14" t="s">
        <v>309</v>
      </c>
      <c r="D27" s="11">
        <v>9.9500000000000005E-2</v>
      </c>
      <c r="E27" s="8" t="s">
        <v>16</v>
      </c>
      <c r="F27" s="12">
        <v>110</v>
      </c>
      <c r="G27" s="8" t="s">
        <v>482</v>
      </c>
      <c r="H27" s="6">
        <v>5.1509999999999998</v>
      </c>
      <c r="I27" s="17">
        <f t="shared" si="0"/>
        <v>0.51252450000000005</v>
      </c>
      <c r="K27" s="15"/>
    </row>
    <row r="28" spans="1:11" ht="15.2" customHeight="1" x14ac:dyDescent="0.35">
      <c r="A28" s="8">
        <v>3</v>
      </c>
      <c r="B28" s="8" t="s">
        <v>56</v>
      </c>
      <c r="C28" s="14" t="s">
        <v>318</v>
      </c>
      <c r="D28" s="11">
        <v>2</v>
      </c>
      <c r="E28" s="8" t="s">
        <v>7</v>
      </c>
      <c r="F28" s="12">
        <v>20</v>
      </c>
      <c r="G28" s="8" t="s">
        <v>134</v>
      </c>
      <c r="H28" s="6">
        <f>I29</f>
        <v>0.31912837000000005</v>
      </c>
      <c r="I28" s="17">
        <f t="shared" si="0"/>
        <v>0.6382567400000001</v>
      </c>
      <c r="K28" s="15"/>
    </row>
    <row r="29" spans="1:11" ht="15.2" customHeight="1" x14ac:dyDescent="0.35">
      <c r="A29" s="8">
        <v>4</v>
      </c>
      <c r="B29" s="8" t="s">
        <v>55</v>
      </c>
      <c r="C29" s="14" t="s">
        <v>283</v>
      </c>
      <c r="D29" s="11">
        <v>6.7000000000000004E-2</v>
      </c>
      <c r="E29" s="8" t="s">
        <v>16</v>
      </c>
      <c r="F29" s="12">
        <v>110</v>
      </c>
      <c r="G29" s="8" t="s">
        <v>482</v>
      </c>
      <c r="H29" s="6">
        <v>4.7631100000000002</v>
      </c>
      <c r="I29" s="17">
        <f t="shared" si="0"/>
        <v>0.31912837000000005</v>
      </c>
      <c r="K29" s="15"/>
    </row>
    <row r="30" spans="1:11" ht="15.2" customHeight="1" x14ac:dyDescent="0.35">
      <c r="A30" s="8">
        <v>3</v>
      </c>
      <c r="B30" s="8" t="s">
        <v>54</v>
      </c>
      <c r="C30" s="14" t="s">
        <v>319</v>
      </c>
      <c r="D30" s="11">
        <v>1</v>
      </c>
      <c r="E30" s="8" t="s">
        <v>7</v>
      </c>
      <c r="F30" s="12">
        <v>20</v>
      </c>
      <c r="G30" s="8" t="s">
        <v>134</v>
      </c>
      <c r="H30" s="6">
        <f>I31+I32</f>
        <v>1.37739408</v>
      </c>
      <c r="I30" s="17">
        <f t="shared" si="0"/>
        <v>1.37739408</v>
      </c>
      <c r="K30" s="15"/>
    </row>
    <row r="31" spans="1:11" ht="15.2" customHeight="1" x14ac:dyDescent="0.35">
      <c r="A31" s="8">
        <v>4</v>
      </c>
      <c r="B31" s="8" t="s">
        <v>53</v>
      </c>
      <c r="C31" s="14" t="s">
        <v>320</v>
      </c>
      <c r="D31" s="11">
        <v>1</v>
      </c>
      <c r="E31" s="8" t="s">
        <v>7</v>
      </c>
      <c r="F31" s="12">
        <v>110</v>
      </c>
      <c r="G31" s="8" t="s">
        <v>482</v>
      </c>
      <c r="H31" s="6">
        <v>0.73499999999999999</v>
      </c>
      <c r="I31" s="17">
        <f t="shared" si="0"/>
        <v>0.73499999999999999</v>
      </c>
      <c r="K31" s="15"/>
    </row>
    <row r="32" spans="1:11" ht="15.2" customHeight="1" x14ac:dyDescent="0.35">
      <c r="A32" s="8">
        <v>4</v>
      </c>
      <c r="B32" s="8" t="s">
        <v>52</v>
      </c>
      <c r="C32" s="14" t="s">
        <v>321</v>
      </c>
      <c r="D32" s="11">
        <v>0.1305</v>
      </c>
      <c r="E32" s="8" t="s">
        <v>16</v>
      </c>
      <c r="F32" s="12">
        <v>110</v>
      </c>
      <c r="G32" s="8" t="s">
        <v>482</v>
      </c>
      <c r="H32" s="6">
        <v>4.9225599999999998</v>
      </c>
      <c r="I32" s="17">
        <f t="shared" si="0"/>
        <v>0.64239407999999998</v>
      </c>
      <c r="K32" s="15"/>
    </row>
    <row r="33" spans="1:11" ht="15.2" customHeight="1" x14ac:dyDescent="0.35">
      <c r="A33" s="8">
        <v>3</v>
      </c>
      <c r="B33" s="8" t="s">
        <v>51</v>
      </c>
      <c r="C33" s="14" t="s">
        <v>322</v>
      </c>
      <c r="D33" s="11">
        <v>2</v>
      </c>
      <c r="E33" s="8" t="s">
        <v>7</v>
      </c>
      <c r="F33" s="12">
        <v>20</v>
      </c>
      <c r="G33" s="8" t="s">
        <v>482</v>
      </c>
      <c r="H33" s="6">
        <v>8.0090000000000003</v>
      </c>
      <c r="I33" s="17">
        <f t="shared" si="0"/>
        <v>16.018000000000001</v>
      </c>
      <c r="K33" s="15"/>
    </row>
    <row r="34" spans="1:11" ht="15.2" customHeight="1" x14ac:dyDescent="0.35">
      <c r="A34" s="8">
        <v>3</v>
      </c>
      <c r="B34" s="8" t="s">
        <v>17</v>
      </c>
      <c r="C34" s="14" t="s">
        <v>265</v>
      </c>
      <c r="D34" s="11">
        <v>1.41E-2</v>
      </c>
      <c r="E34" s="8" t="s">
        <v>16</v>
      </c>
      <c r="F34" s="12">
        <v>20</v>
      </c>
      <c r="G34" s="8" t="s">
        <v>482</v>
      </c>
      <c r="H34" s="6">
        <v>5.9678599999999999</v>
      </c>
      <c r="I34" s="17">
        <f t="shared" si="0"/>
        <v>8.4146825999999994E-2</v>
      </c>
      <c r="K34" s="15"/>
    </row>
    <row r="35" spans="1:11" ht="15.2" customHeight="1" x14ac:dyDescent="0.35">
      <c r="A35" s="8">
        <v>3</v>
      </c>
      <c r="B35" s="8" t="s">
        <v>50</v>
      </c>
      <c r="C35" s="14" t="s">
        <v>323</v>
      </c>
      <c r="D35" s="11">
        <v>4.1300000000000003E-2</v>
      </c>
      <c r="E35" s="8" t="s">
        <v>16</v>
      </c>
      <c r="F35" s="12">
        <v>20</v>
      </c>
      <c r="G35" s="8" t="s">
        <v>482</v>
      </c>
      <c r="H35" s="6">
        <v>5.3620900000000002</v>
      </c>
      <c r="I35" s="17">
        <f t="shared" si="0"/>
        <v>0.22145431700000004</v>
      </c>
      <c r="K35" s="15"/>
    </row>
    <row r="36" spans="1:11" ht="15.2" customHeight="1" x14ac:dyDescent="0.35">
      <c r="A36" s="8">
        <v>2</v>
      </c>
      <c r="B36" s="8" t="s">
        <v>18</v>
      </c>
      <c r="C36" s="14" t="s">
        <v>266</v>
      </c>
      <c r="D36" s="11">
        <v>0.47599999999999998</v>
      </c>
      <c r="E36" s="8" t="s">
        <v>19</v>
      </c>
      <c r="F36" s="12">
        <v>70</v>
      </c>
      <c r="G36" s="8" t="s">
        <v>134</v>
      </c>
      <c r="H36" s="13">
        <f>SUM(I37:I46)</f>
        <v>5.8632258835000002</v>
      </c>
      <c r="I36" s="17">
        <f t="shared" si="0"/>
        <v>2.790895520546</v>
      </c>
      <c r="K36" s="15"/>
    </row>
    <row r="37" spans="1:11" ht="15.2" customHeight="1" x14ac:dyDescent="0.35">
      <c r="A37" s="8">
        <v>3</v>
      </c>
      <c r="B37" s="8" t="s">
        <v>20</v>
      </c>
      <c r="C37" s="14" t="s">
        <v>267</v>
      </c>
      <c r="D37" s="11">
        <v>0.156</v>
      </c>
      <c r="E37" s="8" t="s">
        <v>16</v>
      </c>
      <c r="F37" s="12">
        <v>70</v>
      </c>
      <c r="G37" s="8" t="s">
        <v>482</v>
      </c>
      <c r="H37" s="6">
        <v>22.2</v>
      </c>
      <c r="I37" s="17">
        <f t="shared" si="0"/>
        <v>3.4632000000000001</v>
      </c>
      <c r="K37" s="15"/>
    </row>
    <row r="38" spans="1:11" ht="15.2" customHeight="1" x14ac:dyDescent="0.35">
      <c r="A38" s="8">
        <v>3</v>
      </c>
      <c r="B38" s="8" t="s">
        <v>21</v>
      </c>
      <c r="C38" s="14" t="s">
        <v>268</v>
      </c>
      <c r="D38" s="11">
        <v>1.6554098999999999E-2</v>
      </c>
      <c r="E38" s="8" t="s">
        <v>16</v>
      </c>
      <c r="F38" s="12">
        <v>70</v>
      </c>
      <c r="G38" s="8" t="s">
        <v>482</v>
      </c>
      <c r="H38" s="6">
        <v>22.5</v>
      </c>
      <c r="I38" s="17">
        <f t="shared" si="0"/>
        <v>0.3724672275</v>
      </c>
      <c r="K38" s="15"/>
    </row>
    <row r="39" spans="1:11" ht="15.2" customHeight="1" x14ac:dyDescent="0.35">
      <c r="A39" s="8">
        <v>3</v>
      </c>
      <c r="B39" s="8" t="s">
        <v>22</v>
      </c>
      <c r="C39" s="14" t="s">
        <v>269</v>
      </c>
      <c r="D39" s="11">
        <v>3.2843332000000003E-2</v>
      </c>
      <c r="E39" s="8" t="s">
        <v>16</v>
      </c>
      <c r="F39" s="12">
        <v>70</v>
      </c>
      <c r="G39" s="8" t="s">
        <v>482</v>
      </c>
      <c r="H39" s="6">
        <v>28</v>
      </c>
      <c r="I39" s="17">
        <f t="shared" si="0"/>
        <v>0.91961329600000008</v>
      </c>
      <c r="K39" s="15"/>
    </row>
    <row r="40" spans="1:11" ht="15.2" customHeight="1" x14ac:dyDescent="0.35">
      <c r="A40" s="8">
        <v>3</v>
      </c>
      <c r="B40" s="8" t="s">
        <v>23</v>
      </c>
      <c r="C40" s="14" t="s">
        <v>270</v>
      </c>
      <c r="D40" s="11">
        <v>3.447E-3</v>
      </c>
      <c r="E40" s="8" t="s">
        <v>16</v>
      </c>
      <c r="F40" s="12">
        <v>70</v>
      </c>
      <c r="G40" s="8" t="s">
        <v>482</v>
      </c>
      <c r="H40" s="6">
        <v>43.08</v>
      </c>
      <c r="I40" s="17">
        <f t="shared" si="0"/>
        <v>0.14849676000000001</v>
      </c>
      <c r="K40" s="15"/>
    </row>
    <row r="41" spans="1:11" ht="15.2" customHeight="1" x14ac:dyDescent="0.35">
      <c r="A41" s="8">
        <v>3</v>
      </c>
      <c r="B41" s="8" t="s">
        <v>24</v>
      </c>
      <c r="C41" s="14" t="s">
        <v>271</v>
      </c>
      <c r="D41" s="11">
        <v>1.8612E-2</v>
      </c>
      <c r="E41" s="8" t="s">
        <v>16</v>
      </c>
      <c r="F41" s="12">
        <v>70</v>
      </c>
      <c r="G41" s="8" t="s">
        <v>482</v>
      </c>
      <c r="H41" s="6">
        <v>14.68</v>
      </c>
      <c r="I41" s="17">
        <f t="shared" si="0"/>
        <v>0.27322415999999999</v>
      </c>
      <c r="K41" s="15"/>
    </row>
    <row r="42" spans="1:11" ht="15.2" customHeight="1" x14ac:dyDescent="0.35">
      <c r="A42" s="8">
        <v>3</v>
      </c>
      <c r="B42" s="8" t="s">
        <v>25</v>
      </c>
      <c r="C42" s="14" t="s">
        <v>272</v>
      </c>
      <c r="D42" s="11">
        <v>1.034E-3</v>
      </c>
      <c r="E42" s="8" t="s">
        <v>16</v>
      </c>
      <c r="F42" s="12">
        <v>70</v>
      </c>
      <c r="G42" s="8" t="s">
        <v>482</v>
      </c>
      <c r="H42" s="6">
        <v>90.12</v>
      </c>
      <c r="I42" s="17">
        <f t="shared" si="0"/>
        <v>9.3184080000000002E-2</v>
      </c>
      <c r="K42" s="15"/>
    </row>
    <row r="43" spans="1:11" ht="15.2" customHeight="1" x14ac:dyDescent="0.35">
      <c r="A43" s="8">
        <v>3</v>
      </c>
      <c r="B43" s="8" t="s">
        <v>26</v>
      </c>
      <c r="C43" s="14" t="s">
        <v>273</v>
      </c>
      <c r="D43" s="11">
        <v>2.1714000000000001E-2</v>
      </c>
      <c r="E43" s="8" t="s">
        <v>16</v>
      </c>
      <c r="F43" s="12">
        <v>70</v>
      </c>
      <c r="G43" s="8" t="s">
        <v>482</v>
      </c>
      <c r="H43" s="6">
        <v>19.54</v>
      </c>
      <c r="I43" s="17">
        <f t="shared" si="0"/>
        <v>0.42429156000000001</v>
      </c>
      <c r="K43" s="15"/>
    </row>
    <row r="44" spans="1:11" ht="15.2" customHeight="1" x14ac:dyDescent="0.35">
      <c r="A44" s="8">
        <v>3</v>
      </c>
      <c r="B44" s="8" t="s">
        <v>27</v>
      </c>
      <c r="C44" s="14" t="s">
        <v>274</v>
      </c>
      <c r="D44" s="11">
        <v>2.068E-3</v>
      </c>
      <c r="E44" s="8" t="s">
        <v>16</v>
      </c>
      <c r="F44" s="12">
        <v>70</v>
      </c>
      <c r="G44" s="8" t="s">
        <v>482</v>
      </c>
      <c r="H44" s="6">
        <v>12.98</v>
      </c>
      <c r="I44" s="17">
        <f t="shared" si="0"/>
        <v>2.6842640000000001E-2</v>
      </c>
      <c r="K44" s="15"/>
    </row>
    <row r="45" spans="1:11" ht="15.2" customHeight="1" x14ac:dyDescent="0.35">
      <c r="A45" s="8">
        <v>3</v>
      </c>
      <c r="B45" s="8" t="s">
        <v>28</v>
      </c>
      <c r="C45" s="14" t="s">
        <v>275</v>
      </c>
      <c r="D45" s="11">
        <v>2.068E-3</v>
      </c>
      <c r="E45" s="8" t="s">
        <v>16</v>
      </c>
      <c r="F45" s="12">
        <v>70</v>
      </c>
      <c r="G45" s="8" t="s">
        <v>482</v>
      </c>
      <c r="H45" s="6">
        <v>47.23</v>
      </c>
      <c r="I45" s="17">
        <f t="shared" si="0"/>
        <v>9.767163999999999E-2</v>
      </c>
      <c r="K45" s="15"/>
    </row>
    <row r="46" spans="1:11" ht="15.2" customHeight="1" x14ac:dyDescent="0.35">
      <c r="A46" s="8">
        <v>3</v>
      </c>
      <c r="B46" s="8" t="s">
        <v>29</v>
      </c>
      <c r="C46" s="14" t="s">
        <v>276</v>
      </c>
      <c r="D46" s="11">
        <v>6.2040000000000003E-3</v>
      </c>
      <c r="E46" s="8" t="s">
        <v>16</v>
      </c>
      <c r="F46" s="12">
        <v>70</v>
      </c>
      <c r="G46" s="8" t="s">
        <v>482</v>
      </c>
      <c r="H46" s="6">
        <v>7.13</v>
      </c>
      <c r="I46" s="17">
        <f t="shared" si="0"/>
        <v>4.4234519999999999E-2</v>
      </c>
      <c r="K46" s="15"/>
    </row>
  </sheetData>
  <mergeCells count="1">
    <mergeCell ref="G1:H1"/>
  </mergeCells>
  <phoneticPr fontId="1" type="noConversion"/>
  <conditionalFormatting sqref="G3:G46">
    <cfRule type="cellIs" dxfId="4" priority="1" operator="equal">
      <formula>"M"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5B5CF-13DE-4974-AFA3-634D7E6448F9}">
  <dimension ref="A1:P45"/>
  <sheetViews>
    <sheetView topLeftCell="A5" workbookViewId="0">
      <selection activeCell="H18" sqref="H18"/>
    </sheetView>
  </sheetViews>
  <sheetFormatPr defaultColWidth="8" defaultRowHeight="12.75" customHeight="1" x14ac:dyDescent="0.35"/>
  <cols>
    <col min="1" max="1" width="9.140625" style="7" bestFit="1" customWidth="1"/>
    <col min="2" max="2" width="14" style="7" bestFit="1" customWidth="1"/>
    <col min="3" max="3" width="24.140625" style="6" bestFit="1" customWidth="1"/>
    <col min="4" max="4" width="14" style="6" bestFit="1" customWidth="1"/>
    <col min="5" max="5" width="5" style="7" bestFit="1" customWidth="1"/>
    <col min="6" max="6" width="5.140625" style="7" bestFit="1" customWidth="1"/>
    <col min="7" max="7" width="5" style="6" customWidth="1"/>
    <col min="8" max="8" width="8" style="6"/>
    <col min="9" max="9" width="8" style="17"/>
    <col min="10" max="11" width="8" style="6"/>
    <col min="12" max="12" width="8" style="6" customWidth="1"/>
    <col min="13" max="16384" width="8" style="6"/>
  </cols>
  <sheetData>
    <row r="1" spans="1:16" ht="15.2" customHeight="1" x14ac:dyDescent="0.35">
      <c r="A1" s="8" t="s">
        <v>5</v>
      </c>
      <c r="B1" s="8" t="s">
        <v>81</v>
      </c>
      <c r="C1" s="14" t="s">
        <v>298</v>
      </c>
      <c r="E1" s="8" t="s">
        <v>7</v>
      </c>
      <c r="G1" s="38" t="s">
        <v>520</v>
      </c>
      <c r="H1" s="38"/>
      <c r="I1" s="15">
        <f>SUMIF(A3:A45,1,I3:I45)</f>
        <v>41.343703364346005</v>
      </c>
      <c r="J1" s="6" t="s">
        <v>486</v>
      </c>
      <c r="K1" s="17">
        <f>I4+I6</f>
        <v>40.442103364346004</v>
      </c>
      <c r="L1" s="6" t="s">
        <v>487</v>
      </c>
      <c r="M1" s="17">
        <f>I1-K1</f>
        <v>0.90160000000000196</v>
      </c>
    </row>
    <row r="2" spans="1:16" ht="15.2" customHeight="1" x14ac:dyDescent="0.35">
      <c r="A2" s="9" t="s">
        <v>0</v>
      </c>
      <c r="B2" s="9" t="s">
        <v>1</v>
      </c>
      <c r="C2" s="2" t="s">
        <v>284</v>
      </c>
      <c r="D2" s="10" t="s">
        <v>2</v>
      </c>
      <c r="E2" s="9" t="s">
        <v>3</v>
      </c>
      <c r="F2" s="9" t="s">
        <v>4</v>
      </c>
      <c r="G2" s="2" t="s">
        <v>479</v>
      </c>
      <c r="H2" s="2" t="s">
        <v>480</v>
      </c>
      <c r="I2" s="16" t="s">
        <v>483</v>
      </c>
      <c r="J2" s="2" t="s">
        <v>481</v>
      </c>
    </row>
    <row r="3" spans="1:16" ht="15.2" customHeight="1" x14ac:dyDescent="0.35">
      <c r="A3" s="8">
        <v>1</v>
      </c>
      <c r="B3" s="8" t="s">
        <v>76</v>
      </c>
      <c r="C3" s="14" t="s">
        <v>299</v>
      </c>
      <c r="D3" s="11">
        <v>4</v>
      </c>
      <c r="E3" s="8" t="s">
        <v>7</v>
      </c>
      <c r="F3" s="12">
        <v>10</v>
      </c>
      <c r="G3" s="8" t="s">
        <v>482</v>
      </c>
      <c r="H3" s="6">
        <v>0.22539999999999999</v>
      </c>
      <c r="I3" s="17">
        <f>D3*H3</f>
        <v>0.90159999999999996</v>
      </c>
      <c r="K3" s="15"/>
      <c r="P3" s="17"/>
    </row>
    <row r="4" spans="1:16" ht="15.2" customHeight="1" x14ac:dyDescent="0.35">
      <c r="A4" s="8">
        <v>1</v>
      </c>
      <c r="B4" s="8" t="s">
        <v>75</v>
      </c>
      <c r="C4" s="14" t="s">
        <v>300</v>
      </c>
      <c r="D4" s="11">
        <v>4</v>
      </c>
      <c r="E4" s="8" t="s">
        <v>74</v>
      </c>
      <c r="F4" s="12">
        <v>10</v>
      </c>
      <c r="G4" s="8" t="s">
        <v>134</v>
      </c>
      <c r="H4" s="6">
        <f>I5</f>
        <v>0.60959290870000005</v>
      </c>
      <c r="I4" s="17">
        <f t="shared" ref="I4:I45" si="0">D4*H4</f>
        <v>2.4383716348000002</v>
      </c>
      <c r="K4" s="15"/>
      <c r="P4" s="17"/>
    </row>
    <row r="5" spans="1:16" ht="15.2" customHeight="1" x14ac:dyDescent="0.35">
      <c r="A5" s="8">
        <v>2</v>
      </c>
      <c r="B5" s="8" t="s">
        <v>73</v>
      </c>
      <c r="C5" s="14" t="s">
        <v>301</v>
      </c>
      <c r="D5" s="11">
        <v>1.013E-2</v>
      </c>
      <c r="E5" s="8" t="s">
        <v>16</v>
      </c>
      <c r="F5" s="12">
        <v>90</v>
      </c>
      <c r="G5" s="8" t="s">
        <v>482</v>
      </c>
      <c r="H5" s="6">
        <v>60.176990000000004</v>
      </c>
      <c r="I5" s="17">
        <f t="shared" si="0"/>
        <v>0.60959290870000005</v>
      </c>
      <c r="K5" s="15"/>
      <c r="P5" s="17"/>
    </row>
    <row r="6" spans="1:16" ht="15.2" customHeight="1" x14ac:dyDescent="0.35">
      <c r="A6" s="8">
        <v>1</v>
      </c>
      <c r="B6" s="8" t="s">
        <v>80</v>
      </c>
      <c r="C6" s="14" t="s">
        <v>302</v>
      </c>
      <c r="D6" s="11">
        <v>1</v>
      </c>
      <c r="E6" s="8" t="s">
        <v>7</v>
      </c>
      <c r="F6" s="12">
        <v>10</v>
      </c>
      <c r="G6" s="8" t="s">
        <v>134</v>
      </c>
      <c r="H6" s="6">
        <f>SUMIF(A7:A45,2,I7:I45)</f>
        <v>38.003731729546004</v>
      </c>
      <c r="I6" s="17">
        <f t="shared" si="0"/>
        <v>38.003731729546004</v>
      </c>
      <c r="K6" s="15"/>
      <c r="P6" s="17"/>
    </row>
    <row r="7" spans="1:16" ht="15.2" customHeight="1" x14ac:dyDescent="0.35">
      <c r="A7" s="8">
        <v>2</v>
      </c>
      <c r="B7" s="8" t="s">
        <v>79</v>
      </c>
      <c r="C7" s="14" t="s">
        <v>303</v>
      </c>
      <c r="D7" s="11">
        <v>1</v>
      </c>
      <c r="E7" s="8" t="s">
        <v>7</v>
      </c>
      <c r="F7" s="12">
        <v>70</v>
      </c>
      <c r="G7" s="8" t="s">
        <v>134</v>
      </c>
      <c r="H7" s="6">
        <f>SUMIF(A8:A34,3,I8:I34)</f>
        <v>35.212836209000002</v>
      </c>
      <c r="I7" s="17">
        <f t="shared" si="0"/>
        <v>35.212836209000002</v>
      </c>
      <c r="K7" s="15"/>
      <c r="P7" s="17"/>
    </row>
    <row r="8" spans="1:16" ht="15.2" customHeight="1" x14ac:dyDescent="0.35">
      <c r="A8" s="8">
        <v>3</v>
      </c>
      <c r="B8" s="8" t="s">
        <v>70</v>
      </c>
      <c r="C8" s="14" t="s">
        <v>305</v>
      </c>
      <c r="D8" s="11">
        <v>2</v>
      </c>
      <c r="E8" s="8" t="s">
        <v>7</v>
      </c>
      <c r="F8" s="12">
        <v>20</v>
      </c>
      <c r="G8" s="8" t="s">
        <v>482</v>
      </c>
      <c r="H8" s="6">
        <v>0.19599999999999998</v>
      </c>
      <c r="I8" s="17">
        <f>D8*H8</f>
        <v>0.39199999999999996</v>
      </c>
      <c r="K8" s="15"/>
      <c r="P8" s="17"/>
    </row>
    <row r="9" spans="1:16" ht="15.2" customHeight="1" x14ac:dyDescent="0.35">
      <c r="A9" s="8">
        <v>3</v>
      </c>
      <c r="B9" s="8" t="s">
        <v>69</v>
      </c>
      <c r="C9" s="14" t="s">
        <v>306</v>
      </c>
      <c r="D9" s="11">
        <v>1</v>
      </c>
      <c r="E9" s="8" t="s">
        <v>7</v>
      </c>
      <c r="F9" s="12">
        <v>20</v>
      </c>
      <c r="G9" s="8" t="s">
        <v>134</v>
      </c>
      <c r="H9" s="6">
        <f>I10</f>
        <v>1.7527550000000001</v>
      </c>
      <c r="I9" s="17">
        <f t="shared" si="0"/>
        <v>1.7527550000000001</v>
      </c>
      <c r="K9" s="15"/>
      <c r="P9" s="17"/>
    </row>
    <row r="10" spans="1:16" ht="15.2" customHeight="1" x14ac:dyDescent="0.35">
      <c r="A10" s="8">
        <v>4</v>
      </c>
      <c r="B10" s="8" t="s">
        <v>68</v>
      </c>
      <c r="C10" s="14" t="s">
        <v>307</v>
      </c>
      <c r="D10" s="11">
        <v>0.39700000000000002</v>
      </c>
      <c r="E10" s="8" t="s">
        <v>16</v>
      </c>
      <c r="F10" s="12">
        <v>60</v>
      </c>
      <c r="G10" s="8" t="s">
        <v>482</v>
      </c>
      <c r="H10" s="13">
        <v>4.415</v>
      </c>
      <c r="I10" s="17">
        <f t="shared" si="0"/>
        <v>1.7527550000000001</v>
      </c>
      <c r="K10" s="15"/>
      <c r="P10" s="17"/>
    </row>
    <row r="11" spans="1:16" ht="15.2" customHeight="1" x14ac:dyDescent="0.35">
      <c r="A11" s="8">
        <v>3</v>
      </c>
      <c r="B11" s="8" t="s">
        <v>67</v>
      </c>
      <c r="C11" s="14" t="s">
        <v>308</v>
      </c>
      <c r="D11" s="11">
        <v>1</v>
      </c>
      <c r="E11" s="8" t="s">
        <v>7</v>
      </c>
      <c r="F11" s="12">
        <v>20</v>
      </c>
      <c r="G11" s="8" t="s">
        <v>134</v>
      </c>
      <c r="H11" s="6">
        <f>I12</f>
        <v>3.5856110999999999</v>
      </c>
      <c r="I11" s="17">
        <f t="shared" si="0"/>
        <v>3.5856110999999999</v>
      </c>
      <c r="K11" s="15"/>
      <c r="P11" s="17"/>
    </row>
    <row r="12" spans="1:16" ht="15.2" customHeight="1" x14ac:dyDescent="0.35">
      <c r="A12" s="8">
        <v>4</v>
      </c>
      <c r="B12" s="8" t="s">
        <v>57</v>
      </c>
      <c r="C12" s="14" t="s">
        <v>309</v>
      </c>
      <c r="D12" s="11">
        <v>0.69610000000000005</v>
      </c>
      <c r="E12" s="8" t="s">
        <v>16</v>
      </c>
      <c r="F12" s="12">
        <v>110</v>
      </c>
      <c r="G12" s="8" t="s">
        <v>482</v>
      </c>
      <c r="H12" s="6">
        <v>5.1509999999999998</v>
      </c>
      <c r="I12" s="17">
        <f t="shared" si="0"/>
        <v>3.5856110999999999</v>
      </c>
      <c r="K12" s="15"/>
      <c r="P12" s="17"/>
    </row>
    <row r="13" spans="1:16" ht="15.2" customHeight="1" x14ac:dyDescent="0.35">
      <c r="A13" s="8">
        <v>3</v>
      </c>
      <c r="B13" s="8" t="s">
        <v>66</v>
      </c>
      <c r="C13" s="14" t="s">
        <v>310</v>
      </c>
      <c r="D13" s="11">
        <v>2</v>
      </c>
      <c r="E13" s="8" t="s">
        <v>7</v>
      </c>
      <c r="F13" s="12">
        <v>20</v>
      </c>
      <c r="G13" s="8" t="s">
        <v>134</v>
      </c>
      <c r="H13" s="6">
        <f>I14</f>
        <v>0.58443359700000008</v>
      </c>
      <c r="I13" s="17">
        <f t="shared" si="0"/>
        <v>1.1688671940000002</v>
      </c>
      <c r="K13" s="15"/>
      <c r="P13" s="17"/>
    </row>
    <row r="14" spans="1:16" ht="15.2" customHeight="1" x14ac:dyDescent="0.35">
      <c r="A14" s="8">
        <v>4</v>
      </c>
      <c r="B14" s="8" t="s">
        <v>55</v>
      </c>
      <c r="C14" s="14" t="s">
        <v>283</v>
      </c>
      <c r="D14" s="11">
        <v>0.1227</v>
      </c>
      <c r="E14" s="8" t="s">
        <v>16</v>
      </c>
      <c r="F14" s="12">
        <v>110</v>
      </c>
      <c r="G14" s="8" t="s">
        <v>482</v>
      </c>
      <c r="H14" s="6">
        <v>4.7631100000000002</v>
      </c>
      <c r="I14" s="17">
        <f t="shared" si="0"/>
        <v>0.58443359700000008</v>
      </c>
      <c r="K14" s="15"/>
      <c r="P14" s="17"/>
    </row>
    <row r="15" spans="1:16" ht="15.2" customHeight="1" x14ac:dyDescent="0.35">
      <c r="A15" s="8">
        <v>3</v>
      </c>
      <c r="B15" s="8" t="s">
        <v>65</v>
      </c>
      <c r="C15" s="14" t="s">
        <v>311</v>
      </c>
      <c r="D15" s="11">
        <v>1</v>
      </c>
      <c r="E15" s="8" t="s">
        <v>7</v>
      </c>
      <c r="F15" s="12">
        <v>20</v>
      </c>
      <c r="G15" s="8" t="s">
        <v>134</v>
      </c>
      <c r="H15" s="6">
        <f>I16</f>
        <v>3.5856110999999999</v>
      </c>
      <c r="I15" s="17">
        <f t="shared" si="0"/>
        <v>3.5856110999999999</v>
      </c>
      <c r="K15" s="15"/>
      <c r="P15" s="17"/>
    </row>
    <row r="16" spans="1:16" ht="15.2" customHeight="1" x14ac:dyDescent="0.35">
      <c r="A16" s="8">
        <v>4</v>
      </c>
      <c r="B16" s="8" t="s">
        <v>57</v>
      </c>
      <c r="C16" s="14" t="s">
        <v>309</v>
      </c>
      <c r="D16" s="11">
        <v>0.69610000000000005</v>
      </c>
      <c r="E16" s="8" t="s">
        <v>16</v>
      </c>
      <c r="F16" s="12">
        <v>110</v>
      </c>
      <c r="G16" s="8" t="s">
        <v>482</v>
      </c>
      <c r="H16" s="6">
        <v>5.1509999999999998</v>
      </c>
      <c r="I16" s="17">
        <f t="shared" si="0"/>
        <v>3.5856110999999999</v>
      </c>
      <c r="K16" s="15"/>
      <c r="P16" s="17"/>
    </row>
    <row r="17" spans="1:16" ht="15.2" customHeight="1" x14ac:dyDescent="0.35">
      <c r="A17" s="8">
        <v>3</v>
      </c>
      <c r="B17" s="8" t="s">
        <v>64</v>
      </c>
      <c r="C17" s="14" t="s">
        <v>312</v>
      </c>
      <c r="D17" s="11">
        <v>1</v>
      </c>
      <c r="E17" s="8" t="s">
        <v>7</v>
      </c>
      <c r="F17" s="12">
        <v>20</v>
      </c>
      <c r="G17" s="8" t="s">
        <v>134</v>
      </c>
      <c r="H17" s="17">
        <f>I18+I19+I21+I22</f>
        <v>3.8744756999999996</v>
      </c>
      <c r="I17" s="17">
        <f t="shared" si="0"/>
        <v>3.8744756999999996</v>
      </c>
      <c r="K17" s="15"/>
      <c r="P17" s="17"/>
    </row>
    <row r="18" spans="1:16" ht="15.2" customHeight="1" x14ac:dyDescent="0.35">
      <c r="A18" s="8">
        <v>4</v>
      </c>
      <c r="B18" s="8" t="s">
        <v>63</v>
      </c>
      <c r="C18" s="14" t="s">
        <v>304</v>
      </c>
      <c r="D18" s="11">
        <v>2</v>
      </c>
      <c r="E18" s="8" t="s">
        <v>7</v>
      </c>
      <c r="F18" s="12">
        <v>110</v>
      </c>
      <c r="G18" s="8" t="s">
        <v>482</v>
      </c>
      <c r="H18" s="6">
        <v>3.3000000000000002E-2</v>
      </c>
      <c r="I18" s="17">
        <f t="shared" si="0"/>
        <v>6.6000000000000003E-2</v>
      </c>
      <c r="K18" s="15"/>
      <c r="P18" s="17"/>
    </row>
    <row r="19" spans="1:16" ht="15.2" customHeight="1" x14ac:dyDescent="0.35">
      <c r="A19" s="8">
        <v>4</v>
      </c>
      <c r="B19" s="8" t="s">
        <v>62</v>
      </c>
      <c r="C19" s="14" t="s">
        <v>313</v>
      </c>
      <c r="D19" s="11">
        <v>1</v>
      </c>
      <c r="E19" s="8" t="s">
        <v>7</v>
      </c>
      <c r="F19" s="12">
        <v>110</v>
      </c>
      <c r="G19" s="8" t="s">
        <v>134</v>
      </c>
      <c r="H19" s="17">
        <f>I20</f>
        <v>3.4841363999999997</v>
      </c>
      <c r="I19" s="17">
        <f t="shared" si="0"/>
        <v>3.4841363999999997</v>
      </c>
      <c r="K19" s="15"/>
      <c r="P19" s="17"/>
    </row>
    <row r="20" spans="1:16" ht="15.2" customHeight="1" x14ac:dyDescent="0.35">
      <c r="A20" s="8">
        <v>5</v>
      </c>
      <c r="B20" s="8" t="s">
        <v>57</v>
      </c>
      <c r="C20" s="14" t="s">
        <v>309</v>
      </c>
      <c r="D20" s="11">
        <v>0.6764</v>
      </c>
      <c r="E20" s="8" t="s">
        <v>16</v>
      </c>
      <c r="F20" s="12">
        <v>110</v>
      </c>
      <c r="G20" s="8" t="s">
        <v>482</v>
      </c>
      <c r="H20" s="6">
        <v>5.1509999999999998</v>
      </c>
      <c r="I20" s="17">
        <f t="shared" si="0"/>
        <v>3.4841363999999997</v>
      </c>
      <c r="K20" s="15"/>
      <c r="P20" s="17"/>
    </row>
    <row r="21" spans="1:16" ht="15.2" customHeight="1" x14ac:dyDescent="0.35">
      <c r="A21" s="8">
        <v>4</v>
      </c>
      <c r="B21" s="8" t="s">
        <v>61</v>
      </c>
      <c r="C21" s="14" t="s">
        <v>314</v>
      </c>
      <c r="D21" s="11">
        <v>1</v>
      </c>
      <c r="E21" s="8" t="s">
        <v>7</v>
      </c>
      <c r="F21" s="12">
        <v>110</v>
      </c>
      <c r="G21" s="8" t="s">
        <v>482</v>
      </c>
      <c r="H21" s="6">
        <v>0.29449999999999998</v>
      </c>
      <c r="I21" s="17">
        <f t="shared" si="0"/>
        <v>0.29449999999999998</v>
      </c>
      <c r="K21" s="15"/>
      <c r="P21" s="17"/>
    </row>
    <row r="22" spans="1:16" ht="15.2" customHeight="1" x14ac:dyDescent="0.35">
      <c r="A22" s="8">
        <v>4</v>
      </c>
      <c r="B22" s="8" t="s">
        <v>17</v>
      </c>
      <c r="C22" s="14" t="s">
        <v>265</v>
      </c>
      <c r="D22" s="11">
        <v>5.0000000000000001E-3</v>
      </c>
      <c r="E22" s="8" t="s">
        <v>16</v>
      </c>
      <c r="F22" s="12">
        <v>110</v>
      </c>
      <c r="G22" s="8" t="s">
        <v>482</v>
      </c>
      <c r="H22" s="6">
        <v>5.9678599999999999</v>
      </c>
      <c r="I22" s="17">
        <f t="shared" si="0"/>
        <v>2.9839299999999999E-2</v>
      </c>
      <c r="K22" s="15"/>
      <c r="P22" s="17"/>
    </row>
    <row r="23" spans="1:16" ht="15.2" customHeight="1" x14ac:dyDescent="0.35">
      <c r="A23" s="8">
        <v>3</v>
      </c>
      <c r="B23" s="8" t="s">
        <v>60</v>
      </c>
      <c r="C23" s="14" t="s">
        <v>315</v>
      </c>
      <c r="D23" s="11">
        <v>1</v>
      </c>
      <c r="E23" s="8" t="s">
        <v>7</v>
      </c>
      <c r="F23" s="12">
        <v>20</v>
      </c>
      <c r="G23" s="8" t="s">
        <v>482</v>
      </c>
      <c r="H23" s="6">
        <v>5</v>
      </c>
      <c r="I23" s="17">
        <f t="shared" si="0"/>
        <v>5</v>
      </c>
      <c r="K23" s="15"/>
      <c r="P23" s="17"/>
    </row>
    <row r="24" spans="1:16" ht="15.2" customHeight="1" x14ac:dyDescent="0.35">
      <c r="A24" s="8">
        <v>3</v>
      </c>
      <c r="B24" s="8" t="s">
        <v>59</v>
      </c>
      <c r="C24" s="14" t="s">
        <v>316</v>
      </c>
      <c r="D24" s="11">
        <v>1</v>
      </c>
      <c r="E24" s="8" t="s">
        <v>7</v>
      </c>
      <c r="F24" s="12">
        <v>20</v>
      </c>
      <c r="G24" s="8" t="s">
        <v>482</v>
      </c>
      <c r="H24" s="6">
        <v>5</v>
      </c>
      <c r="I24" s="17">
        <f t="shared" si="0"/>
        <v>5</v>
      </c>
      <c r="K24" s="15"/>
      <c r="P24" s="17"/>
    </row>
    <row r="25" spans="1:16" ht="15.2" customHeight="1" x14ac:dyDescent="0.35">
      <c r="A25" s="8">
        <v>3</v>
      </c>
      <c r="B25" s="8" t="s">
        <v>58</v>
      </c>
      <c r="C25" s="14" t="s">
        <v>317</v>
      </c>
      <c r="D25" s="11">
        <v>1</v>
      </c>
      <c r="E25" s="8" t="s">
        <v>7</v>
      </c>
      <c r="F25" s="12">
        <v>20</v>
      </c>
      <c r="G25" s="8" t="s">
        <v>134</v>
      </c>
      <c r="H25" s="17">
        <f>I26</f>
        <v>0.51252450000000005</v>
      </c>
      <c r="I25" s="17">
        <f t="shared" si="0"/>
        <v>0.51252450000000005</v>
      </c>
      <c r="K25" s="15"/>
      <c r="P25" s="17"/>
    </row>
    <row r="26" spans="1:16" ht="15.2" customHeight="1" x14ac:dyDescent="0.35">
      <c r="A26" s="8">
        <v>4</v>
      </c>
      <c r="B26" s="8" t="s">
        <v>57</v>
      </c>
      <c r="C26" s="14" t="s">
        <v>309</v>
      </c>
      <c r="D26" s="11">
        <v>9.9500000000000005E-2</v>
      </c>
      <c r="E26" s="8" t="s">
        <v>16</v>
      </c>
      <c r="F26" s="12">
        <v>110</v>
      </c>
      <c r="G26" s="8" t="s">
        <v>482</v>
      </c>
      <c r="H26" s="6">
        <v>5.1509999999999998</v>
      </c>
      <c r="I26" s="17">
        <f t="shared" si="0"/>
        <v>0.51252450000000005</v>
      </c>
      <c r="K26" s="15"/>
      <c r="P26" s="17"/>
    </row>
    <row r="27" spans="1:16" ht="15.2" customHeight="1" x14ac:dyDescent="0.35">
      <c r="A27" s="8">
        <v>3</v>
      </c>
      <c r="B27" s="8" t="s">
        <v>56</v>
      </c>
      <c r="C27" s="14" t="s">
        <v>318</v>
      </c>
      <c r="D27" s="11">
        <v>2</v>
      </c>
      <c r="E27" s="8" t="s">
        <v>7</v>
      </c>
      <c r="F27" s="12">
        <v>20</v>
      </c>
      <c r="G27" s="8" t="s">
        <v>134</v>
      </c>
      <c r="H27" s="17">
        <f>I28</f>
        <v>0.31912837000000005</v>
      </c>
      <c r="I27" s="17">
        <f t="shared" si="0"/>
        <v>0.6382567400000001</v>
      </c>
      <c r="K27" s="15"/>
      <c r="P27" s="17"/>
    </row>
    <row r="28" spans="1:16" ht="15.2" customHeight="1" x14ac:dyDescent="0.35">
      <c r="A28" s="8">
        <v>4</v>
      </c>
      <c r="B28" s="8" t="s">
        <v>55</v>
      </c>
      <c r="C28" s="14" t="s">
        <v>283</v>
      </c>
      <c r="D28" s="11">
        <v>6.7000000000000004E-2</v>
      </c>
      <c r="E28" s="8" t="s">
        <v>16</v>
      </c>
      <c r="F28" s="12">
        <v>110</v>
      </c>
      <c r="G28" s="8" t="s">
        <v>482</v>
      </c>
      <c r="H28" s="6">
        <v>4.7631100000000002</v>
      </c>
      <c r="I28" s="17">
        <f t="shared" si="0"/>
        <v>0.31912837000000005</v>
      </c>
      <c r="K28" s="15"/>
      <c r="P28" s="17"/>
    </row>
    <row r="29" spans="1:16" ht="15.2" customHeight="1" x14ac:dyDescent="0.35">
      <c r="A29" s="8">
        <v>3</v>
      </c>
      <c r="B29" s="8" t="s">
        <v>54</v>
      </c>
      <c r="C29" s="14" t="s">
        <v>319</v>
      </c>
      <c r="D29" s="11">
        <v>1</v>
      </c>
      <c r="E29" s="8" t="s">
        <v>7</v>
      </c>
      <c r="F29" s="12">
        <v>20</v>
      </c>
      <c r="G29" s="8" t="s">
        <v>134</v>
      </c>
      <c r="H29" s="17">
        <f>I30+I31</f>
        <v>1.37739408</v>
      </c>
      <c r="I29" s="17">
        <f t="shared" si="0"/>
        <v>1.37739408</v>
      </c>
      <c r="K29" s="15"/>
      <c r="P29" s="17"/>
    </row>
    <row r="30" spans="1:16" ht="15.2" customHeight="1" x14ac:dyDescent="0.35">
      <c r="A30" s="8">
        <v>4</v>
      </c>
      <c r="B30" s="8" t="s">
        <v>53</v>
      </c>
      <c r="C30" s="14" t="s">
        <v>320</v>
      </c>
      <c r="D30" s="11">
        <v>1</v>
      </c>
      <c r="E30" s="8" t="s">
        <v>7</v>
      </c>
      <c r="F30" s="12">
        <v>110</v>
      </c>
      <c r="G30" s="8" t="s">
        <v>482</v>
      </c>
      <c r="H30" s="6">
        <v>0.73499999999999999</v>
      </c>
      <c r="I30" s="17">
        <f t="shared" si="0"/>
        <v>0.73499999999999999</v>
      </c>
      <c r="K30" s="15"/>
      <c r="P30" s="17"/>
    </row>
    <row r="31" spans="1:16" ht="15.2" customHeight="1" x14ac:dyDescent="0.35">
      <c r="A31" s="8">
        <v>4</v>
      </c>
      <c r="B31" s="8" t="s">
        <v>52</v>
      </c>
      <c r="C31" s="14" t="s">
        <v>321</v>
      </c>
      <c r="D31" s="11">
        <v>0.1305</v>
      </c>
      <c r="E31" s="8" t="s">
        <v>16</v>
      </c>
      <c r="F31" s="12">
        <v>110</v>
      </c>
      <c r="G31" s="8" t="s">
        <v>482</v>
      </c>
      <c r="H31" s="6">
        <v>4.9225599999999998</v>
      </c>
      <c r="I31" s="17">
        <f t="shared" si="0"/>
        <v>0.64239407999999998</v>
      </c>
      <c r="K31" s="15"/>
      <c r="P31" s="17"/>
    </row>
    <row r="32" spans="1:16" ht="15.2" customHeight="1" x14ac:dyDescent="0.35">
      <c r="A32" s="8">
        <v>3</v>
      </c>
      <c r="B32" s="8" t="s">
        <v>51</v>
      </c>
      <c r="C32" s="14" t="s">
        <v>322</v>
      </c>
      <c r="D32" s="11">
        <v>1</v>
      </c>
      <c r="E32" s="8" t="s">
        <v>7</v>
      </c>
      <c r="F32" s="12">
        <v>20</v>
      </c>
      <c r="G32" s="8" t="s">
        <v>482</v>
      </c>
      <c r="H32" s="6">
        <v>8.0090000000000003</v>
      </c>
      <c r="I32" s="17">
        <f t="shared" si="0"/>
        <v>8.0090000000000003</v>
      </c>
      <c r="K32" s="15"/>
      <c r="P32" s="17"/>
    </row>
    <row r="33" spans="1:16" ht="15.2" customHeight="1" x14ac:dyDescent="0.35">
      <c r="A33" s="8">
        <v>3</v>
      </c>
      <c r="B33" s="8" t="s">
        <v>78</v>
      </c>
      <c r="C33" s="14" t="s">
        <v>324</v>
      </c>
      <c r="D33" s="11">
        <v>4.1300000000000003E-2</v>
      </c>
      <c r="E33" s="8" t="s">
        <v>16</v>
      </c>
      <c r="F33" s="12">
        <v>20</v>
      </c>
      <c r="G33" s="8" t="s">
        <v>482</v>
      </c>
      <c r="H33" s="6">
        <v>5.6221300000000003</v>
      </c>
      <c r="I33" s="17">
        <f t="shared" si="0"/>
        <v>0.23219396900000003</v>
      </c>
      <c r="K33" s="15"/>
      <c r="P33" s="17"/>
    </row>
    <row r="34" spans="1:16" ht="15.2" customHeight="1" x14ac:dyDescent="0.35">
      <c r="A34" s="8">
        <v>3</v>
      </c>
      <c r="B34" s="8" t="s">
        <v>17</v>
      </c>
      <c r="C34" s="14" t="s">
        <v>265</v>
      </c>
      <c r="D34" s="11">
        <v>1.41E-2</v>
      </c>
      <c r="E34" s="8" t="s">
        <v>16</v>
      </c>
      <c r="F34" s="12">
        <v>20</v>
      </c>
      <c r="G34" s="8" t="s">
        <v>482</v>
      </c>
      <c r="H34" s="6">
        <v>5.9678599999999999</v>
      </c>
      <c r="I34" s="17">
        <f t="shared" si="0"/>
        <v>8.4146825999999994E-2</v>
      </c>
      <c r="K34" s="15"/>
      <c r="P34" s="17"/>
    </row>
    <row r="35" spans="1:16" ht="15.2" customHeight="1" x14ac:dyDescent="0.35">
      <c r="A35" s="8">
        <v>2</v>
      </c>
      <c r="B35" s="8" t="s">
        <v>18</v>
      </c>
      <c r="C35" s="14" t="s">
        <v>266</v>
      </c>
      <c r="D35" s="11">
        <v>0.47599999999999998</v>
      </c>
      <c r="E35" s="8" t="s">
        <v>19</v>
      </c>
      <c r="F35" s="12">
        <v>70</v>
      </c>
      <c r="G35" s="8" t="s">
        <v>134</v>
      </c>
      <c r="H35" s="13">
        <f>SUM(I36:I45)</f>
        <v>5.8632258835000002</v>
      </c>
      <c r="I35" s="17">
        <f t="shared" si="0"/>
        <v>2.790895520546</v>
      </c>
      <c r="K35" s="15"/>
      <c r="P35" s="17"/>
    </row>
    <row r="36" spans="1:16" ht="15.2" customHeight="1" x14ac:dyDescent="0.35">
      <c r="A36" s="8">
        <v>3</v>
      </c>
      <c r="B36" s="8" t="s">
        <v>20</v>
      </c>
      <c r="C36" s="14" t="s">
        <v>267</v>
      </c>
      <c r="D36" s="11">
        <v>0.156</v>
      </c>
      <c r="E36" s="8" t="s">
        <v>16</v>
      </c>
      <c r="F36" s="12">
        <v>70</v>
      </c>
      <c r="G36" s="8" t="s">
        <v>482</v>
      </c>
      <c r="H36" s="6">
        <v>22.2</v>
      </c>
      <c r="I36" s="17">
        <f t="shared" si="0"/>
        <v>3.4632000000000001</v>
      </c>
      <c r="K36" s="15"/>
      <c r="P36" s="17"/>
    </row>
    <row r="37" spans="1:16" ht="15.2" customHeight="1" x14ac:dyDescent="0.35">
      <c r="A37" s="8">
        <v>3</v>
      </c>
      <c r="B37" s="8" t="s">
        <v>21</v>
      </c>
      <c r="C37" s="14" t="s">
        <v>268</v>
      </c>
      <c r="D37" s="11">
        <v>1.6554098999999999E-2</v>
      </c>
      <c r="E37" s="8" t="s">
        <v>16</v>
      </c>
      <c r="F37" s="12">
        <v>70</v>
      </c>
      <c r="G37" s="8" t="s">
        <v>482</v>
      </c>
      <c r="H37" s="6">
        <v>22.5</v>
      </c>
      <c r="I37" s="17">
        <f t="shared" si="0"/>
        <v>0.3724672275</v>
      </c>
      <c r="K37" s="15"/>
      <c r="P37" s="17"/>
    </row>
    <row r="38" spans="1:16" ht="15.2" customHeight="1" x14ac:dyDescent="0.35">
      <c r="A38" s="8">
        <v>3</v>
      </c>
      <c r="B38" s="8" t="s">
        <v>22</v>
      </c>
      <c r="C38" s="14" t="s">
        <v>269</v>
      </c>
      <c r="D38" s="11">
        <v>3.2843332000000003E-2</v>
      </c>
      <c r="E38" s="8" t="s">
        <v>16</v>
      </c>
      <c r="F38" s="12">
        <v>70</v>
      </c>
      <c r="G38" s="8" t="s">
        <v>482</v>
      </c>
      <c r="H38" s="6">
        <v>28</v>
      </c>
      <c r="I38" s="17">
        <f t="shared" si="0"/>
        <v>0.91961329600000008</v>
      </c>
      <c r="K38" s="15"/>
      <c r="P38" s="17"/>
    </row>
    <row r="39" spans="1:16" ht="15.2" customHeight="1" x14ac:dyDescent="0.35">
      <c r="A39" s="8">
        <v>3</v>
      </c>
      <c r="B39" s="8" t="s">
        <v>23</v>
      </c>
      <c r="C39" s="14" t="s">
        <v>270</v>
      </c>
      <c r="D39" s="11">
        <v>3.447E-3</v>
      </c>
      <c r="E39" s="8" t="s">
        <v>16</v>
      </c>
      <c r="F39" s="12">
        <v>70</v>
      </c>
      <c r="G39" s="8" t="s">
        <v>482</v>
      </c>
      <c r="H39" s="6">
        <v>43.08</v>
      </c>
      <c r="I39" s="17">
        <f t="shared" si="0"/>
        <v>0.14849676000000001</v>
      </c>
      <c r="K39" s="15"/>
      <c r="P39" s="17"/>
    </row>
    <row r="40" spans="1:16" ht="15.2" customHeight="1" x14ac:dyDescent="0.35">
      <c r="A40" s="8">
        <v>3</v>
      </c>
      <c r="B40" s="8" t="s">
        <v>24</v>
      </c>
      <c r="C40" s="14" t="s">
        <v>271</v>
      </c>
      <c r="D40" s="11">
        <v>1.8612E-2</v>
      </c>
      <c r="E40" s="8" t="s">
        <v>16</v>
      </c>
      <c r="F40" s="12">
        <v>70</v>
      </c>
      <c r="G40" s="8" t="s">
        <v>482</v>
      </c>
      <c r="H40" s="6">
        <v>14.68</v>
      </c>
      <c r="I40" s="17">
        <f t="shared" si="0"/>
        <v>0.27322415999999999</v>
      </c>
      <c r="K40" s="15"/>
      <c r="P40" s="17"/>
    </row>
    <row r="41" spans="1:16" ht="15.2" customHeight="1" x14ac:dyDescent="0.35">
      <c r="A41" s="8">
        <v>3</v>
      </c>
      <c r="B41" s="8" t="s">
        <v>25</v>
      </c>
      <c r="C41" s="14" t="s">
        <v>272</v>
      </c>
      <c r="D41" s="11">
        <v>1.034E-3</v>
      </c>
      <c r="E41" s="8" t="s">
        <v>16</v>
      </c>
      <c r="F41" s="12">
        <v>70</v>
      </c>
      <c r="G41" s="8" t="s">
        <v>482</v>
      </c>
      <c r="H41" s="6">
        <v>90.12</v>
      </c>
      <c r="I41" s="17">
        <f t="shared" si="0"/>
        <v>9.3184080000000002E-2</v>
      </c>
      <c r="K41" s="15"/>
      <c r="P41" s="17"/>
    </row>
    <row r="42" spans="1:16" ht="15.2" customHeight="1" x14ac:dyDescent="0.35">
      <c r="A42" s="8">
        <v>3</v>
      </c>
      <c r="B42" s="8" t="s">
        <v>26</v>
      </c>
      <c r="C42" s="14" t="s">
        <v>273</v>
      </c>
      <c r="D42" s="11">
        <v>2.1714000000000001E-2</v>
      </c>
      <c r="E42" s="8" t="s">
        <v>16</v>
      </c>
      <c r="F42" s="12">
        <v>70</v>
      </c>
      <c r="G42" s="8" t="s">
        <v>482</v>
      </c>
      <c r="H42" s="6">
        <v>19.54</v>
      </c>
      <c r="I42" s="17">
        <f t="shared" si="0"/>
        <v>0.42429156000000001</v>
      </c>
      <c r="K42" s="15"/>
      <c r="P42" s="17"/>
    </row>
    <row r="43" spans="1:16" ht="15.2" customHeight="1" x14ac:dyDescent="0.35">
      <c r="A43" s="8">
        <v>3</v>
      </c>
      <c r="B43" s="8" t="s">
        <v>27</v>
      </c>
      <c r="C43" s="14" t="s">
        <v>274</v>
      </c>
      <c r="D43" s="11">
        <v>2.068E-3</v>
      </c>
      <c r="E43" s="8" t="s">
        <v>16</v>
      </c>
      <c r="F43" s="12">
        <v>70</v>
      </c>
      <c r="G43" s="8" t="s">
        <v>482</v>
      </c>
      <c r="H43" s="6">
        <v>12.98</v>
      </c>
      <c r="I43" s="17">
        <f t="shared" si="0"/>
        <v>2.6842640000000001E-2</v>
      </c>
      <c r="K43" s="15"/>
      <c r="P43" s="17"/>
    </row>
    <row r="44" spans="1:16" ht="15.2" customHeight="1" x14ac:dyDescent="0.35">
      <c r="A44" s="8">
        <v>3</v>
      </c>
      <c r="B44" s="8" t="s">
        <v>28</v>
      </c>
      <c r="C44" s="14" t="s">
        <v>275</v>
      </c>
      <c r="D44" s="11">
        <v>2.068E-3</v>
      </c>
      <c r="E44" s="8" t="s">
        <v>16</v>
      </c>
      <c r="F44" s="12">
        <v>70</v>
      </c>
      <c r="G44" s="8" t="s">
        <v>482</v>
      </c>
      <c r="H44" s="6">
        <v>47.23</v>
      </c>
      <c r="I44" s="17">
        <f t="shared" si="0"/>
        <v>9.767163999999999E-2</v>
      </c>
      <c r="K44" s="15"/>
      <c r="P44" s="17"/>
    </row>
    <row r="45" spans="1:16" ht="12.75" customHeight="1" x14ac:dyDescent="0.35">
      <c r="A45" s="8">
        <v>3</v>
      </c>
      <c r="B45" s="8" t="s">
        <v>29</v>
      </c>
      <c r="C45" s="14" t="s">
        <v>276</v>
      </c>
      <c r="D45" s="11">
        <v>6.2040000000000003E-3</v>
      </c>
      <c r="E45" s="8" t="s">
        <v>16</v>
      </c>
      <c r="F45" s="12">
        <v>70</v>
      </c>
      <c r="G45" s="8" t="s">
        <v>482</v>
      </c>
      <c r="H45" s="6">
        <v>7.13</v>
      </c>
      <c r="I45" s="17">
        <f t="shared" si="0"/>
        <v>4.4234519999999999E-2</v>
      </c>
      <c r="P45" s="17"/>
    </row>
  </sheetData>
  <mergeCells count="1">
    <mergeCell ref="G1:H1"/>
  </mergeCells>
  <phoneticPr fontId="1" type="noConversion"/>
  <conditionalFormatting sqref="G3:G45">
    <cfRule type="cellIs" dxfId="3" priority="1" operator="equal">
      <formula>"M"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B0FDF-CB8F-4812-9E70-F3DFDEA29092}">
  <dimension ref="A1:M145"/>
  <sheetViews>
    <sheetView workbookViewId="0">
      <selection activeCell="H19" sqref="H19"/>
    </sheetView>
  </sheetViews>
  <sheetFormatPr defaultColWidth="8" defaultRowHeight="12.75" customHeight="1" x14ac:dyDescent="0.35"/>
  <cols>
    <col min="1" max="1" width="9.140625" style="7" bestFit="1" customWidth="1"/>
    <col min="2" max="2" width="14" style="7" bestFit="1" customWidth="1"/>
    <col min="3" max="3" width="24.140625" style="6" bestFit="1" customWidth="1"/>
    <col min="4" max="4" width="14" style="6" bestFit="1" customWidth="1"/>
    <col min="5" max="5" width="5" style="7" bestFit="1" customWidth="1"/>
    <col min="6" max="6" width="5.140625" style="7" bestFit="1" customWidth="1"/>
    <col min="7" max="7" width="5" style="6" customWidth="1"/>
    <col min="8" max="8" width="8" style="6"/>
    <col min="9" max="9" width="8.42578125" style="17" bestFit="1" customWidth="1"/>
    <col min="10" max="10" width="8" style="6"/>
    <col min="11" max="11" width="8.42578125" style="6" bestFit="1" customWidth="1"/>
    <col min="12" max="12" width="8" style="6"/>
    <col min="13" max="13" width="8.42578125" style="6" bestFit="1" customWidth="1"/>
    <col min="14" max="16384" width="8" style="6"/>
  </cols>
  <sheetData>
    <row r="1" spans="1:13" ht="15.2" customHeight="1" x14ac:dyDescent="0.35">
      <c r="A1" s="8" t="s">
        <v>5</v>
      </c>
      <c r="B1" s="8" t="s">
        <v>149</v>
      </c>
      <c r="C1" s="14" t="s">
        <v>325</v>
      </c>
      <c r="E1" s="8" t="s">
        <v>7</v>
      </c>
      <c r="G1" s="38" t="s">
        <v>520</v>
      </c>
      <c r="H1" s="38"/>
      <c r="I1" s="15">
        <f>SUMIF(A3:A145,1,I3:I145)</f>
        <v>543.16415962274777</v>
      </c>
      <c r="J1" s="6" t="s">
        <v>486</v>
      </c>
      <c r="K1" s="17">
        <f>I3+I8+I18+I21+I23+I54+I60+I74+I76+I117</f>
        <v>160.83011962274776</v>
      </c>
      <c r="L1" s="6" t="s">
        <v>487</v>
      </c>
      <c r="M1" s="17">
        <f>I1-K1</f>
        <v>382.33404000000002</v>
      </c>
    </row>
    <row r="2" spans="1:13" ht="15.2" customHeight="1" x14ac:dyDescent="0.35">
      <c r="A2" s="9" t="s">
        <v>0</v>
      </c>
      <c r="B2" s="9" t="s">
        <v>1</v>
      </c>
      <c r="C2" s="2" t="s">
        <v>284</v>
      </c>
      <c r="D2" s="10" t="s">
        <v>2</v>
      </c>
      <c r="E2" s="9" t="s">
        <v>3</v>
      </c>
      <c r="F2" s="9" t="s">
        <v>4</v>
      </c>
      <c r="G2" s="2" t="s">
        <v>479</v>
      </c>
      <c r="H2" s="2" t="s">
        <v>480</v>
      </c>
      <c r="I2" s="16" t="s">
        <v>483</v>
      </c>
      <c r="J2" s="2" t="s">
        <v>481</v>
      </c>
    </row>
    <row r="3" spans="1:13" ht="15.2" customHeight="1" x14ac:dyDescent="0.35">
      <c r="A3" s="8">
        <v>1</v>
      </c>
      <c r="B3" s="8" t="s">
        <v>148</v>
      </c>
      <c r="C3" s="14" t="s">
        <v>326</v>
      </c>
      <c r="D3" s="11">
        <v>1</v>
      </c>
      <c r="E3" s="8" t="s">
        <v>7</v>
      </c>
      <c r="F3" s="12">
        <v>10</v>
      </c>
      <c r="G3" s="8" t="s">
        <v>134</v>
      </c>
      <c r="H3" s="6">
        <f>I4</f>
        <v>2.3362790000000001E-2</v>
      </c>
      <c r="I3" s="17">
        <f>D3*H3</f>
        <v>2.3362790000000001E-2</v>
      </c>
      <c r="K3" s="15"/>
    </row>
    <row r="4" spans="1:13" ht="15.2" customHeight="1" x14ac:dyDescent="0.35">
      <c r="A4" s="8">
        <v>2</v>
      </c>
      <c r="B4" s="8" t="s">
        <v>147</v>
      </c>
      <c r="C4" s="14" t="s">
        <v>327</v>
      </c>
      <c r="D4" s="11">
        <v>1.1000000000000001E-3</v>
      </c>
      <c r="E4" s="8" t="s">
        <v>16</v>
      </c>
      <c r="F4" s="12">
        <v>90</v>
      </c>
      <c r="G4" s="8" t="s">
        <v>482</v>
      </c>
      <c r="H4" s="6">
        <v>21.238900000000001</v>
      </c>
      <c r="I4" s="17">
        <f t="shared" ref="I4:I67" si="0">D4*H4</f>
        <v>2.3362790000000001E-2</v>
      </c>
      <c r="K4" s="15"/>
    </row>
    <row r="5" spans="1:13" ht="15.2" customHeight="1" x14ac:dyDescent="0.35">
      <c r="A5" s="8">
        <v>1</v>
      </c>
      <c r="B5" s="8" t="s">
        <v>146</v>
      </c>
      <c r="C5" s="14" t="s">
        <v>328</v>
      </c>
      <c r="D5" s="11">
        <v>1</v>
      </c>
      <c r="E5" s="8" t="s">
        <v>7</v>
      </c>
      <c r="F5" s="12">
        <v>10</v>
      </c>
      <c r="G5" s="8" t="s">
        <v>482</v>
      </c>
      <c r="H5" s="6">
        <v>0.18</v>
      </c>
      <c r="I5" s="17">
        <f t="shared" si="0"/>
        <v>0.18</v>
      </c>
      <c r="K5" s="15"/>
    </row>
    <row r="6" spans="1:13" ht="15.2" customHeight="1" x14ac:dyDescent="0.35">
      <c r="A6" s="8">
        <v>1</v>
      </c>
      <c r="B6" s="8" t="s">
        <v>145</v>
      </c>
      <c r="C6" s="14" t="s">
        <v>329</v>
      </c>
      <c r="D6" s="11">
        <v>1</v>
      </c>
      <c r="E6" s="8" t="s">
        <v>7</v>
      </c>
      <c r="F6" s="12">
        <v>10</v>
      </c>
      <c r="G6" s="8" t="s">
        <v>482</v>
      </c>
      <c r="H6" s="6">
        <v>0.27</v>
      </c>
      <c r="I6" s="17">
        <f t="shared" si="0"/>
        <v>0.27</v>
      </c>
      <c r="K6" s="15"/>
    </row>
    <row r="7" spans="1:13" ht="15.2" customHeight="1" x14ac:dyDescent="0.35">
      <c r="A7" s="8">
        <v>1</v>
      </c>
      <c r="B7" s="8" t="s">
        <v>144</v>
      </c>
      <c r="C7" s="14" t="s">
        <v>330</v>
      </c>
      <c r="D7" s="11">
        <v>1</v>
      </c>
      <c r="E7" s="8" t="s">
        <v>7</v>
      </c>
      <c r="F7" s="12">
        <v>10</v>
      </c>
      <c r="G7" s="8" t="s">
        <v>482</v>
      </c>
      <c r="H7" s="6">
        <v>0.53</v>
      </c>
      <c r="I7" s="17">
        <f t="shared" si="0"/>
        <v>0.53</v>
      </c>
      <c r="K7" s="15"/>
    </row>
    <row r="8" spans="1:13" ht="15.2" customHeight="1" x14ac:dyDescent="0.35">
      <c r="A8" s="8">
        <v>1</v>
      </c>
      <c r="B8" s="8" t="s">
        <v>143</v>
      </c>
      <c r="C8" s="14" t="s">
        <v>331</v>
      </c>
      <c r="D8" s="11">
        <v>28</v>
      </c>
      <c r="E8" s="8" t="s">
        <v>7</v>
      </c>
      <c r="F8" s="12">
        <v>10</v>
      </c>
      <c r="G8" s="8" t="s">
        <v>134</v>
      </c>
      <c r="H8" s="17">
        <f>I9</f>
        <v>1.7787562E-2</v>
      </c>
      <c r="I8" s="17">
        <f t="shared" si="0"/>
        <v>0.49805173599999997</v>
      </c>
      <c r="K8" s="15"/>
    </row>
    <row r="9" spans="1:13" ht="15.2" customHeight="1" x14ac:dyDescent="0.35">
      <c r="A9" s="8">
        <v>2</v>
      </c>
      <c r="B9" s="8" t="s">
        <v>142</v>
      </c>
      <c r="C9" s="14" t="s">
        <v>332</v>
      </c>
      <c r="D9" s="11">
        <v>1.34E-3</v>
      </c>
      <c r="E9" s="8" t="s">
        <v>16</v>
      </c>
      <c r="F9" s="12">
        <v>90</v>
      </c>
      <c r="G9" s="8" t="s">
        <v>482</v>
      </c>
      <c r="H9" s="6">
        <v>13.2743</v>
      </c>
      <c r="I9" s="17">
        <f t="shared" si="0"/>
        <v>1.7787562E-2</v>
      </c>
      <c r="K9" s="15"/>
    </row>
    <row r="10" spans="1:13" ht="15.2" customHeight="1" x14ac:dyDescent="0.35">
      <c r="A10" s="8">
        <v>1</v>
      </c>
      <c r="B10" s="8" t="s">
        <v>141</v>
      </c>
      <c r="C10" s="14" t="s">
        <v>333</v>
      </c>
      <c r="D10" s="11">
        <v>5</v>
      </c>
      <c r="E10" s="8" t="s">
        <v>74</v>
      </c>
      <c r="F10" s="12">
        <v>10</v>
      </c>
      <c r="G10" s="8" t="s">
        <v>482</v>
      </c>
      <c r="H10" s="6">
        <v>5.2999999999999999E-2</v>
      </c>
      <c r="I10" s="17">
        <f t="shared" si="0"/>
        <v>0.26500000000000001</v>
      </c>
      <c r="K10" s="15"/>
    </row>
    <row r="11" spans="1:13" ht="15.2" customHeight="1" x14ac:dyDescent="0.35">
      <c r="A11" s="8">
        <v>1</v>
      </c>
      <c r="B11" s="8" t="s">
        <v>140</v>
      </c>
      <c r="C11" s="14" t="s">
        <v>334</v>
      </c>
      <c r="D11" s="11">
        <v>2</v>
      </c>
      <c r="E11" s="8" t="s">
        <v>7</v>
      </c>
      <c r="F11" s="12">
        <v>10</v>
      </c>
      <c r="G11" s="8" t="s">
        <v>482</v>
      </c>
      <c r="H11" s="6">
        <v>8.9599999999999999E-2</v>
      </c>
      <c r="I11" s="17">
        <f t="shared" si="0"/>
        <v>0.1792</v>
      </c>
      <c r="K11" s="15"/>
    </row>
    <row r="12" spans="1:13" ht="15.2" customHeight="1" x14ac:dyDescent="0.35">
      <c r="A12" s="8">
        <v>1</v>
      </c>
      <c r="B12" s="8" t="s">
        <v>139</v>
      </c>
      <c r="C12" s="14" t="s">
        <v>335</v>
      </c>
      <c r="D12" s="11">
        <v>1</v>
      </c>
      <c r="E12" s="8" t="s">
        <v>7</v>
      </c>
      <c r="F12" s="12">
        <v>10</v>
      </c>
      <c r="G12" s="8" t="s">
        <v>482</v>
      </c>
      <c r="H12" s="6">
        <v>4.9000000000000002E-2</v>
      </c>
      <c r="I12" s="17">
        <f t="shared" si="0"/>
        <v>4.9000000000000002E-2</v>
      </c>
      <c r="K12" s="15"/>
    </row>
    <row r="13" spans="1:13" ht="15.2" customHeight="1" x14ac:dyDescent="0.35">
      <c r="A13" s="8">
        <v>1</v>
      </c>
      <c r="B13" s="8" t="s">
        <v>138</v>
      </c>
      <c r="C13" s="14" t="s">
        <v>336</v>
      </c>
      <c r="D13" s="11">
        <v>1</v>
      </c>
      <c r="E13" s="8" t="s">
        <v>7</v>
      </c>
      <c r="F13" s="12">
        <v>10</v>
      </c>
      <c r="G13" s="8" t="s">
        <v>482</v>
      </c>
      <c r="H13" s="6">
        <v>0.13719999999999999</v>
      </c>
      <c r="I13" s="17">
        <f t="shared" si="0"/>
        <v>0.13719999999999999</v>
      </c>
      <c r="K13" s="15"/>
    </row>
    <row r="14" spans="1:13" ht="15.2" customHeight="1" x14ac:dyDescent="0.35">
      <c r="A14" s="8">
        <v>1</v>
      </c>
      <c r="B14" s="8" t="s">
        <v>137</v>
      </c>
      <c r="C14" s="14" t="s">
        <v>337</v>
      </c>
      <c r="D14" s="11">
        <v>1</v>
      </c>
      <c r="E14" s="8" t="s">
        <v>7</v>
      </c>
      <c r="F14" s="12">
        <v>10</v>
      </c>
      <c r="G14" s="8" t="s">
        <v>482</v>
      </c>
      <c r="H14" s="6">
        <v>0.24</v>
      </c>
      <c r="I14" s="17">
        <f t="shared" si="0"/>
        <v>0.24</v>
      </c>
      <c r="K14" s="15"/>
    </row>
    <row r="15" spans="1:13" ht="15.2" customHeight="1" x14ac:dyDescent="0.35">
      <c r="A15" s="8">
        <v>1</v>
      </c>
      <c r="B15" s="8" t="s">
        <v>136</v>
      </c>
      <c r="C15" s="14" t="s">
        <v>338</v>
      </c>
      <c r="D15" s="11">
        <v>4</v>
      </c>
      <c r="E15" s="8" t="s">
        <v>7</v>
      </c>
      <c r="F15" s="12">
        <v>10</v>
      </c>
      <c r="G15" s="8" t="s">
        <v>482</v>
      </c>
      <c r="H15" s="6">
        <v>0.5</v>
      </c>
      <c r="I15" s="17">
        <f t="shared" si="0"/>
        <v>2</v>
      </c>
      <c r="K15" s="15"/>
    </row>
    <row r="16" spans="1:13" ht="15.2" customHeight="1" x14ac:dyDescent="0.35">
      <c r="A16" s="8">
        <v>1</v>
      </c>
      <c r="B16" s="8" t="s">
        <v>76</v>
      </c>
      <c r="C16" s="14" t="s">
        <v>299</v>
      </c>
      <c r="D16" s="11">
        <v>4</v>
      </c>
      <c r="E16" s="8" t="s">
        <v>7</v>
      </c>
      <c r="F16" s="12">
        <v>10</v>
      </c>
      <c r="G16" s="8" t="s">
        <v>482</v>
      </c>
      <c r="H16" s="6">
        <v>0.22539999999999999</v>
      </c>
      <c r="I16" s="17">
        <f t="shared" si="0"/>
        <v>0.90159999999999996</v>
      </c>
      <c r="K16" s="15"/>
    </row>
    <row r="17" spans="1:11" ht="15.2" customHeight="1" x14ac:dyDescent="0.35">
      <c r="A17" s="8">
        <v>1</v>
      </c>
      <c r="B17" s="8" t="s">
        <v>135</v>
      </c>
      <c r="C17" s="14" t="s">
        <v>339</v>
      </c>
      <c r="D17" s="11">
        <v>0.55000000000000004</v>
      </c>
      <c r="E17" s="8" t="s">
        <v>134</v>
      </c>
      <c r="F17" s="12">
        <v>10</v>
      </c>
      <c r="G17" s="8" t="s">
        <v>482</v>
      </c>
      <c r="H17" s="6">
        <v>0.58899999999999997</v>
      </c>
      <c r="I17" s="17">
        <f t="shared" si="0"/>
        <v>0.32395000000000002</v>
      </c>
      <c r="K17" s="15"/>
    </row>
    <row r="18" spans="1:11" ht="15.2" customHeight="1" x14ac:dyDescent="0.35">
      <c r="A18" s="8">
        <v>1</v>
      </c>
      <c r="B18" s="8" t="s">
        <v>133</v>
      </c>
      <c r="C18" s="14" t="s">
        <v>340</v>
      </c>
      <c r="D18" s="11">
        <v>1</v>
      </c>
      <c r="E18" s="8" t="s">
        <v>7</v>
      </c>
      <c r="F18" s="12">
        <v>10</v>
      </c>
      <c r="G18" s="8" t="s">
        <v>134</v>
      </c>
      <c r="H18" s="17">
        <f>I19</f>
        <v>1.654862E-2</v>
      </c>
      <c r="I18" s="17">
        <f t="shared" si="0"/>
        <v>1.654862E-2</v>
      </c>
      <c r="K18" s="15"/>
    </row>
    <row r="19" spans="1:11" ht="15.2" customHeight="1" x14ac:dyDescent="0.35">
      <c r="A19" s="8">
        <v>2</v>
      </c>
      <c r="B19" s="8" t="s">
        <v>132</v>
      </c>
      <c r="C19" s="14" t="s">
        <v>341</v>
      </c>
      <c r="D19" s="11">
        <v>1.1000000000000001E-3</v>
      </c>
      <c r="E19" s="8" t="s">
        <v>16</v>
      </c>
      <c r="F19" s="12">
        <v>90</v>
      </c>
      <c r="G19" s="8" t="s">
        <v>482</v>
      </c>
      <c r="H19" s="6">
        <v>15.0442</v>
      </c>
      <c r="I19" s="17">
        <f t="shared" si="0"/>
        <v>1.654862E-2</v>
      </c>
      <c r="K19" s="15"/>
    </row>
    <row r="20" spans="1:11" ht="15.2" customHeight="1" x14ac:dyDescent="0.35">
      <c r="A20" s="8">
        <v>1</v>
      </c>
      <c r="B20" s="8" t="s">
        <v>131</v>
      </c>
      <c r="C20" s="14" t="s">
        <v>342</v>
      </c>
      <c r="D20" s="11">
        <v>2</v>
      </c>
      <c r="E20" s="8" t="s">
        <v>7</v>
      </c>
      <c r="F20" s="12">
        <v>10</v>
      </c>
      <c r="G20" s="8" t="s">
        <v>482</v>
      </c>
      <c r="H20" s="6">
        <v>0.48670000000000002</v>
      </c>
      <c r="I20" s="17">
        <f t="shared" si="0"/>
        <v>0.97340000000000004</v>
      </c>
      <c r="K20" s="15"/>
    </row>
    <row r="21" spans="1:11" ht="15.2" customHeight="1" x14ac:dyDescent="0.35">
      <c r="A21" s="8">
        <v>1</v>
      </c>
      <c r="B21" s="8" t="s">
        <v>75</v>
      </c>
      <c r="C21" s="14" t="s">
        <v>300</v>
      </c>
      <c r="D21" s="11">
        <v>4</v>
      </c>
      <c r="E21" s="8" t="s">
        <v>74</v>
      </c>
      <c r="F21" s="12">
        <v>10</v>
      </c>
      <c r="G21" s="8" t="s">
        <v>134</v>
      </c>
      <c r="H21" s="6">
        <f>I22</f>
        <v>0.60959290870000005</v>
      </c>
      <c r="I21" s="17">
        <f t="shared" si="0"/>
        <v>2.4383716348000002</v>
      </c>
      <c r="K21" s="15"/>
    </row>
    <row r="22" spans="1:11" ht="15.2" customHeight="1" x14ac:dyDescent="0.35">
      <c r="A22" s="8">
        <v>2</v>
      </c>
      <c r="B22" s="8" t="s">
        <v>73</v>
      </c>
      <c r="C22" s="14" t="s">
        <v>301</v>
      </c>
      <c r="D22" s="11">
        <v>1.013E-2</v>
      </c>
      <c r="E22" s="8" t="s">
        <v>16</v>
      </c>
      <c r="F22" s="12">
        <v>90</v>
      </c>
      <c r="G22" s="8" t="s">
        <v>482</v>
      </c>
      <c r="H22" s="6">
        <v>60.176990000000004</v>
      </c>
      <c r="I22" s="17">
        <f t="shared" si="0"/>
        <v>0.60959290870000005</v>
      </c>
      <c r="K22" s="15"/>
    </row>
    <row r="23" spans="1:11" ht="15.2" customHeight="1" x14ac:dyDescent="0.35">
      <c r="A23" s="8">
        <v>1</v>
      </c>
      <c r="B23" s="8" t="s">
        <v>130</v>
      </c>
      <c r="C23" s="14" t="s">
        <v>343</v>
      </c>
      <c r="D23" s="11">
        <v>1</v>
      </c>
      <c r="E23" s="8" t="s">
        <v>7</v>
      </c>
      <c r="F23" s="12">
        <v>10</v>
      </c>
      <c r="G23" s="8" t="s">
        <v>134</v>
      </c>
      <c r="H23" s="6">
        <f>I24+I41</f>
        <v>77.202572520050495</v>
      </c>
      <c r="I23" s="17">
        <f t="shared" si="0"/>
        <v>77.202572520050495</v>
      </c>
      <c r="K23" s="15"/>
    </row>
    <row r="24" spans="1:11" ht="15.2" customHeight="1" x14ac:dyDescent="0.35">
      <c r="A24" s="8">
        <v>2</v>
      </c>
      <c r="B24" s="8" t="s">
        <v>129</v>
      </c>
      <c r="C24" s="14" t="s">
        <v>344</v>
      </c>
      <c r="D24" s="11">
        <v>1</v>
      </c>
      <c r="E24" s="8" t="s">
        <v>7</v>
      </c>
      <c r="F24" s="12">
        <v>70</v>
      </c>
      <c r="G24" s="8" t="s">
        <v>134</v>
      </c>
      <c r="H24" s="6">
        <f>SUMIF(A25:A40,3,I25:I40)</f>
        <v>74.839692489000001</v>
      </c>
      <c r="I24" s="17">
        <f t="shared" si="0"/>
        <v>74.839692489000001</v>
      </c>
      <c r="K24" s="15"/>
    </row>
    <row r="25" spans="1:11" ht="15.2" customHeight="1" x14ac:dyDescent="0.35">
      <c r="A25" s="8">
        <v>3</v>
      </c>
      <c r="B25" s="8" t="s">
        <v>128</v>
      </c>
      <c r="C25" s="14" t="s">
        <v>345</v>
      </c>
      <c r="D25" s="11">
        <v>2</v>
      </c>
      <c r="E25" s="8" t="s">
        <v>7</v>
      </c>
      <c r="F25" s="12">
        <v>20</v>
      </c>
      <c r="G25" s="8" t="s">
        <v>482</v>
      </c>
      <c r="H25" s="6">
        <v>1.8525</v>
      </c>
      <c r="I25" s="17">
        <f t="shared" si="0"/>
        <v>3.7050000000000001</v>
      </c>
      <c r="K25" s="15"/>
    </row>
    <row r="26" spans="1:11" ht="15.2" customHeight="1" x14ac:dyDescent="0.35">
      <c r="A26" s="8">
        <v>3</v>
      </c>
      <c r="B26" s="8" t="s">
        <v>127</v>
      </c>
      <c r="C26" s="14" t="s">
        <v>346</v>
      </c>
      <c r="D26" s="11">
        <v>2</v>
      </c>
      <c r="E26" s="8" t="s">
        <v>7</v>
      </c>
      <c r="F26" s="12">
        <v>20</v>
      </c>
      <c r="G26" s="8" t="s">
        <v>482</v>
      </c>
      <c r="H26" s="6">
        <v>4.7785000000000002</v>
      </c>
      <c r="I26" s="17">
        <f t="shared" si="0"/>
        <v>9.5570000000000004</v>
      </c>
      <c r="K26" s="15"/>
    </row>
    <row r="27" spans="1:11" ht="15.2" customHeight="1" x14ac:dyDescent="0.35">
      <c r="A27" s="8">
        <v>3</v>
      </c>
      <c r="B27" s="8" t="s">
        <v>126</v>
      </c>
      <c r="C27" s="14" t="s">
        <v>347</v>
      </c>
      <c r="D27" s="11">
        <v>2</v>
      </c>
      <c r="E27" s="8" t="s">
        <v>7</v>
      </c>
      <c r="F27" s="12">
        <v>20</v>
      </c>
      <c r="G27" s="8" t="s">
        <v>482</v>
      </c>
      <c r="H27" s="6">
        <v>4.7785000000000002</v>
      </c>
      <c r="I27" s="17">
        <f t="shared" si="0"/>
        <v>9.5570000000000004</v>
      </c>
      <c r="K27" s="15"/>
    </row>
    <row r="28" spans="1:11" ht="15.2" customHeight="1" x14ac:dyDescent="0.35">
      <c r="A28" s="8">
        <v>3</v>
      </c>
      <c r="B28" s="8" t="s">
        <v>125</v>
      </c>
      <c r="C28" s="14" t="s">
        <v>348</v>
      </c>
      <c r="D28" s="11">
        <v>2</v>
      </c>
      <c r="E28" s="8" t="s">
        <v>7</v>
      </c>
      <c r="F28" s="12">
        <v>20</v>
      </c>
      <c r="G28" s="8" t="s">
        <v>134</v>
      </c>
      <c r="H28" s="6">
        <f>I29</f>
        <v>6.3993279999999997</v>
      </c>
      <c r="I28" s="17">
        <f t="shared" si="0"/>
        <v>12.798655999999999</v>
      </c>
      <c r="K28" s="15"/>
    </row>
    <row r="29" spans="1:11" ht="15.2" customHeight="1" x14ac:dyDescent="0.35">
      <c r="A29" s="8">
        <v>4</v>
      </c>
      <c r="B29" s="8" t="s">
        <v>124</v>
      </c>
      <c r="C29" s="14" t="s">
        <v>321</v>
      </c>
      <c r="D29" s="11">
        <v>1.3</v>
      </c>
      <c r="E29" s="8" t="s">
        <v>16</v>
      </c>
      <c r="F29" s="12">
        <v>110</v>
      </c>
      <c r="G29" s="8" t="s">
        <v>482</v>
      </c>
      <c r="H29" s="13">
        <v>4.9225599999999998</v>
      </c>
      <c r="I29" s="17">
        <f t="shared" si="0"/>
        <v>6.3993279999999997</v>
      </c>
      <c r="K29" s="15"/>
    </row>
    <row r="30" spans="1:11" ht="15.2" customHeight="1" x14ac:dyDescent="0.35">
      <c r="A30" s="8">
        <v>3</v>
      </c>
      <c r="B30" s="8" t="s">
        <v>123</v>
      </c>
      <c r="C30" s="14" t="s">
        <v>349</v>
      </c>
      <c r="D30" s="11">
        <v>1</v>
      </c>
      <c r="E30" s="8" t="s">
        <v>7</v>
      </c>
      <c r="F30" s="12">
        <v>20</v>
      </c>
      <c r="G30" s="8" t="s">
        <v>134</v>
      </c>
      <c r="H30" s="6">
        <f>I31</f>
        <v>5.2612321279999996</v>
      </c>
      <c r="I30" s="17">
        <f t="shared" si="0"/>
        <v>5.2612321279999996</v>
      </c>
      <c r="K30" s="15"/>
    </row>
    <row r="31" spans="1:11" ht="15.2" customHeight="1" x14ac:dyDescent="0.35">
      <c r="A31" s="8">
        <v>4</v>
      </c>
      <c r="B31" s="8" t="s">
        <v>52</v>
      </c>
      <c r="C31" s="14" t="s">
        <v>321</v>
      </c>
      <c r="D31" s="11">
        <v>1.0688</v>
      </c>
      <c r="E31" s="8" t="s">
        <v>16</v>
      </c>
      <c r="F31" s="12">
        <v>110</v>
      </c>
      <c r="G31" s="8" t="s">
        <v>482</v>
      </c>
      <c r="H31" s="13">
        <v>4.9225599999999998</v>
      </c>
      <c r="I31" s="17">
        <f t="shared" si="0"/>
        <v>5.2612321279999996</v>
      </c>
      <c r="K31" s="15"/>
    </row>
    <row r="32" spans="1:11" ht="15.2" customHeight="1" x14ac:dyDescent="0.35">
      <c r="A32" s="8">
        <v>3</v>
      </c>
      <c r="B32" s="8" t="s">
        <v>122</v>
      </c>
      <c r="C32" s="14" t="s">
        <v>350</v>
      </c>
      <c r="D32" s="11">
        <v>2</v>
      </c>
      <c r="E32" s="8" t="s">
        <v>7</v>
      </c>
      <c r="F32" s="12">
        <v>20</v>
      </c>
      <c r="G32" s="8" t="s">
        <v>482</v>
      </c>
      <c r="H32" s="6">
        <v>1.62</v>
      </c>
      <c r="I32" s="17">
        <f t="shared" si="0"/>
        <v>3.24</v>
      </c>
      <c r="K32" s="15"/>
    </row>
    <row r="33" spans="1:11" ht="15.2" customHeight="1" x14ac:dyDescent="0.35">
      <c r="A33" s="8">
        <v>3</v>
      </c>
      <c r="B33" s="8" t="s">
        <v>121</v>
      </c>
      <c r="C33" s="14" t="s">
        <v>351</v>
      </c>
      <c r="D33" s="11">
        <v>1</v>
      </c>
      <c r="E33" s="8" t="s">
        <v>7</v>
      </c>
      <c r="F33" s="12">
        <v>20</v>
      </c>
      <c r="G33" s="8" t="s">
        <v>482</v>
      </c>
      <c r="H33" s="6">
        <v>0.6</v>
      </c>
      <c r="I33" s="17">
        <f t="shared" si="0"/>
        <v>0.6</v>
      </c>
      <c r="K33" s="15"/>
    </row>
    <row r="34" spans="1:11" ht="15.2" customHeight="1" x14ac:dyDescent="0.35">
      <c r="A34" s="8">
        <v>3</v>
      </c>
      <c r="B34" s="8" t="s">
        <v>120</v>
      </c>
      <c r="C34" s="14" t="s">
        <v>352</v>
      </c>
      <c r="D34" s="11">
        <v>2</v>
      </c>
      <c r="E34" s="8" t="s">
        <v>7</v>
      </c>
      <c r="F34" s="12">
        <v>20</v>
      </c>
      <c r="G34" s="8" t="s">
        <v>134</v>
      </c>
      <c r="H34" s="6">
        <f>I35</f>
        <v>8.4378174030000004</v>
      </c>
      <c r="I34" s="17">
        <f t="shared" si="0"/>
        <v>16.875634806000001</v>
      </c>
      <c r="K34" s="15"/>
    </row>
    <row r="35" spans="1:11" ht="15.2" customHeight="1" x14ac:dyDescent="0.35">
      <c r="A35" s="8">
        <v>4</v>
      </c>
      <c r="B35" s="8" t="s">
        <v>119</v>
      </c>
      <c r="C35" s="14" t="s">
        <v>321</v>
      </c>
      <c r="D35" s="11">
        <v>1.6538999999999999</v>
      </c>
      <c r="E35" s="8" t="s">
        <v>16</v>
      </c>
      <c r="F35" s="12">
        <v>110</v>
      </c>
      <c r="G35" s="8" t="s">
        <v>482</v>
      </c>
      <c r="H35" s="6">
        <v>5.1017700000000001</v>
      </c>
      <c r="I35" s="17">
        <f t="shared" si="0"/>
        <v>8.4378174030000004</v>
      </c>
      <c r="K35" s="15"/>
    </row>
    <row r="36" spans="1:11" ht="15.2" customHeight="1" x14ac:dyDescent="0.35">
      <c r="A36" s="8">
        <v>3</v>
      </c>
      <c r="B36" s="8" t="s">
        <v>118</v>
      </c>
      <c r="C36" s="14" t="s">
        <v>353</v>
      </c>
      <c r="D36" s="11">
        <v>2</v>
      </c>
      <c r="E36" s="8" t="s">
        <v>7</v>
      </c>
      <c r="F36" s="12">
        <v>20</v>
      </c>
      <c r="G36" s="8" t="s">
        <v>482</v>
      </c>
      <c r="H36" s="6">
        <v>4.4249999999999998</v>
      </c>
      <c r="I36" s="17">
        <f t="shared" si="0"/>
        <v>8.85</v>
      </c>
      <c r="K36" s="15"/>
    </row>
    <row r="37" spans="1:11" ht="15.2" customHeight="1" x14ac:dyDescent="0.35">
      <c r="A37" s="8">
        <v>3</v>
      </c>
      <c r="B37" s="8" t="s">
        <v>117</v>
      </c>
      <c r="C37" s="14" t="s">
        <v>354</v>
      </c>
      <c r="D37" s="11">
        <v>1</v>
      </c>
      <c r="E37" s="8" t="s">
        <v>7</v>
      </c>
      <c r="F37" s="12">
        <v>20</v>
      </c>
      <c r="G37" s="8" t="s">
        <v>482</v>
      </c>
      <c r="H37" s="6">
        <v>0.82899999999999996</v>
      </c>
      <c r="I37" s="17">
        <f t="shared" si="0"/>
        <v>0.82899999999999996</v>
      </c>
      <c r="K37" s="15"/>
    </row>
    <row r="38" spans="1:11" ht="15.2" customHeight="1" x14ac:dyDescent="0.35">
      <c r="A38" s="8">
        <v>3</v>
      </c>
      <c r="B38" s="8" t="s">
        <v>116</v>
      </c>
      <c r="C38" s="14" t="s">
        <v>355</v>
      </c>
      <c r="D38" s="11">
        <v>1</v>
      </c>
      <c r="E38" s="8" t="s">
        <v>7</v>
      </c>
      <c r="F38" s="12">
        <v>20</v>
      </c>
      <c r="G38" s="8" t="s">
        <v>482</v>
      </c>
      <c r="H38" s="6">
        <v>3.5061</v>
      </c>
      <c r="I38" s="17">
        <f t="shared" si="0"/>
        <v>3.5061</v>
      </c>
      <c r="K38" s="15"/>
    </row>
    <row r="39" spans="1:11" ht="15.2" customHeight="1" x14ac:dyDescent="0.35">
      <c r="A39" s="8">
        <v>3</v>
      </c>
      <c r="B39" s="8" t="s">
        <v>78</v>
      </c>
      <c r="C39" s="14" t="s">
        <v>324</v>
      </c>
      <c r="D39" s="11">
        <v>7.4999999999999997E-3</v>
      </c>
      <c r="E39" s="8" t="s">
        <v>16</v>
      </c>
      <c r="F39" s="12">
        <v>20</v>
      </c>
      <c r="G39" s="8" t="s">
        <v>482</v>
      </c>
      <c r="H39" s="6">
        <v>5.6221300000000003</v>
      </c>
      <c r="I39" s="17">
        <f t="shared" si="0"/>
        <v>4.2165975000000001E-2</v>
      </c>
      <c r="K39" s="15"/>
    </row>
    <row r="40" spans="1:11" ht="15.2" customHeight="1" x14ac:dyDescent="0.35">
      <c r="A40" s="8">
        <v>3</v>
      </c>
      <c r="B40" s="8" t="s">
        <v>17</v>
      </c>
      <c r="C40" s="14" t="s">
        <v>265</v>
      </c>
      <c r="D40" s="11">
        <v>3.0000000000000001E-3</v>
      </c>
      <c r="E40" s="8" t="s">
        <v>16</v>
      </c>
      <c r="F40" s="12">
        <v>20</v>
      </c>
      <c r="G40" s="8" t="s">
        <v>482</v>
      </c>
      <c r="H40" s="6">
        <v>5.9678599999999999</v>
      </c>
      <c r="I40" s="17">
        <f t="shared" si="0"/>
        <v>1.7903579999999999E-2</v>
      </c>
      <c r="K40" s="15"/>
    </row>
    <row r="41" spans="1:11" ht="15.2" customHeight="1" x14ac:dyDescent="0.35">
      <c r="A41" s="8">
        <v>2</v>
      </c>
      <c r="B41" s="8" t="s">
        <v>18</v>
      </c>
      <c r="C41" s="14" t="s">
        <v>266</v>
      </c>
      <c r="D41" s="11">
        <v>0.40300000000000002</v>
      </c>
      <c r="E41" s="8" t="s">
        <v>19</v>
      </c>
      <c r="F41" s="12">
        <v>70</v>
      </c>
      <c r="G41" s="8" t="s">
        <v>134</v>
      </c>
      <c r="H41" s="13">
        <f>SUM(I42:I51)</f>
        <v>5.8632258835000002</v>
      </c>
      <c r="I41" s="17">
        <f t="shared" si="0"/>
        <v>2.3628800310505</v>
      </c>
      <c r="K41" s="15"/>
    </row>
    <row r="42" spans="1:11" ht="15.2" customHeight="1" x14ac:dyDescent="0.35">
      <c r="A42" s="8">
        <v>3</v>
      </c>
      <c r="B42" s="8" t="s">
        <v>20</v>
      </c>
      <c r="C42" s="14" t="s">
        <v>267</v>
      </c>
      <c r="D42" s="11">
        <v>0.156</v>
      </c>
      <c r="E42" s="8" t="s">
        <v>16</v>
      </c>
      <c r="F42" s="12">
        <v>70</v>
      </c>
      <c r="G42" s="8" t="s">
        <v>482</v>
      </c>
      <c r="H42" s="6">
        <v>22.2</v>
      </c>
      <c r="I42" s="17">
        <f t="shared" si="0"/>
        <v>3.4632000000000001</v>
      </c>
      <c r="K42" s="15"/>
    </row>
    <row r="43" spans="1:11" ht="15.2" customHeight="1" x14ac:dyDescent="0.35">
      <c r="A43" s="8">
        <v>3</v>
      </c>
      <c r="B43" s="8" t="s">
        <v>21</v>
      </c>
      <c r="C43" s="14" t="s">
        <v>268</v>
      </c>
      <c r="D43" s="11">
        <v>1.6554098999999999E-2</v>
      </c>
      <c r="E43" s="8" t="s">
        <v>16</v>
      </c>
      <c r="F43" s="12">
        <v>70</v>
      </c>
      <c r="G43" s="8" t="s">
        <v>482</v>
      </c>
      <c r="H43" s="6">
        <v>22.5</v>
      </c>
      <c r="I43" s="17">
        <f t="shared" si="0"/>
        <v>0.3724672275</v>
      </c>
      <c r="K43" s="15"/>
    </row>
    <row r="44" spans="1:11" ht="15.2" customHeight="1" x14ac:dyDescent="0.35">
      <c r="A44" s="8">
        <v>3</v>
      </c>
      <c r="B44" s="8" t="s">
        <v>22</v>
      </c>
      <c r="C44" s="14" t="s">
        <v>269</v>
      </c>
      <c r="D44" s="11">
        <v>3.2843332000000003E-2</v>
      </c>
      <c r="E44" s="8" t="s">
        <v>16</v>
      </c>
      <c r="F44" s="12">
        <v>70</v>
      </c>
      <c r="G44" s="8" t="s">
        <v>482</v>
      </c>
      <c r="H44" s="6">
        <v>28</v>
      </c>
      <c r="I44" s="17">
        <f t="shared" si="0"/>
        <v>0.91961329600000008</v>
      </c>
      <c r="K44" s="15"/>
    </row>
    <row r="45" spans="1:11" ht="15.2" customHeight="1" x14ac:dyDescent="0.35">
      <c r="A45" s="8">
        <v>3</v>
      </c>
      <c r="B45" s="8" t="s">
        <v>23</v>
      </c>
      <c r="C45" s="14" t="s">
        <v>270</v>
      </c>
      <c r="D45" s="11">
        <v>3.447E-3</v>
      </c>
      <c r="E45" s="8" t="s">
        <v>16</v>
      </c>
      <c r="F45" s="12">
        <v>70</v>
      </c>
      <c r="G45" s="8" t="s">
        <v>482</v>
      </c>
      <c r="H45" s="6">
        <v>43.08</v>
      </c>
      <c r="I45" s="17">
        <f t="shared" si="0"/>
        <v>0.14849676000000001</v>
      </c>
      <c r="K45" s="15"/>
    </row>
    <row r="46" spans="1:11" ht="15.2" customHeight="1" x14ac:dyDescent="0.35">
      <c r="A46" s="8">
        <v>3</v>
      </c>
      <c r="B46" s="8" t="s">
        <v>24</v>
      </c>
      <c r="C46" s="14" t="s">
        <v>271</v>
      </c>
      <c r="D46" s="11">
        <v>1.8612E-2</v>
      </c>
      <c r="E46" s="8" t="s">
        <v>16</v>
      </c>
      <c r="F46" s="12">
        <v>70</v>
      </c>
      <c r="G46" s="8" t="s">
        <v>482</v>
      </c>
      <c r="H46" s="6">
        <v>14.68</v>
      </c>
      <c r="I46" s="17">
        <f t="shared" si="0"/>
        <v>0.27322415999999999</v>
      </c>
      <c r="K46" s="15"/>
    </row>
    <row r="47" spans="1:11" ht="15.2" customHeight="1" x14ac:dyDescent="0.35">
      <c r="A47" s="8">
        <v>3</v>
      </c>
      <c r="B47" s="8" t="s">
        <v>25</v>
      </c>
      <c r="C47" s="14" t="s">
        <v>272</v>
      </c>
      <c r="D47" s="11">
        <v>1.034E-3</v>
      </c>
      <c r="E47" s="8" t="s">
        <v>16</v>
      </c>
      <c r="F47" s="12">
        <v>70</v>
      </c>
      <c r="G47" s="8" t="s">
        <v>482</v>
      </c>
      <c r="H47" s="6">
        <v>90.12</v>
      </c>
      <c r="I47" s="17">
        <f t="shared" si="0"/>
        <v>9.3184080000000002E-2</v>
      </c>
      <c r="K47" s="15"/>
    </row>
    <row r="48" spans="1:11" ht="15.2" customHeight="1" x14ac:dyDescent="0.35">
      <c r="A48" s="8">
        <v>3</v>
      </c>
      <c r="B48" s="8" t="s">
        <v>26</v>
      </c>
      <c r="C48" s="14" t="s">
        <v>273</v>
      </c>
      <c r="D48" s="11">
        <v>2.1714000000000001E-2</v>
      </c>
      <c r="E48" s="8" t="s">
        <v>16</v>
      </c>
      <c r="F48" s="12">
        <v>70</v>
      </c>
      <c r="G48" s="8" t="s">
        <v>482</v>
      </c>
      <c r="H48" s="6">
        <v>19.54</v>
      </c>
      <c r="I48" s="17">
        <f t="shared" si="0"/>
        <v>0.42429156000000001</v>
      </c>
      <c r="K48" s="15"/>
    </row>
    <row r="49" spans="1:11" ht="15.2" customHeight="1" x14ac:dyDescent="0.35">
      <c r="A49" s="8">
        <v>3</v>
      </c>
      <c r="B49" s="8" t="s">
        <v>27</v>
      </c>
      <c r="C49" s="14" t="s">
        <v>274</v>
      </c>
      <c r="D49" s="11">
        <v>2.068E-3</v>
      </c>
      <c r="E49" s="8" t="s">
        <v>16</v>
      </c>
      <c r="F49" s="12">
        <v>70</v>
      </c>
      <c r="G49" s="8" t="s">
        <v>482</v>
      </c>
      <c r="H49" s="6">
        <v>12.98</v>
      </c>
      <c r="I49" s="17">
        <f t="shared" si="0"/>
        <v>2.6842640000000001E-2</v>
      </c>
      <c r="K49" s="15"/>
    </row>
    <row r="50" spans="1:11" ht="15.2" customHeight="1" x14ac:dyDescent="0.35">
      <c r="A50" s="8">
        <v>3</v>
      </c>
      <c r="B50" s="8" t="s">
        <v>28</v>
      </c>
      <c r="C50" s="14" t="s">
        <v>275</v>
      </c>
      <c r="D50" s="11">
        <v>2.068E-3</v>
      </c>
      <c r="E50" s="8" t="s">
        <v>16</v>
      </c>
      <c r="F50" s="12">
        <v>70</v>
      </c>
      <c r="G50" s="8" t="s">
        <v>482</v>
      </c>
      <c r="H50" s="6">
        <v>47.23</v>
      </c>
      <c r="I50" s="17">
        <f t="shared" si="0"/>
        <v>9.767163999999999E-2</v>
      </c>
      <c r="K50" s="15"/>
    </row>
    <row r="51" spans="1:11" ht="15.2" customHeight="1" x14ac:dyDescent="0.35">
      <c r="A51" s="8">
        <v>3</v>
      </c>
      <c r="B51" s="8" t="s">
        <v>29</v>
      </c>
      <c r="C51" s="14" t="s">
        <v>276</v>
      </c>
      <c r="D51" s="11">
        <v>6.2040000000000003E-3</v>
      </c>
      <c r="E51" s="8" t="s">
        <v>16</v>
      </c>
      <c r="F51" s="12">
        <v>70</v>
      </c>
      <c r="G51" s="8" t="s">
        <v>482</v>
      </c>
      <c r="H51" s="6">
        <v>7.13</v>
      </c>
      <c r="I51" s="17">
        <f t="shared" si="0"/>
        <v>4.4234519999999999E-2</v>
      </c>
      <c r="K51" s="15"/>
    </row>
    <row r="52" spans="1:11" ht="15.2" customHeight="1" x14ac:dyDescent="0.35">
      <c r="A52" s="8">
        <v>1</v>
      </c>
      <c r="B52" s="8" t="s">
        <v>115</v>
      </c>
      <c r="C52" s="14" t="s">
        <v>356</v>
      </c>
      <c r="D52" s="11">
        <v>1</v>
      </c>
      <c r="E52" s="8" t="s">
        <v>7</v>
      </c>
      <c r="F52" s="12">
        <v>10</v>
      </c>
      <c r="G52" s="8" t="s">
        <v>482</v>
      </c>
      <c r="H52" s="6">
        <v>0.67469000000000001</v>
      </c>
      <c r="I52" s="17">
        <f t="shared" si="0"/>
        <v>0.67469000000000001</v>
      </c>
      <c r="K52" s="15"/>
    </row>
    <row r="53" spans="1:11" ht="15.2" customHeight="1" x14ac:dyDescent="0.35">
      <c r="A53" s="8">
        <v>1</v>
      </c>
      <c r="B53" s="8" t="s">
        <v>114</v>
      </c>
      <c r="C53" s="14" t="s">
        <v>357</v>
      </c>
      <c r="D53" s="11">
        <v>1</v>
      </c>
      <c r="E53" s="8" t="s">
        <v>7</v>
      </c>
      <c r="F53" s="12">
        <v>10</v>
      </c>
      <c r="G53" s="8" t="s">
        <v>482</v>
      </c>
      <c r="H53" s="6">
        <v>1.98</v>
      </c>
      <c r="I53" s="17">
        <f t="shared" si="0"/>
        <v>1.98</v>
      </c>
      <c r="K53" s="15"/>
    </row>
    <row r="54" spans="1:11" ht="15.2" customHeight="1" x14ac:dyDescent="0.35">
      <c r="A54" s="8">
        <v>1</v>
      </c>
      <c r="B54" s="8" t="s">
        <v>113</v>
      </c>
      <c r="C54" s="14" t="s">
        <v>358</v>
      </c>
      <c r="D54" s="11">
        <v>4</v>
      </c>
      <c r="E54" s="8" t="s">
        <v>7</v>
      </c>
      <c r="F54" s="12">
        <v>10</v>
      </c>
      <c r="G54" s="8" t="s">
        <v>134</v>
      </c>
      <c r="H54" s="6">
        <f>I55+I56</f>
        <v>1.3417478350000001</v>
      </c>
      <c r="I54" s="17">
        <f t="shared" si="0"/>
        <v>5.3669913400000002</v>
      </c>
      <c r="K54" s="15"/>
    </row>
    <row r="55" spans="1:11" ht="15.2" customHeight="1" x14ac:dyDescent="0.35">
      <c r="A55" s="8">
        <v>2</v>
      </c>
      <c r="B55" s="8" t="s">
        <v>112</v>
      </c>
      <c r="C55" s="14" t="s">
        <v>359</v>
      </c>
      <c r="D55" s="11">
        <v>1</v>
      </c>
      <c r="E55" s="8" t="s">
        <v>7</v>
      </c>
      <c r="F55" s="12">
        <v>90</v>
      </c>
      <c r="G55" s="8" t="s">
        <v>482</v>
      </c>
      <c r="H55" s="6">
        <v>1.3</v>
      </c>
      <c r="I55" s="17">
        <f t="shared" si="0"/>
        <v>1.3</v>
      </c>
      <c r="K55" s="15"/>
    </row>
    <row r="56" spans="1:11" ht="15.2" customHeight="1" x14ac:dyDescent="0.35">
      <c r="A56" s="8">
        <v>2</v>
      </c>
      <c r="B56" s="8" t="s">
        <v>111</v>
      </c>
      <c r="C56" s="14" t="s">
        <v>360</v>
      </c>
      <c r="D56" s="11">
        <v>2.5500000000000002E-3</v>
      </c>
      <c r="E56" s="8" t="s">
        <v>16</v>
      </c>
      <c r="F56" s="12">
        <v>90</v>
      </c>
      <c r="G56" s="8" t="s">
        <v>482</v>
      </c>
      <c r="H56" s="6">
        <v>16.371700000000001</v>
      </c>
      <c r="I56" s="17">
        <f t="shared" si="0"/>
        <v>4.1747835000000004E-2</v>
      </c>
      <c r="K56" s="15"/>
    </row>
    <row r="57" spans="1:11" ht="15.2" customHeight="1" x14ac:dyDescent="0.35">
      <c r="A57" s="8">
        <v>1</v>
      </c>
      <c r="B57" s="8" t="s">
        <v>110</v>
      </c>
      <c r="C57" s="14" t="s">
        <v>361</v>
      </c>
      <c r="D57" s="11">
        <v>1</v>
      </c>
      <c r="E57" s="8" t="s">
        <v>7</v>
      </c>
      <c r="F57" s="12">
        <v>10</v>
      </c>
      <c r="G57" s="8" t="s">
        <v>482</v>
      </c>
      <c r="H57" s="6">
        <v>30.65</v>
      </c>
      <c r="I57" s="17">
        <f t="shared" si="0"/>
        <v>30.65</v>
      </c>
      <c r="K57" s="15"/>
    </row>
    <row r="58" spans="1:11" ht="15.2" customHeight="1" x14ac:dyDescent="0.35">
      <c r="A58" s="8">
        <v>1</v>
      </c>
      <c r="B58" s="8" t="s">
        <v>109</v>
      </c>
      <c r="C58" s="14" t="s">
        <v>362</v>
      </c>
      <c r="D58" s="11">
        <v>2</v>
      </c>
      <c r="E58" s="8" t="s">
        <v>7</v>
      </c>
      <c r="F58" s="12">
        <v>10</v>
      </c>
      <c r="G58" s="8" t="s">
        <v>482</v>
      </c>
      <c r="H58" s="6">
        <v>2.34</v>
      </c>
      <c r="I58" s="17">
        <f t="shared" si="0"/>
        <v>4.68</v>
      </c>
      <c r="K58" s="15"/>
    </row>
    <row r="59" spans="1:11" ht="15.2" customHeight="1" x14ac:dyDescent="0.35">
      <c r="A59" s="8">
        <v>1</v>
      </c>
      <c r="B59" s="8" t="s">
        <v>108</v>
      </c>
      <c r="C59" s="14" t="s">
        <v>363</v>
      </c>
      <c r="D59" s="11">
        <v>2</v>
      </c>
      <c r="E59" s="8" t="s">
        <v>7</v>
      </c>
      <c r="F59" s="12">
        <v>10</v>
      </c>
      <c r="G59" s="8" t="s">
        <v>482</v>
      </c>
      <c r="H59" s="6">
        <v>2</v>
      </c>
      <c r="I59" s="17">
        <f t="shared" si="0"/>
        <v>4</v>
      </c>
      <c r="K59" s="15"/>
    </row>
    <row r="60" spans="1:11" ht="15.2" customHeight="1" x14ac:dyDescent="0.35">
      <c r="A60" s="8">
        <v>1</v>
      </c>
      <c r="B60" s="8" t="s">
        <v>107</v>
      </c>
      <c r="C60" s="14" t="s">
        <v>364</v>
      </c>
      <c r="D60" s="11">
        <v>2</v>
      </c>
      <c r="E60" s="8" t="s">
        <v>7</v>
      </c>
      <c r="F60" s="12">
        <v>10</v>
      </c>
      <c r="G60" s="8" t="s">
        <v>134</v>
      </c>
      <c r="H60" s="6">
        <f>I61+I62</f>
        <v>0.5687264517670001</v>
      </c>
      <c r="I60" s="17">
        <f t="shared" si="0"/>
        <v>1.1374529035340002</v>
      </c>
      <c r="K60" s="15"/>
    </row>
    <row r="61" spans="1:11" ht="15.2" customHeight="1" x14ac:dyDescent="0.35">
      <c r="A61" s="8">
        <v>2</v>
      </c>
      <c r="B61" s="8" t="s">
        <v>106</v>
      </c>
      <c r="C61" s="14" t="s">
        <v>365</v>
      </c>
      <c r="D61" s="11">
        <v>1</v>
      </c>
      <c r="E61" s="8" t="s">
        <v>7</v>
      </c>
      <c r="F61" s="12">
        <v>70</v>
      </c>
      <c r="G61" s="8" t="s">
        <v>482</v>
      </c>
      <c r="H61" s="6">
        <v>0.55700000000000005</v>
      </c>
      <c r="I61" s="17">
        <f t="shared" si="0"/>
        <v>0.55700000000000005</v>
      </c>
      <c r="K61" s="15"/>
    </row>
    <row r="62" spans="1:11" ht="15.2" customHeight="1" x14ac:dyDescent="0.35">
      <c r="A62" s="8">
        <v>2</v>
      </c>
      <c r="B62" s="8" t="s">
        <v>18</v>
      </c>
      <c r="C62" s="14" t="s">
        <v>266</v>
      </c>
      <c r="D62" s="11">
        <v>2E-3</v>
      </c>
      <c r="E62" s="8" t="s">
        <v>19</v>
      </c>
      <c r="F62" s="12">
        <v>70</v>
      </c>
      <c r="G62" s="8" t="s">
        <v>134</v>
      </c>
      <c r="H62" s="13">
        <f>SUM(I63:I72)</f>
        <v>5.8632258835000002</v>
      </c>
      <c r="I62" s="17">
        <f t="shared" si="0"/>
        <v>1.1726451767000001E-2</v>
      </c>
      <c r="K62" s="15"/>
    </row>
    <row r="63" spans="1:11" ht="15.2" customHeight="1" x14ac:dyDescent="0.35">
      <c r="A63" s="8">
        <v>3</v>
      </c>
      <c r="B63" s="8" t="s">
        <v>20</v>
      </c>
      <c r="C63" s="14" t="s">
        <v>267</v>
      </c>
      <c r="D63" s="11">
        <v>0.156</v>
      </c>
      <c r="E63" s="8" t="s">
        <v>16</v>
      </c>
      <c r="F63" s="12">
        <v>70</v>
      </c>
      <c r="G63" s="8" t="s">
        <v>482</v>
      </c>
      <c r="H63" s="6">
        <v>22.2</v>
      </c>
      <c r="I63" s="17">
        <f t="shared" si="0"/>
        <v>3.4632000000000001</v>
      </c>
      <c r="K63" s="15"/>
    </row>
    <row r="64" spans="1:11" ht="15.2" customHeight="1" x14ac:dyDescent="0.35">
      <c r="A64" s="8">
        <v>3</v>
      </c>
      <c r="B64" s="8" t="s">
        <v>21</v>
      </c>
      <c r="C64" s="14" t="s">
        <v>268</v>
      </c>
      <c r="D64" s="11">
        <v>1.6554098999999999E-2</v>
      </c>
      <c r="E64" s="8" t="s">
        <v>16</v>
      </c>
      <c r="F64" s="12">
        <v>70</v>
      </c>
      <c r="G64" s="8" t="s">
        <v>482</v>
      </c>
      <c r="H64" s="6">
        <v>22.5</v>
      </c>
      <c r="I64" s="17">
        <f t="shared" si="0"/>
        <v>0.3724672275</v>
      </c>
      <c r="K64" s="15"/>
    </row>
    <row r="65" spans="1:11" ht="15.2" customHeight="1" x14ac:dyDescent="0.35">
      <c r="A65" s="8">
        <v>3</v>
      </c>
      <c r="B65" s="8" t="s">
        <v>22</v>
      </c>
      <c r="C65" s="14" t="s">
        <v>269</v>
      </c>
      <c r="D65" s="11">
        <v>3.2843332000000003E-2</v>
      </c>
      <c r="E65" s="8" t="s">
        <v>16</v>
      </c>
      <c r="F65" s="12">
        <v>70</v>
      </c>
      <c r="G65" s="8" t="s">
        <v>482</v>
      </c>
      <c r="H65" s="6">
        <v>28</v>
      </c>
      <c r="I65" s="17">
        <f t="shared" si="0"/>
        <v>0.91961329600000008</v>
      </c>
      <c r="K65" s="15"/>
    </row>
    <row r="66" spans="1:11" ht="15.2" customHeight="1" x14ac:dyDescent="0.35">
      <c r="A66" s="8">
        <v>3</v>
      </c>
      <c r="B66" s="8" t="s">
        <v>23</v>
      </c>
      <c r="C66" s="14" t="s">
        <v>270</v>
      </c>
      <c r="D66" s="11">
        <v>3.447E-3</v>
      </c>
      <c r="E66" s="8" t="s">
        <v>16</v>
      </c>
      <c r="F66" s="12">
        <v>70</v>
      </c>
      <c r="G66" s="8" t="s">
        <v>482</v>
      </c>
      <c r="H66" s="6">
        <v>43.08</v>
      </c>
      <c r="I66" s="17">
        <f t="shared" si="0"/>
        <v>0.14849676000000001</v>
      </c>
      <c r="K66" s="15"/>
    </row>
    <row r="67" spans="1:11" ht="15.2" customHeight="1" x14ac:dyDescent="0.35">
      <c r="A67" s="8">
        <v>3</v>
      </c>
      <c r="B67" s="8" t="s">
        <v>24</v>
      </c>
      <c r="C67" s="14" t="s">
        <v>271</v>
      </c>
      <c r="D67" s="11">
        <v>1.8612E-2</v>
      </c>
      <c r="E67" s="8" t="s">
        <v>16</v>
      </c>
      <c r="F67" s="12">
        <v>70</v>
      </c>
      <c r="G67" s="8" t="s">
        <v>482</v>
      </c>
      <c r="H67" s="6">
        <v>14.68</v>
      </c>
      <c r="I67" s="17">
        <f t="shared" si="0"/>
        <v>0.27322415999999999</v>
      </c>
      <c r="K67" s="15"/>
    </row>
    <row r="68" spans="1:11" ht="15.2" customHeight="1" x14ac:dyDescent="0.35">
      <c r="A68" s="8">
        <v>3</v>
      </c>
      <c r="B68" s="8" t="s">
        <v>25</v>
      </c>
      <c r="C68" s="14" t="s">
        <v>272</v>
      </c>
      <c r="D68" s="11">
        <v>1.034E-3</v>
      </c>
      <c r="E68" s="8" t="s">
        <v>16</v>
      </c>
      <c r="F68" s="12">
        <v>70</v>
      </c>
      <c r="G68" s="8" t="s">
        <v>482</v>
      </c>
      <c r="H68" s="6">
        <v>90.12</v>
      </c>
      <c r="I68" s="17">
        <f t="shared" ref="I68:I131" si="1">D68*H68</f>
        <v>9.3184080000000002E-2</v>
      </c>
      <c r="K68" s="15"/>
    </row>
    <row r="69" spans="1:11" ht="15.2" customHeight="1" x14ac:dyDescent="0.35">
      <c r="A69" s="8">
        <v>3</v>
      </c>
      <c r="B69" s="8" t="s">
        <v>26</v>
      </c>
      <c r="C69" s="14" t="s">
        <v>273</v>
      </c>
      <c r="D69" s="11">
        <v>2.1714000000000001E-2</v>
      </c>
      <c r="E69" s="8" t="s">
        <v>16</v>
      </c>
      <c r="F69" s="12">
        <v>70</v>
      </c>
      <c r="G69" s="8" t="s">
        <v>482</v>
      </c>
      <c r="H69" s="6">
        <v>19.54</v>
      </c>
      <c r="I69" s="17">
        <f t="shared" si="1"/>
        <v>0.42429156000000001</v>
      </c>
      <c r="K69" s="15"/>
    </row>
    <row r="70" spans="1:11" ht="15.2" customHeight="1" x14ac:dyDescent="0.35">
      <c r="A70" s="8">
        <v>3</v>
      </c>
      <c r="B70" s="8" t="s">
        <v>27</v>
      </c>
      <c r="C70" s="14" t="s">
        <v>274</v>
      </c>
      <c r="D70" s="11">
        <v>2.068E-3</v>
      </c>
      <c r="E70" s="8" t="s">
        <v>16</v>
      </c>
      <c r="F70" s="12">
        <v>70</v>
      </c>
      <c r="G70" s="8" t="s">
        <v>482</v>
      </c>
      <c r="H70" s="6">
        <v>12.98</v>
      </c>
      <c r="I70" s="17">
        <f t="shared" si="1"/>
        <v>2.6842640000000001E-2</v>
      </c>
      <c r="K70" s="15"/>
    </row>
    <row r="71" spans="1:11" ht="15.2" customHeight="1" x14ac:dyDescent="0.35">
      <c r="A71" s="8">
        <v>3</v>
      </c>
      <c r="B71" s="8" t="s">
        <v>28</v>
      </c>
      <c r="C71" s="14" t="s">
        <v>275</v>
      </c>
      <c r="D71" s="11">
        <v>2.068E-3</v>
      </c>
      <c r="E71" s="8" t="s">
        <v>16</v>
      </c>
      <c r="F71" s="12">
        <v>70</v>
      </c>
      <c r="G71" s="8" t="s">
        <v>482</v>
      </c>
      <c r="H71" s="6">
        <v>47.23</v>
      </c>
      <c r="I71" s="17">
        <f t="shared" si="1"/>
        <v>9.767163999999999E-2</v>
      </c>
      <c r="K71" s="15"/>
    </row>
    <row r="72" spans="1:11" ht="15.2" customHeight="1" x14ac:dyDescent="0.35">
      <c r="A72" s="8">
        <v>3</v>
      </c>
      <c r="B72" s="8" t="s">
        <v>29</v>
      </c>
      <c r="C72" s="14" t="s">
        <v>276</v>
      </c>
      <c r="D72" s="11">
        <v>6.2040000000000003E-3</v>
      </c>
      <c r="E72" s="8" t="s">
        <v>16</v>
      </c>
      <c r="F72" s="12">
        <v>70</v>
      </c>
      <c r="G72" s="8" t="s">
        <v>482</v>
      </c>
      <c r="H72" s="6">
        <v>7.13</v>
      </c>
      <c r="I72" s="17">
        <f t="shared" si="1"/>
        <v>4.4234519999999999E-2</v>
      </c>
      <c r="K72" s="15"/>
    </row>
    <row r="73" spans="1:11" ht="15.2" customHeight="1" x14ac:dyDescent="0.35">
      <c r="A73" s="8">
        <v>1</v>
      </c>
      <c r="B73" s="8" t="s">
        <v>105</v>
      </c>
      <c r="C73" s="14" t="s">
        <v>366</v>
      </c>
      <c r="D73" s="11">
        <v>1</v>
      </c>
      <c r="E73" s="8" t="s">
        <v>7</v>
      </c>
      <c r="F73" s="12">
        <v>10</v>
      </c>
      <c r="G73" s="8" t="s">
        <v>482</v>
      </c>
      <c r="H73" s="6">
        <v>212.15</v>
      </c>
      <c r="I73" s="17">
        <f t="shared" si="1"/>
        <v>212.15</v>
      </c>
      <c r="K73" s="15"/>
    </row>
    <row r="74" spans="1:11" ht="15.2" customHeight="1" x14ac:dyDescent="0.35">
      <c r="A74" s="8">
        <v>1</v>
      </c>
      <c r="B74" s="8" t="s">
        <v>104</v>
      </c>
      <c r="C74" s="14" t="s">
        <v>367</v>
      </c>
      <c r="D74" s="11">
        <v>4</v>
      </c>
      <c r="E74" s="8" t="s">
        <v>7</v>
      </c>
      <c r="F74" s="12">
        <v>10</v>
      </c>
      <c r="G74" s="8" t="s">
        <v>134</v>
      </c>
      <c r="H74" s="6">
        <f>I75</f>
        <v>0.20986703999999998</v>
      </c>
      <c r="I74" s="17">
        <f t="shared" si="1"/>
        <v>0.83946815999999991</v>
      </c>
      <c r="K74" s="15"/>
    </row>
    <row r="75" spans="1:11" ht="15.2" customHeight="1" x14ac:dyDescent="0.35">
      <c r="A75" s="8">
        <v>2</v>
      </c>
      <c r="B75" s="8" t="s">
        <v>103</v>
      </c>
      <c r="C75" s="14" t="s">
        <v>368</v>
      </c>
      <c r="D75" s="11">
        <v>1.5299999999999999E-2</v>
      </c>
      <c r="E75" s="8" t="s">
        <v>16</v>
      </c>
      <c r="F75" s="12">
        <v>90</v>
      </c>
      <c r="G75" s="8" t="s">
        <v>482</v>
      </c>
      <c r="H75" s="6">
        <v>13.716799999999999</v>
      </c>
      <c r="I75" s="17">
        <f t="shared" si="1"/>
        <v>0.20986703999999998</v>
      </c>
      <c r="K75" s="15"/>
    </row>
    <row r="76" spans="1:11" ht="15.2" customHeight="1" x14ac:dyDescent="0.35">
      <c r="A76" s="8">
        <v>1</v>
      </c>
      <c r="B76" s="8" t="s">
        <v>102</v>
      </c>
      <c r="C76" s="14" t="s">
        <v>302</v>
      </c>
      <c r="D76" s="11">
        <v>1</v>
      </c>
      <c r="E76" s="8" t="s">
        <v>7</v>
      </c>
      <c r="F76" s="12">
        <v>10</v>
      </c>
      <c r="G76" s="8" t="s">
        <v>134</v>
      </c>
      <c r="H76" s="6">
        <f>I77+I106</f>
        <v>41.625659854561263</v>
      </c>
      <c r="I76" s="17">
        <f t="shared" si="1"/>
        <v>41.625659854561263</v>
      </c>
      <c r="K76" s="15"/>
    </row>
    <row r="77" spans="1:11" ht="15.2" customHeight="1" x14ac:dyDescent="0.35">
      <c r="A77" s="8">
        <v>2</v>
      </c>
      <c r="B77" s="8" t="s">
        <v>101</v>
      </c>
      <c r="C77" s="14" t="s">
        <v>303</v>
      </c>
      <c r="D77" s="11">
        <v>1</v>
      </c>
      <c r="E77" s="8" t="s">
        <v>7</v>
      </c>
      <c r="F77" s="12">
        <v>70</v>
      </c>
      <c r="G77" s="8" t="s">
        <v>134</v>
      </c>
      <c r="H77" s="6">
        <f>SUMIF(A78:A105,3,I78:I105)</f>
        <v>38.617824976325764</v>
      </c>
      <c r="I77" s="17">
        <f t="shared" si="1"/>
        <v>38.617824976325764</v>
      </c>
      <c r="K77" s="15"/>
    </row>
    <row r="78" spans="1:11" ht="15.2" customHeight="1" x14ac:dyDescent="0.35">
      <c r="A78" s="8">
        <v>3</v>
      </c>
      <c r="B78" s="8" t="s">
        <v>63</v>
      </c>
      <c r="C78" s="14" t="s">
        <v>304</v>
      </c>
      <c r="D78" s="11">
        <v>1</v>
      </c>
      <c r="E78" s="8" t="s">
        <v>7</v>
      </c>
      <c r="F78" s="12">
        <v>20</v>
      </c>
      <c r="G78" s="8" t="s">
        <v>482</v>
      </c>
      <c r="H78" s="6">
        <v>3.3000000000000002E-2</v>
      </c>
      <c r="I78" s="17">
        <f t="shared" si="1"/>
        <v>3.3000000000000002E-2</v>
      </c>
      <c r="K78" s="15"/>
    </row>
    <row r="79" spans="1:11" ht="15.2" customHeight="1" x14ac:dyDescent="0.35">
      <c r="A79" s="8">
        <v>3</v>
      </c>
      <c r="B79" s="8" t="s">
        <v>53</v>
      </c>
      <c r="C79" s="14" t="s">
        <v>320</v>
      </c>
      <c r="D79" s="11">
        <v>1</v>
      </c>
      <c r="E79" s="8" t="s">
        <v>7</v>
      </c>
      <c r="F79" s="12">
        <v>20</v>
      </c>
      <c r="G79" s="8" t="s">
        <v>482</v>
      </c>
      <c r="H79" s="6">
        <v>0.73499999999999999</v>
      </c>
      <c r="I79" s="17">
        <f t="shared" si="1"/>
        <v>0.73499999999999999</v>
      </c>
      <c r="K79" s="15"/>
    </row>
    <row r="80" spans="1:11" ht="15.2" customHeight="1" x14ac:dyDescent="0.35">
      <c r="A80" s="8">
        <v>3</v>
      </c>
      <c r="B80" s="8" t="s">
        <v>94</v>
      </c>
      <c r="C80" s="14" t="s">
        <v>369</v>
      </c>
      <c r="D80" s="11">
        <v>1</v>
      </c>
      <c r="E80" s="8" t="s">
        <v>7</v>
      </c>
      <c r="F80" s="12">
        <v>20</v>
      </c>
      <c r="G80" s="8" t="s">
        <v>482</v>
      </c>
      <c r="H80" s="6">
        <v>4.4424999999999999</v>
      </c>
      <c r="I80" s="17">
        <f t="shared" si="1"/>
        <v>4.4424999999999999</v>
      </c>
      <c r="K80" s="15"/>
    </row>
    <row r="81" spans="1:11" ht="15.2" customHeight="1" x14ac:dyDescent="0.35">
      <c r="A81" s="8">
        <v>4</v>
      </c>
      <c r="B81" s="8" t="s">
        <v>92</v>
      </c>
      <c r="C81" s="14" t="s">
        <v>370</v>
      </c>
      <c r="D81" s="11">
        <v>0.83499999999999996</v>
      </c>
      <c r="E81" s="8" t="s">
        <v>16</v>
      </c>
      <c r="F81" s="12">
        <v>110</v>
      </c>
      <c r="G81" s="8" t="s">
        <v>482</v>
      </c>
      <c r="H81" s="6">
        <v>4.7699100000000003</v>
      </c>
      <c r="I81" s="17">
        <f t="shared" si="1"/>
        <v>3.98287485</v>
      </c>
      <c r="K81" s="15"/>
    </row>
    <row r="82" spans="1:11" ht="15.2" customHeight="1" x14ac:dyDescent="0.35">
      <c r="A82" s="8">
        <v>3</v>
      </c>
      <c r="B82" s="8" t="s">
        <v>93</v>
      </c>
      <c r="C82" s="14" t="s">
        <v>371</v>
      </c>
      <c r="D82" s="11">
        <v>1</v>
      </c>
      <c r="E82" s="8" t="s">
        <v>7</v>
      </c>
      <c r="F82" s="12">
        <v>20</v>
      </c>
      <c r="G82" s="8" t="s">
        <v>482</v>
      </c>
      <c r="H82" s="6">
        <v>4.4424999999999999</v>
      </c>
      <c r="I82" s="17">
        <f t="shared" si="1"/>
        <v>4.4424999999999999</v>
      </c>
      <c r="K82" s="15"/>
    </row>
    <row r="83" spans="1:11" ht="15.2" customHeight="1" x14ac:dyDescent="0.35">
      <c r="A83" s="8">
        <v>4</v>
      </c>
      <c r="B83" s="8" t="s">
        <v>92</v>
      </c>
      <c r="C83" s="14" t="s">
        <v>370</v>
      </c>
      <c r="D83" s="11">
        <v>0.83499999999999996</v>
      </c>
      <c r="E83" s="8" t="s">
        <v>16</v>
      </c>
      <c r="F83" s="12">
        <v>110</v>
      </c>
      <c r="G83" s="8" t="s">
        <v>482</v>
      </c>
      <c r="H83" s="6">
        <v>4.7699100000000003</v>
      </c>
      <c r="I83" s="17">
        <f t="shared" si="1"/>
        <v>3.98287485</v>
      </c>
      <c r="K83" s="15"/>
    </row>
    <row r="84" spans="1:11" ht="15.2" customHeight="1" x14ac:dyDescent="0.35">
      <c r="A84" s="8">
        <v>3</v>
      </c>
      <c r="B84" s="8" t="s">
        <v>67</v>
      </c>
      <c r="C84" s="14" t="s">
        <v>308</v>
      </c>
      <c r="D84" s="11">
        <v>1</v>
      </c>
      <c r="E84" s="8" t="s">
        <v>7</v>
      </c>
      <c r="F84" s="12">
        <v>20</v>
      </c>
      <c r="G84" s="8" t="s">
        <v>134</v>
      </c>
      <c r="H84" s="6">
        <f>I85</f>
        <v>3.5856110999999999</v>
      </c>
      <c r="I84" s="17">
        <f t="shared" si="1"/>
        <v>3.5856110999999999</v>
      </c>
      <c r="K84" s="15"/>
    </row>
    <row r="85" spans="1:11" ht="15.2" customHeight="1" x14ac:dyDescent="0.35">
      <c r="A85" s="8">
        <v>4</v>
      </c>
      <c r="B85" s="8" t="s">
        <v>57</v>
      </c>
      <c r="C85" s="14" t="s">
        <v>309</v>
      </c>
      <c r="D85" s="11">
        <v>0.69610000000000005</v>
      </c>
      <c r="E85" s="8" t="s">
        <v>16</v>
      </c>
      <c r="F85" s="12">
        <v>110</v>
      </c>
      <c r="G85" s="8" t="s">
        <v>482</v>
      </c>
      <c r="H85" s="6">
        <v>5.1509999999999998</v>
      </c>
      <c r="I85" s="17">
        <f t="shared" si="1"/>
        <v>3.5856110999999999</v>
      </c>
      <c r="K85" s="15"/>
    </row>
    <row r="86" spans="1:11" ht="15.2" customHeight="1" x14ac:dyDescent="0.35">
      <c r="A86" s="8">
        <v>3</v>
      </c>
      <c r="B86" s="8" t="s">
        <v>66</v>
      </c>
      <c r="C86" s="14" t="s">
        <v>310</v>
      </c>
      <c r="D86" s="11">
        <v>2</v>
      </c>
      <c r="E86" s="8" t="s">
        <v>7</v>
      </c>
      <c r="F86" s="12">
        <v>20</v>
      </c>
      <c r="G86" s="8" t="s">
        <v>134</v>
      </c>
      <c r="H86" s="6">
        <f>I87</f>
        <v>0.58443359700000008</v>
      </c>
      <c r="I86" s="17">
        <f t="shared" si="1"/>
        <v>1.1688671940000002</v>
      </c>
      <c r="K86" s="15"/>
    </row>
    <row r="87" spans="1:11" ht="15.2" customHeight="1" x14ac:dyDescent="0.35">
      <c r="A87" s="8">
        <v>4</v>
      </c>
      <c r="B87" s="8" t="s">
        <v>55</v>
      </c>
      <c r="C87" s="14" t="s">
        <v>283</v>
      </c>
      <c r="D87" s="11">
        <v>0.1227</v>
      </c>
      <c r="E87" s="8" t="s">
        <v>16</v>
      </c>
      <c r="F87" s="12">
        <v>110</v>
      </c>
      <c r="G87" s="8" t="s">
        <v>482</v>
      </c>
      <c r="H87" s="6">
        <v>4.7631100000000002</v>
      </c>
      <c r="I87" s="17">
        <f t="shared" si="1"/>
        <v>0.58443359700000008</v>
      </c>
      <c r="K87" s="15"/>
    </row>
    <row r="88" spans="1:11" ht="15.2" customHeight="1" x14ac:dyDescent="0.35">
      <c r="A88" s="8">
        <v>3</v>
      </c>
      <c r="B88" s="8" t="s">
        <v>65</v>
      </c>
      <c r="C88" s="14" t="s">
        <v>311</v>
      </c>
      <c r="D88" s="11">
        <v>1</v>
      </c>
      <c r="E88" s="8" t="s">
        <v>7</v>
      </c>
      <c r="F88" s="12">
        <v>20</v>
      </c>
      <c r="G88" s="8" t="s">
        <v>134</v>
      </c>
      <c r="H88" s="6">
        <f>I89</f>
        <v>3.5856110999999999</v>
      </c>
      <c r="I88" s="17">
        <f t="shared" si="1"/>
        <v>3.5856110999999999</v>
      </c>
      <c r="K88" s="15"/>
    </row>
    <row r="89" spans="1:11" ht="15.2" customHeight="1" x14ac:dyDescent="0.35">
      <c r="A89" s="8">
        <v>4</v>
      </c>
      <c r="B89" s="8" t="s">
        <v>57</v>
      </c>
      <c r="C89" s="14" t="s">
        <v>309</v>
      </c>
      <c r="D89" s="11">
        <v>0.69610000000000005</v>
      </c>
      <c r="E89" s="8" t="s">
        <v>16</v>
      </c>
      <c r="F89" s="12">
        <v>110</v>
      </c>
      <c r="G89" s="8" t="s">
        <v>482</v>
      </c>
      <c r="H89" s="6">
        <v>5.1509999999999998</v>
      </c>
      <c r="I89" s="17">
        <f t="shared" si="1"/>
        <v>3.5856110999999999</v>
      </c>
      <c r="K89" s="15"/>
    </row>
    <row r="90" spans="1:11" ht="15.2" customHeight="1" x14ac:dyDescent="0.35">
      <c r="A90" s="8">
        <v>3</v>
      </c>
      <c r="B90" s="8" t="s">
        <v>60</v>
      </c>
      <c r="C90" s="14" t="s">
        <v>315</v>
      </c>
      <c r="D90" s="11">
        <v>1</v>
      </c>
      <c r="E90" s="8" t="s">
        <v>7</v>
      </c>
      <c r="F90" s="12">
        <v>20</v>
      </c>
      <c r="G90" s="8" t="s">
        <v>482</v>
      </c>
      <c r="H90" s="6">
        <v>5</v>
      </c>
      <c r="I90" s="17">
        <f t="shared" si="1"/>
        <v>5</v>
      </c>
      <c r="K90" s="15"/>
    </row>
    <row r="91" spans="1:11" ht="15.2" customHeight="1" x14ac:dyDescent="0.35">
      <c r="A91" s="8">
        <v>3</v>
      </c>
      <c r="B91" s="8" t="s">
        <v>59</v>
      </c>
      <c r="C91" s="14" t="s">
        <v>316</v>
      </c>
      <c r="D91" s="11">
        <v>1</v>
      </c>
      <c r="E91" s="8" t="s">
        <v>7</v>
      </c>
      <c r="F91" s="12">
        <v>20</v>
      </c>
      <c r="G91" s="8" t="s">
        <v>482</v>
      </c>
      <c r="H91" s="6">
        <v>5</v>
      </c>
      <c r="I91" s="17">
        <f t="shared" si="1"/>
        <v>5</v>
      </c>
      <c r="K91" s="15"/>
    </row>
    <row r="92" spans="1:11" ht="15.2" customHeight="1" x14ac:dyDescent="0.35">
      <c r="A92" s="8">
        <v>3</v>
      </c>
      <c r="B92" s="8" t="s">
        <v>62</v>
      </c>
      <c r="C92" s="14" t="s">
        <v>313</v>
      </c>
      <c r="D92" s="11">
        <v>1</v>
      </c>
      <c r="E92" s="8" t="s">
        <v>7</v>
      </c>
      <c r="F92" s="12">
        <v>20</v>
      </c>
      <c r="G92" s="8" t="s">
        <v>134</v>
      </c>
      <c r="H92" s="6">
        <f>I93</f>
        <v>3.4841363999999997</v>
      </c>
      <c r="I92" s="17">
        <f t="shared" si="1"/>
        <v>3.4841363999999997</v>
      </c>
      <c r="K92" s="15"/>
    </row>
    <row r="93" spans="1:11" ht="15.2" customHeight="1" x14ac:dyDescent="0.35">
      <c r="A93" s="8">
        <v>4</v>
      </c>
      <c r="B93" s="8" t="s">
        <v>57</v>
      </c>
      <c r="C93" s="14" t="s">
        <v>309</v>
      </c>
      <c r="D93" s="11">
        <v>0.6764</v>
      </c>
      <c r="E93" s="8" t="s">
        <v>16</v>
      </c>
      <c r="F93" s="12">
        <v>110</v>
      </c>
      <c r="G93" s="8" t="s">
        <v>482</v>
      </c>
      <c r="H93" s="6">
        <v>5.1509999999999998</v>
      </c>
      <c r="I93" s="17">
        <f t="shared" si="1"/>
        <v>3.4841363999999997</v>
      </c>
      <c r="K93" s="15"/>
    </row>
    <row r="94" spans="1:11" ht="15.2" customHeight="1" x14ac:dyDescent="0.35">
      <c r="A94" s="8">
        <v>3</v>
      </c>
      <c r="B94" s="8" t="s">
        <v>56</v>
      </c>
      <c r="C94" s="14" t="s">
        <v>318</v>
      </c>
      <c r="D94" s="11">
        <v>2</v>
      </c>
      <c r="E94" s="8" t="s">
        <v>7</v>
      </c>
      <c r="F94" s="12">
        <v>20</v>
      </c>
      <c r="G94" s="8" t="s">
        <v>134</v>
      </c>
      <c r="H94" s="6">
        <f>I95</f>
        <v>0.31912837000000005</v>
      </c>
      <c r="I94" s="17">
        <f t="shared" si="1"/>
        <v>0.6382567400000001</v>
      </c>
      <c r="K94" s="15"/>
    </row>
    <row r="95" spans="1:11" ht="15.2" customHeight="1" x14ac:dyDescent="0.35">
      <c r="A95" s="8">
        <v>4</v>
      </c>
      <c r="B95" s="8" t="s">
        <v>55</v>
      </c>
      <c r="C95" s="14" t="s">
        <v>283</v>
      </c>
      <c r="D95" s="11">
        <v>6.7000000000000004E-2</v>
      </c>
      <c r="E95" s="8" t="s">
        <v>16</v>
      </c>
      <c r="F95" s="12">
        <v>110</v>
      </c>
      <c r="G95" s="8" t="s">
        <v>482</v>
      </c>
      <c r="H95" s="6">
        <v>4.7631100000000002</v>
      </c>
      <c r="I95" s="17">
        <f t="shared" si="1"/>
        <v>0.31912837000000005</v>
      </c>
      <c r="K95" s="15"/>
    </row>
    <row r="96" spans="1:11" ht="15.2" customHeight="1" x14ac:dyDescent="0.35">
      <c r="A96" s="8">
        <v>3</v>
      </c>
      <c r="B96" s="8" t="s">
        <v>86</v>
      </c>
      <c r="C96" s="14" t="s">
        <v>372</v>
      </c>
      <c r="D96" s="11">
        <v>1</v>
      </c>
      <c r="E96" s="8" t="s">
        <v>7</v>
      </c>
      <c r="F96" s="12">
        <v>20</v>
      </c>
      <c r="G96" s="8" t="s">
        <v>134</v>
      </c>
      <c r="H96" s="6">
        <f>I97</f>
        <v>1.8106545000000001</v>
      </c>
      <c r="I96" s="17">
        <f t="shared" si="1"/>
        <v>1.8106545000000001</v>
      </c>
      <c r="K96" s="15"/>
    </row>
    <row r="97" spans="1:11" ht="15.2" customHeight="1" x14ac:dyDescent="0.35">
      <c r="A97" s="8">
        <v>4</v>
      </c>
      <c r="B97" s="8" t="s">
        <v>85</v>
      </c>
      <c r="C97" s="14" t="s">
        <v>283</v>
      </c>
      <c r="D97" s="11">
        <v>0.3826</v>
      </c>
      <c r="E97" s="8" t="s">
        <v>16</v>
      </c>
      <c r="F97" s="12">
        <v>110</v>
      </c>
      <c r="G97" s="8" t="s">
        <v>482</v>
      </c>
      <c r="H97" s="6">
        <v>4.7324999999999999</v>
      </c>
      <c r="I97" s="17">
        <f t="shared" si="1"/>
        <v>1.8106545000000001</v>
      </c>
      <c r="K97" s="15"/>
    </row>
    <row r="98" spans="1:11" ht="15.2" customHeight="1" x14ac:dyDescent="0.35">
      <c r="A98" s="8">
        <v>3</v>
      </c>
      <c r="B98" s="8" t="s">
        <v>100</v>
      </c>
      <c r="C98" s="14" t="s">
        <v>319</v>
      </c>
      <c r="D98" s="11">
        <v>1</v>
      </c>
      <c r="E98" s="8" t="s">
        <v>7</v>
      </c>
      <c r="F98" s="12">
        <v>20</v>
      </c>
      <c r="G98" s="8" t="s">
        <v>134</v>
      </c>
      <c r="H98" s="6">
        <f>I99</f>
        <v>0.46141874999999999</v>
      </c>
      <c r="I98" s="17">
        <f t="shared" si="1"/>
        <v>0.46141874999999999</v>
      </c>
      <c r="K98" s="15"/>
    </row>
    <row r="99" spans="1:11" ht="15.2" customHeight="1" x14ac:dyDescent="0.35">
      <c r="A99" s="8">
        <v>4</v>
      </c>
      <c r="B99" s="8" t="s">
        <v>85</v>
      </c>
      <c r="C99" s="14" t="s">
        <v>283</v>
      </c>
      <c r="D99" s="11">
        <v>9.7500000000000003E-2</v>
      </c>
      <c r="E99" s="8" t="s">
        <v>16</v>
      </c>
      <c r="F99" s="12">
        <v>110</v>
      </c>
      <c r="G99" s="8" t="s">
        <v>482</v>
      </c>
      <c r="H99" s="6">
        <v>4.7324999999999999</v>
      </c>
      <c r="I99" s="17">
        <f t="shared" si="1"/>
        <v>0.46141874999999999</v>
      </c>
      <c r="K99" s="15"/>
    </row>
    <row r="100" spans="1:11" ht="15.2" customHeight="1" x14ac:dyDescent="0.35">
      <c r="A100" s="8">
        <v>3</v>
      </c>
      <c r="B100" s="8" t="s">
        <v>99</v>
      </c>
      <c r="C100" s="14" t="s">
        <v>373</v>
      </c>
      <c r="D100" s="11">
        <v>2</v>
      </c>
      <c r="E100" s="8" t="s">
        <v>7</v>
      </c>
      <c r="F100" s="12">
        <v>20</v>
      </c>
      <c r="G100" s="8" t="s">
        <v>134</v>
      </c>
      <c r="H100" s="6">
        <f>I101</f>
        <v>0.16017776000000003</v>
      </c>
      <c r="I100" s="17">
        <f t="shared" si="1"/>
        <v>0.32035552000000006</v>
      </c>
      <c r="K100" s="15"/>
    </row>
    <row r="101" spans="1:11" ht="15.2" customHeight="1" x14ac:dyDescent="0.35">
      <c r="A101" s="8">
        <v>4</v>
      </c>
      <c r="B101" s="8" t="s">
        <v>98</v>
      </c>
      <c r="C101" s="14" t="s">
        <v>374</v>
      </c>
      <c r="D101" s="11">
        <v>3.6200000000000003E-2</v>
      </c>
      <c r="E101" s="8" t="s">
        <v>16</v>
      </c>
      <c r="F101" s="12">
        <v>110</v>
      </c>
      <c r="G101" s="8" t="s">
        <v>482</v>
      </c>
      <c r="H101" s="6">
        <v>4.4248000000000003</v>
      </c>
      <c r="I101" s="17">
        <f t="shared" si="1"/>
        <v>0.16017776000000003</v>
      </c>
      <c r="K101" s="15"/>
    </row>
    <row r="102" spans="1:11" ht="15.2" customHeight="1" x14ac:dyDescent="0.35">
      <c r="A102" s="8">
        <v>3</v>
      </c>
      <c r="B102" s="8" t="s">
        <v>97</v>
      </c>
      <c r="C102" s="14" t="s">
        <v>375</v>
      </c>
      <c r="D102" s="11">
        <v>1</v>
      </c>
      <c r="E102" s="8" t="s">
        <v>7</v>
      </c>
      <c r="F102" s="12">
        <v>20</v>
      </c>
      <c r="G102" s="8" t="s">
        <v>134</v>
      </c>
      <c r="H102" s="6">
        <f>I103</f>
        <v>3.6042720000000004</v>
      </c>
      <c r="I102" s="17">
        <f t="shared" si="1"/>
        <v>3.6042720000000004</v>
      </c>
      <c r="K102" s="15"/>
    </row>
    <row r="103" spans="1:11" ht="15.2" customHeight="1" x14ac:dyDescent="0.35">
      <c r="A103" s="8">
        <v>4</v>
      </c>
      <c r="B103" s="8" t="s">
        <v>85</v>
      </c>
      <c r="C103" s="14" t="s">
        <v>283</v>
      </c>
      <c r="D103" s="11">
        <v>0.76160000000000005</v>
      </c>
      <c r="E103" s="8" t="s">
        <v>16</v>
      </c>
      <c r="F103" s="12">
        <v>110</v>
      </c>
      <c r="G103" s="8" t="s">
        <v>482</v>
      </c>
      <c r="H103" s="6">
        <v>4.7324999999999999</v>
      </c>
      <c r="I103" s="17">
        <f t="shared" si="1"/>
        <v>3.6042720000000004</v>
      </c>
      <c r="K103" s="15"/>
    </row>
    <row r="104" spans="1:11" ht="15.2" customHeight="1" x14ac:dyDescent="0.35">
      <c r="A104" s="8">
        <v>3</v>
      </c>
      <c r="B104" s="8" t="s">
        <v>17</v>
      </c>
      <c r="C104" s="14" t="s">
        <v>265</v>
      </c>
      <c r="D104" s="11">
        <v>1.40672E-2</v>
      </c>
      <c r="E104" s="8" t="s">
        <v>16</v>
      </c>
      <c r="F104" s="12">
        <v>20</v>
      </c>
      <c r="G104" s="8" t="s">
        <v>482</v>
      </c>
      <c r="H104" s="6">
        <v>5.9678599999999999</v>
      </c>
      <c r="I104" s="17">
        <f t="shared" si="1"/>
        <v>8.3951080191999997E-2</v>
      </c>
      <c r="K104" s="15"/>
    </row>
    <row r="105" spans="1:11" ht="15.2" customHeight="1" x14ac:dyDescent="0.35">
      <c r="A105" s="8">
        <v>3</v>
      </c>
      <c r="B105" s="8" t="s">
        <v>50</v>
      </c>
      <c r="C105" s="14" t="s">
        <v>323</v>
      </c>
      <c r="D105" s="11">
        <v>4.1344064E-2</v>
      </c>
      <c r="E105" s="8" t="s">
        <v>16</v>
      </c>
      <c r="F105" s="12">
        <v>20</v>
      </c>
      <c r="G105" s="8" t="s">
        <v>482</v>
      </c>
      <c r="H105" s="6">
        <v>5.3620900000000002</v>
      </c>
      <c r="I105" s="17">
        <f t="shared" si="1"/>
        <v>0.22169059213376002</v>
      </c>
      <c r="K105" s="15"/>
    </row>
    <row r="106" spans="1:11" ht="15.2" customHeight="1" x14ac:dyDescent="0.35">
      <c r="A106" s="8">
        <v>2</v>
      </c>
      <c r="B106" s="8" t="s">
        <v>18</v>
      </c>
      <c r="C106" s="14" t="s">
        <v>266</v>
      </c>
      <c r="D106" s="11">
        <v>0.51300000000000001</v>
      </c>
      <c r="E106" s="8" t="s">
        <v>19</v>
      </c>
      <c r="F106" s="12">
        <v>70</v>
      </c>
      <c r="G106" s="8" t="s">
        <v>134</v>
      </c>
      <c r="H106" s="13">
        <f>SUM(I107:I116)</f>
        <v>5.8632258835000002</v>
      </c>
      <c r="I106" s="17">
        <f t="shared" si="1"/>
        <v>3.0078348782355002</v>
      </c>
      <c r="K106" s="15"/>
    </row>
    <row r="107" spans="1:11" ht="15.2" customHeight="1" x14ac:dyDescent="0.35">
      <c r="A107" s="8">
        <v>3</v>
      </c>
      <c r="B107" s="8" t="s">
        <v>20</v>
      </c>
      <c r="C107" s="14" t="s">
        <v>267</v>
      </c>
      <c r="D107" s="11">
        <v>0.156</v>
      </c>
      <c r="E107" s="8" t="s">
        <v>16</v>
      </c>
      <c r="F107" s="12">
        <v>70</v>
      </c>
      <c r="G107" s="8" t="s">
        <v>482</v>
      </c>
      <c r="H107" s="6">
        <v>22.2</v>
      </c>
      <c r="I107" s="17">
        <f t="shared" si="1"/>
        <v>3.4632000000000001</v>
      </c>
      <c r="K107" s="15"/>
    </row>
    <row r="108" spans="1:11" ht="15.2" customHeight="1" x14ac:dyDescent="0.35">
      <c r="A108" s="8">
        <v>3</v>
      </c>
      <c r="B108" s="8" t="s">
        <v>21</v>
      </c>
      <c r="C108" s="14" t="s">
        <v>268</v>
      </c>
      <c r="D108" s="11">
        <v>1.6554098999999999E-2</v>
      </c>
      <c r="E108" s="8" t="s">
        <v>16</v>
      </c>
      <c r="F108" s="12">
        <v>70</v>
      </c>
      <c r="G108" s="8" t="s">
        <v>482</v>
      </c>
      <c r="H108" s="6">
        <v>22.5</v>
      </c>
      <c r="I108" s="17">
        <f t="shared" si="1"/>
        <v>0.3724672275</v>
      </c>
      <c r="K108" s="15"/>
    </row>
    <row r="109" spans="1:11" ht="15.2" customHeight="1" x14ac:dyDescent="0.35">
      <c r="A109" s="8">
        <v>3</v>
      </c>
      <c r="B109" s="8" t="s">
        <v>22</v>
      </c>
      <c r="C109" s="14" t="s">
        <v>269</v>
      </c>
      <c r="D109" s="11">
        <v>3.2843332000000003E-2</v>
      </c>
      <c r="E109" s="8" t="s">
        <v>16</v>
      </c>
      <c r="F109" s="12">
        <v>70</v>
      </c>
      <c r="G109" s="8" t="s">
        <v>482</v>
      </c>
      <c r="H109" s="6">
        <v>28</v>
      </c>
      <c r="I109" s="17">
        <f t="shared" si="1"/>
        <v>0.91961329600000008</v>
      </c>
      <c r="K109" s="15"/>
    </row>
    <row r="110" spans="1:11" ht="15.2" customHeight="1" x14ac:dyDescent="0.35">
      <c r="A110" s="8">
        <v>3</v>
      </c>
      <c r="B110" s="8" t="s">
        <v>23</v>
      </c>
      <c r="C110" s="14" t="s">
        <v>270</v>
      </c>
      <c r="D110" s="11">
        <v>3.447E-3</v>
      </c>
      <c r="E110" s="8" t="s">
        <v>16</v>
      </c>
      <c r="F110" s="12">
        <v>70</v>
      </c>
      <c r="G110" s="8" t="s">
        <v>482</v>
      </c>
      <c r="H110" s="6">
        <v>43.08</v>
      </c>
      <c r="I110" s="17">
        <f t="shared" si="1"/>
        <v>0.14849676000000001</v>
      </c>
      <c r="K110" s="15"/>
    </row>
    <row r="111" spans="1:11" ht="15.2" customHeight="1" x14ac:dyDescent="0.35">
      <c r="A111" s="8">
        <v>3</v>
      </c>
      <c r="B111" s="8" t="s">
        <v>24</v>
      </c>
      <c r="C111" s="14" t="s">
        <v>271</v>
      </c>
      <c r="D111" s="11">
        <v>1.8612E-2</v>
      </c>
      <c r="E111" s="8" t="s">
        <v>16</v>
      </c>
      <c r="F111" s="12">
        <v>70</v>
      </c>
      <c r="G111" s="8" t="s">
        <v>482</v>
      </c>
      <c r="H111" s="6">
        <v>14.68</v>
      </c>
      <c r="I111" s="17">
        <f t="shared" si="1"/>
        <v>0.27322415999999999</v>
      </c>
      <c r="K111" s="15"/>
    </row>
    <row r="112" spans="1:11" ht="15.2" customHeight="1" x14ac:dyDescent="0.35">
      <c r="A112" s="8">
        <v>3</v>
      </c>
      <c r="B112" s="8" t="s">
        <v>25</v>
      </c>
      <c r="C112" s="14" t="s">
        <v>272</v>
      </c>
      <c r="D112" s="11">
        <v>1.034E-3</v>
      </c>
      <c r="E112" s="8" t="s">
        <v>16</v>
      </c>
      <c r="F112" s="12">
        <v>70</v>
      </c>
      <c r="G112" s="8" t="s">
        <v>482</v>
      </c>
      <c r="H112" s="6">
        <v>90.12</v>
      </c>
      <c r="I112" s="17">
        <f t="shared" si="1"/>
        <v>9.3184080000000002E-2</v>
      </c>
      <c r="K112" s="15"/>
    </row>
    <row r="113" spans="1:11" ht="15.2" customHeight="1" x14ac:dyDescent="0.35">
      <c r="A113" s="8">
        <v>3</v>
      </c>
      <c r="B113" s="8" t="s">
        <v>26</v>
      </c>
      <c r="C113" s="14" t="s">
        <v>273</v>
      </c>
      <c r="D113" s="11">
        <v>2.1714000000000001E-2</v>
      </c>
      <c r="E113" s="8" t="s">
        <v>16</v>
      </c>
      <c r="F113" s="12">
        <v>70</v>
      </c>
      <c r="G113" s="8" t="s">
        <v>482</v>
      </c>
      <c r="H113" s="6">
        <v>19.54</v>
      </c>
      <c r="I113" s="17">
        <f t="shared" si="1"/>
        <v>0.42429156000000001</v>
      </c>
      <c r="K113" s="15"/>
    </row>
    <row r="114" spans="1:11" ht="15.2" customHeight="1" x14ac:dyDescent="0.35">
      <c r="A114" s="8">
        <v>3</v>
      </c>
      <c r="B114" s="8" t="s">
        <v>27</v>
      </c>
      <c r="C114" s="14" t="s">
        <v>274</v>
      </c>
      <c r="D114" s="11">
        <v>2.068E-3</v>
      </c>
      <c r="E114" s="8" t="s">
        <v>16</v>
      </c>
      <c r="F114" s="12">
        <v>70</v>
      </c>
      <c r="G114" s="8" t="s">
        <v>482</v>
      </c>
      <c r="H114" s="6">
        <v>12.98</v>
      </c>
      <c r="I114" s="17">
        <f t="shared" si="1"/>
        <v>2.6842640000000001E-2</v>
      </c>
      <c r="K114" s="15"/>
    </row>
    <row r="115" spans="1:11" ht="15.2" customHeight="1" x14ac:dyDescent="0.35">
      <c r="A115" s="8">
        <v>3</v>
      </c>
      <c r="B115" s="8" t="s">
        <v>28</v>
      </c>
      <c r="C115" s="14" t="s">
        <v>275</v>
      </c>
      <c r="D115" s="11">
        <v>2.068E-3</v>
      </c>
      <c r="E115" s="8" t="s">
        <v>16</v>
      </c>
      <c r="F115" s="12">
        <v>70</v>
      </c>
      <c r="G115" s="8" t="s">
        <v>482</v>
      </c>
      <c r="H115" s="6">
        <v>47.23</v>
      </c>
      <c r="I115" s="17">
        <f t="shared" si="1"/>
        <v>9.767163999999999E-2</v>
      </c>
      <c r="K115" s="15"/>
    </row>
    <row r="116" spans="1:11" ht="15.2" customHeight="1" x14ac:dyDescent="0.35">
      <c r="A116" s="8">
        <v>3</v>
      </c>
      <c r="B116" s="8" t="s">
        <v>29</v>
      </c>
      <c r="C116" s="14" t="s">
        <v>276</v>
      </c>
      <c r="D116" s="11">
        <v>6.2040000000000003E-3</v>
      </c>
      <c r="E116" s="8" t="s">
        <v>16</v>
      </c>
      <c r="F116" s="12">
        <v>70</v>
      </c>
      <c r="G116" s="8" t="s">
        <v>482</v>
      </c>
      <c r="H116" s="6">
        <v>7.13</v>
      </c>
      <c r="I116" s="17">
        <f t="shared" si="1"/>
        <v>4.4234519999999999E-2</v>
      </c>
      <c r="K116" s="15"/>
    </row>
    <row r="117" spans="1:11" ht="15.2" customHeight="1" x14ac:dyDescent="0.35">
      <c r="A117" s="8">
        <v>1</v>
      </c>
      <c r="B117" s="8" t="s">
        <v>96</v>
      </c>
      <c r="C117" s="14" t="s">
        <v>376</v>
      </c>
      <c r="D117" s="11">
        <v>1</v>
      </c>
      <c r="E117" s="8" t="s">
        <v>7</v>
      </c>
      <c r="F117" s="12">
        <v>10</v>
      </c>
      <c r="G117" s="8" t="s">
        <v>134</v>
      </c>
      <c r="H117" s="6">
        <f>I118+I132</f>
        <v>31.681640063802007</v>
      </c>
      <c r="I117" s="17">
        <f t="shared" si="1"/>
        <v>31.681640063802007</v>
      </c>
      <c r="K117" s="15"/>
    </row>
    <row r="118" spans="1:11" ht="15.2" customHeight="1" x14ac:dyDescent="0.35">
      <c r="A118" s="8">
        <v>2</v>
      </c>
      <c r="B118" s="8" t="s">
        <v>95</v>
      </c>
      <c r="C118" s="14" t="s">
        <v>377</v>
      </c>
      <c r="D118" s="11">
        <v>1</v>
      </c>
      <c r="E118" s="8" t="s">
        <v>7</v>
      </c>
      <c r="F118" s="12">
        <v>70</v>
      </c>
      <c r="G118" s="8" t="s">
        <v>134</v>
      </c>
      <c r="H118" s="6">
        <f>SUMIF(A119:A142,3,I119:I142)</f>
        <v>30.438636176500008</v>
      </c>
      <c r="I118" s="17">
        <f t="shared" si="1"/>
        <v>30.438636176500008</v>
      </c>
      <c r="K118" s="15"/>
    </row>
    <row r="119" spans="1:11" ht="15.2" customHeight="1" x14ac:dyDescent="0.35">
      <c r="A119" s="8">
        <v>3</v>
      </c>
      <c r="B119" s="8" t="s">
        <v>94</v>
      </c>
      <c r="C119" s="14" t="s">
        <v>369</v>
      </c>
      <c r="D119" s="11">
        <v>1</v>
      </c>
      <c r="E119" s="8" t="s">
        <v>7</v>
      </c>
      <c r="F119" s="12">
        <v>20</v>
      </c>
      <c r="G119" s="8" t="s">
        <v>482</v>
      </c>
      <c r="H119" s="6">
        <v>4.4424999999999999</v>
      </c>
      <c r="I119" s="17">
        <f t="shared" si="1"/>
        <v>4.4424999999999999</v>
      </c>
      <c r="K119" s="15"/>
    </row>
    <row r="120" spans="1:11" ht="15.2" customHeight="1" x14ac:dyDescent="0.35">
      <c r="A120" s="8">
        <v>4</v>
      </c>
      <c r="B120" s="8" t="s">
        <v>92</v>
      </c>
      <c r="C120" s="14" t="s">
        <v>370</v>
      </c>
      <c r="D120" s="11">
        <v>0.83499999999999996</v>
      </c>
      <c r="E120" s="8" t="s">
        <v>16</v>
      </c>
      <c r="F120" s="12">
        <v>110</v>
      </c>
      <c r="G120" s="8" t="s">
        <v>482</v>
      </c>
      <c r="H120" s="6">
        <v>4.7699100000000003</v>
      </c>
      <c r="I120" s="17">
        <f t="shared" si="1"/>
        <v>3.98287485</v>
      </c>
      <c r="K120" s="15"/>
    </row>
    <row r="121" spans="1:11" ht="15.2" customHeight="1" x14ac:dyDescent="0.35">
      <c r="A121" s="8">
        <v>3</v>
      </c>
      <c r="B121" s="8" t="s">
        <v>93</v>
      </c>
      <c r="C121" s="14" t="s">
        <v>371</v>
      </c>
      <c r="D121" s="11">
        <v>1</v>
      </c>
      <c r="E121" s="8" t="s">
        <v>7</v>
      </c>
      <c r="F121" s="12">
        <v>20</v>
      </c>
      <c r="G121" s="8" t="s">
        <v>482</v>
      </c>
      <c r="H121" s="6">
        <v>4.4424999999999999</v>
      </c>
      <c r="I121" s="17">
        <f t="shared" si="1"/>
        <v>4.4424999999999999</v>
      </c>
      <c r="K121" s="15"/>
    </row>
    <row r="122" spans="1:11" ht="15.2" customHeight="1" x14ac:dyDescent="0.35">
      <c r="A122" s="8">
        <v>4</v>
      </c>
      <c r="B122" s="8" t="s">
        <v>92</v>
      </c>
      <c r="C122" s="14" t="s">
        <v>370</v>
      </c>
      <c r="D122" s="11">
        <v>0.83499999999999996</v>
      </c>
      <c r="E122" s="8" t="s">
        <v>16</v>
      </c>
      <c r="F122" s="12">
        <v>110</v>
      </c>
      <c r="G122" s="8" t="s">
        <v>482</v>
      </c>
      <c r="H122" s="6">
        <v>4.7699100000000003</v>
      </c>
      <c r="I122" s="17">
        <f t="shared" si="1"/>
        <v>3.98287485</v>
      </c>
      <c r="K122" s="15"/>
    </row>
    <row r="123" spans="1:11" ht="15.2" customHeight="1" x14ac:dyDescent="0.35">
      <c r="A123" s="8">
        <v>3</v>
      </c>
      <c r="B123" s="8" t="s">
        <v>91</v>
      </c>
      <c r="C123" s="14" t="s">
        <v>378</v>
      </c>
      <c r="D123" s="11">
        <v>1</v>
      </c>
      <c r="E123" s="8" t="s">
        <v>7</v>
      </c>
      <c r="F123" s="12">
        <v>20</v>
      </c>
      <c r="G123" s="8" t="s">
        <v>482</v>
      </c>
      <c r="H123" s="6">
        <v>3.7309999999999999</v>
      </c>
      <c r="I123" s="17">
        <f t="shared" si="1"/>
        <v>3.7309999999999999</v>
      </c>
      <c r="K123" s="15"/>
    </row>
    <row r="124" spans="1:11" ht="15.2" customHeight="1" x14ac:dyDescent="0.35">
      <c r="A124" s="8">
        <v>3</v>
      </c>
      <c r="B124" s="8" t="s">
        <v>90</v>
      </c>
      <c r="C124" s="14" t="s">
        <v>379</v>
      </c>
      <c r="D124" s="11">
        <v>1</v>
      </c>
      <c r="E124" s="8" t="s">
        <v>7</v>
      </c>
      <c r="F124" s="12">
        <v>20</v>
      </c>
      <c r="G124" s="8" t="s">
        <v>482</v>
      </c>
      <c r="H124" s="6">
        <v>0.4</v>
      </c>
      <c r="I124" s="17">
        <f t="shared" si="1"/>
        <v>0.4</v>
      </c>
      <c r="K124" s="15"/>
    </row>
    <row r="125" spans="1:11" ht="15.2" customHeight="1" x14ac:dyDescent="0.35">
      <c r="A125" s="8">
        <v>3</v>
      </c>
      <c r="B125" s="8" t="s">
        <v>89</v>
      </c>
      <c r="C125" s="14" t="s">
        <v>380</v>
      </c>
      <c r="D125" s="11">
        <v>2</v>
      </c>
      <c r="E125" s="8" t="s">
        <v>7</v>
      </c>
      <c r="F125" s="12">
        <v>20</v>
      </c>
      <c r="G125" s="8" t="s">
        <v>482</v>
      </c>
      <c r="H125" s="6">
        <v>1</v>
      </c>
      <c r="I125" s="17">
        <f t="shared" si="1"/>
        <v>2</v>
      </c>
      <c r="K125" s="15"/>
    </row>
    <row r="126" spans="1:11" ht="15.2" customHeight="1" x14ac:dyDescent="0.35">
      <c r="A126" s="8">
        <v>3</v>
      </c>
      <c r="B126" s="8" t="s">
        <v>88</v>
      </c>
      <c r="C126" s="14" t="s">
        <v>381</v>
      </c>
      <c r="D126" s="11">
        <v>2</v>
      </c>
      <c r="E126" s="8" t="s">
        <v>7</v>
      </c>
      <c r="F126" s="12">
        <v>20</v>
      </c>
      <c r="G126" s="8" t="s">
        <v>482</v>
      </c>
      <c r="H126" s="6">
        <v>0.55000000000000004</v>
      </c>
      <c r="I126" s="17">
        <f t="shared" si="1"/>
        <v>1.1000000000000001</v>
      </c>
      <c r="K126" s="15"/>
    </row>
    <row r="127" spans="1:11" ht="15.2" customHeight="1" x14ac:dyDescent="0.35">
      <c r="A127" s="8">
        <v>3</v>
      </c>
      <c r="B127" s="8" t="s">
        <v>87</v>
      </c>
      <c r="C127" s="14" t="s">
        <v>382</v>
      </c>
      <c r="D127" s="11">
        <v>1</v>
      </c>
      <c r="E127" s="8" t="s">
        <v>7</v>
      </c>
      <c r="F127" s="12">
        <v>20</v>
      </c>
      <c r="G127" s="8" t="s">
        <v>134</v>
      </c>
      <c r="H127" s="6">
        <f>I128</f>
        <v>4.5823295999999996</v>
      </c>
      <c r="I127" s="17">
        <f t="shared" si="1"/>
        <v>4.5823295999999996</v>
      </c>
      <c r="K127" s="15"/>
    </row>
    <row r="128" spans="1:11" ht="15.2" customHeight="1" x14ac:dyDescent="0.35">
      <c r="A128" s="8">
        <v>4</v>
      </c>
      <c r="B128" s="8" t="s">
        <v>57</v>
      </c>
      <c r="C128" s="14" t="s">
        <v>309</v>
      </c>
      <c r="D128" s="11">
        <v>0.88959999999999995</v>
      </c>
      <c r="E128" s="8" t="s">
        <v>16</v>
      </c>
      <c r="F128" s="12">
        <v>110</v>
      </c>
      <c r="G128" s="8" t="s">
        <v>482</v>
      </c>
      <c r="H128" s="6">
        <v>5.1509999999999998</v>
      </c>
      <c r="I128" s="17">
        <f t="shared" si="1"/>
        <v>4.5823295999999996</v>
      </c>
      <c r="K128" s="15"/>
    </row>
    <row r="129" spans="1:11" ht="15.2" customHeight="1" x14ac:dyDescent="0.35">
      <c r="A129" s="8">
        <v>3</v>
      </c>
      <c r="B129" s="8" t="s">
        <v>86</v>
      </c>
      <c r="C129" s="14" t="s">
        <v>372</v>
      </c>
      <c r="D129" s="11">
        <v>2</v>
      </c>
      <c r="E129" s="8" t="s">
        <v>7</v>
      </c>
      <c r="F129" s="12">
        <v>20</v>
      </c>
      <c r="G129" s="8" t="s">
        <v>134</v>
      </c>
      <c r="H129" s="6">
        <f>I130</f>
        <v>1.8106545000000001</v>
      </c>
      <c r="I129" s="17">
        <f t="shared" si="1"/>
        <v>3.6213090000000001</v>
      </c>
      <c r="K129" s="15"/>
    </row>
    <row r="130" spans="1:11" ht="15.2" customHeight="1" x14ac:dyDescent="0.35">
      <c r="A130" s="8">
        <v>4</v>
      </c>
      <c r="B130" s="8" t="s">
        <v>85</v>
      </c>
      <c r="C130" s="14" t="s">
        <v>283</v>
      </c>
      <c r="D130" s="11">
        <v>0.3826</v>
      </c>
      <c r="E130" s="8" t="s">
        <v>16</v>
      </c>
      <c r="F130" s="12">
        <v>110</v>
      </c>
      <c r="G130" s="8" t="s">
        <v>482</v>
      </c>
      <c r="H130" s="6">
        <v>4.7324999999999999</v>
      </c>
      <c r="I130" s="17">
        <f t="shared" si="1"/>
        <v>1.8106545000000001</v>
      </c>
      <c r="K130" s="15"/>
    </row>
    <row r="131" spans="1:11" ht="15.2" customHeight="1" x14ac:dyDescent="0.35">
      <c r="A131" s="8">
        <v>3</v>
      </c>
      <c r="B131" s="8" t="s">
        <v>50</v>
      </c>
      <c r="C131" s="14" t="s">
        <v>323</v>
      </c>
      <c r="D131" s="11">
        <v>4.7699999999999999E-2</v>
      </c>
      <c r="E131" s="8" t="s">
        <v>16</v>
      </c>
      <c r="F131" s="12">
        <v>20</v>
      </c>
      <c r="G131" s="8" t="s">
        <v>482</v>
      </c>
      <c r="H131" s="6">
        <v>5.3620900000000002</v>
      </c>
      <c r="I131" s="17">
        <f t="shared" si="1"/>
        <v>0.25577169300000002</v>
      </c>
      <c r="K131" s="15"/>
    </row>
    <row r="132" spans="1:11" ht="15.2" customHeight="1" x14ac:dyDescent="0.35">
      <c r="A132" s="8">
        <v>2</v>
      </c>
      <c r="B132" s="8" t="s">
        <v>18</v>
      </c>
      <c r="C132" s="14" t="s">
        <v>266</v>
      </c>
      <c r="D132" s="11">
        <v>0.21199999999999999</v>
      </c>
      <c r="E132" s="8" t="s">
        <v>19</v>
      </c>
      <c r="F132" s="12">
        <v>70</v>
      </c>
      <c r="G132" s="8" t="s">
        <v>134</v>
      </c>
      <c r="H132" s="13">
        <f>SUM(I133:I142)</f>
        <v>5.8632258835000002</v>
      </c>
      <c r="I132" s="17">
        <f t="shared" ref="I132:I145" si="2">D132*H132</f>
        <v>1.243003887302</v>
      </c>
      <c r="K132" s="15"/>
    </row>
    <row r="133" spans="1:11" ht="15.2" customHeight="1" x14ac:dyDescent="0.35">
      <c r="A133" s="8">
        <v>3</v>
      </c>
      <c r="B133" s="8" t="s">
        <v>20</v>
      </c>
      <c r="C133" s="14" t="s">
        <v>267</v>
      </c>
      <c r="D133" s="11">
        <v>0.156</v>
      </c>
      <c r="E133" s="8" t="s">
        <v>16</v>
      </c>
      <c r="F133" s="12">
        <v>70</v>
      </c>
      <c r="G133" s="8" t="s">
        <v>482</v>
      </c>
      <c r="H133" s="6">
        <v>22.2</v>
      </c>
      <c r="I133" s="17">
        <f t="shared" si="2"/>
        <v>3.4632000000000001</v>
      </c>
      <c r="K133" s="15"/>
    </row>
    <row r="134" spans="1:11" ht="15.2" customHeight="1" x14ac:dyDescent="0.35">
      <c r="A134" s="8">
        <v>3</v>
      </c>
      <c r="B134" s="8" t="s">
        <v>21</v>
      </c>
      <c r="C134" s="14" t="s">
        <v>268</v>
      </c>
      <c r="D134" s="11">
        <v>1.6554098999999999E-2</v>
      </c>
      <c r="E134" s="8" t="s">
        <v>16</v>
      </c>
      <c r="F134" s="12">
        <v>70</v>
      </c>
      <c r="G134" s="8" t="s">
        <v>482</v>
      </c>
      <c r="H134" s="6">
        <v>22.5</v>
      </c>
      <c r="I134" s="17">
        <f t="shared" si="2"/>
        <v>0.3724672275</v>
      </c>
      <c r="K134" s="15"/>
    </row>
    <row r="135" spans="1:11" ht="15.2" customHeight="1" x14ac:dyDescent="0.35">
      <c r="A135" s="8">
        <v>3</v>
      </c>
      <c r="B135" s="8" t="s">
        <v>22</v>
      </c>
      <c r="C135" s="14" t="s">
        <v>269</v>
      </c>
      <c r="D135" s="11">
        <v>3.2843332000000003E-2</v>
      </c>
      <c r="E135" s="8" t="s">
        <v>16</v>
      </c>
      <c r="F135" s="12">
        <v>70</v>
      </c>
      <c r="G135" s="8" t="s">
        <v>482</v>
      </c>
      <c r="H135" s="6">
        <v>28</v>
      </c>
      <c r="I135" s="17">
        <f t="shared" si="2"/>
        <v>0.91961329600000008</v>
      </c>
      <c r="K135" s="15"/>
    </row>
    <row r="136" spans="1:11" ht="15.2" customHeight="1" x14ac:dyDescent="0.35">
      <c r="A136" s="8">
        <v>3</v>
      </c>
      <c r="B136" s="8" t="s">
        <v>23</v>
      </c>
      <c r="C136" s="14" t="s">
        <v>270</v>
      </c>
      <c r="D136" s="11">
        <v>3.447E-3</v>
      </c>
      <c r="E136" s="8" t="s">
        <v>16</v>
      </c>
      <c r="F136" s="12">
        <v>70</v>
      </c>
      <c r="G136" s="8" t="s">
        <v>482</v>
      </c>
      <c r="H136" s="6">
        <v>43.08</v>
      </c>
      <c r="I136" s="17">
        <f t="shared" si="2"/>
        <v>0.14849676000000001</v>
      </c>
      <c r="K136" s="15"/>
    </row>
    <row r="137" spans="1:11" ht="15.2" customHeight="1" x14ac:dyDescent="0.35">
      <c r="A137" s="8">
        <v>3</v>
      </c>
      <c r="B137" s="8" t="s">
        <v>24</v>
      </c>
      <c r="C137" s="14" t="s">
        <v>271</v>
      </c>
      <c r="D137" s="11">
        <v>1.8612E-2</v>
      </c>
      <c r="E137" s="8" t="s">
        <v>16</v>
      </c>
      <c r="F137" s="12">
        <v>70</v>
      </c>
      <c r="G137" s="8" t="s">
        <v>482</v>
      </c>
      <c r="H137" s="6">
        <v>14.68</v>
      </c>
      <c r="I137" s="17">
        <f t="shared" si="2"/>
        <v>0.27322415999999999</v>
      </c>
      <c r="K137" s="15"/>
    </row>
    <row r="138" spans="1:11" ht="15.2" customHeight="1" x14ac:dyDescent="0.35">
      <c r="A138" s="8">
        <v>3</v>
      </c>
      <c r="B138" s="8" t="s">
        <v>25</v>
      </c>
      <c r="C138" s="14" t="s">
        <v>272</v>
      </c>
      <c r="D138" s="11">
        <v>1.034E-3</v>
      </c>
      <c r="E138" s="8" t="s">
        <v>16</v>
      </c>
      <c r="F138" s="12">
        <v>70</v>
      </c>
      <c r="G138" s="8" t="s">
        <v>482</v>
      </c>
      <c r="H138" s="6">
        <v>90.12</v>
      </c>
      <c r="I138" s="17">
        <f t="shared" si="2"/>
        <v>9.3184080000000002E-2</v>
      </c>
      <c r="K138" s="15"/>
    </row>
    <row r="139" spans="1:11" ht="15.2" customHeight="1" x14ac:dyDescent="0.35">
      <c r="A139" s="8">
        <v>3</v>
      </c>
      <c r="B139" s="8" t="s">
        <v>26</v>
      </c>
      <c r="C139" s="14" t="s">
        <v>273</v>
      </c>
      <c r="D139" s="11">
        <v>2.1714000000000001E-2</v>
      </c>
      <c r="E139" s="8" t="s">
        <v>16</v>
      </c>
      <c r="F139" s="12">
        <v>70</v>
      </c>
      <c r="G139" s="8" t="s">
        <v>482</v>
      </c>
      <c r="H139" s="6">
        <v>19.54</v>
      </c>
      <c r="I139" s="17">
        <f t="shared" si="2"/>
        <v>0.42429156000000001</v>
      </c>
      <c r="K139" s="15"/>
    </row>
    <row r="140" spans="1:11" ht="15.2" customHeight="1" x14ac:dyDescent="0.35">
      <c r="A140" s="8">
        <v>3</v>
      </c>
      <c r="B140" s="8" t="s">
        <v>27</v>
      </c>
      <c r="C140" s="14" t="s">
        <v>274</v>
      </c>
      <c r="D140" s="11">
        <v>2.068E-3</v>
      </c>
      <c r="E140" s="8" t="s">
        <v>16</v>
      </c>
      <c r="F140" s="12">
        <v>70</v>
      </c>
      <c r="G140" s="8" t="s">
        <v>482</v>
      </c>
      <c r="H140" s="6">
        <v>12.98</v>
      </c>
      <c r="I140" s="17">
        <f t="shared" si="2"/>
        <v>2.6842640000000001E-2</v>
      </c>
      <c r="K140" s="15"/>
    </row>
    <row r="141" spans="1:11" ht="15.2" customHeight="1" x14ac:dyDescent="0.35">
      <c r="A141" s="8">
        <v>3</v>
      </c>
      <c r="B141" s="8" t="s">
        <v>28</v>
      </c>
      <c r="C141" s="14" t="s">
        <v>275</v>
      </c>
      <c r="D141" s="11">
        <v>2.068E-3</v>
      </c>
      <c r="E141" s="8" t="s">
        <v>16</v>
      </c>
      <c r="F141" s="12">
        <v>70</v>
      </c>
      <c r="G141" s="8" t="s">
        <v>482</v>
      </c>
      <c r="H141" s="6">
        <v>47.23</v>
      </c>
      <c r="I141" s="17">
        <f t="shared" si="2"/>
        <v>9.767163999999999E-2</v>
      </c>
      <c r="K141" s="15"/>
    </row>
    <row r="142" spans="1:11" ht="15.2" customHeight="1" x14ac:dyDescent="0.35">
      <c r="A142" s="8">
        <v>3</v>
      </c>
      <c r="B142" s="8" t="s">
        <v>29</v>
      </c>
      <c r="C142" s="14" t="s">
        <v>276</v>
      </c>
      <c r="D142" s="11">
        <v>6.2040000000000003E-3</v>
      </c>
      <c r="E142" s="8" t="s">
        <v>16</v>
      </c>
      <c r="F142" s="12">
        <v>70</v>
      </c>
      <c r="G142" s="8" t="s">
        <v>482</v>
      </c>
      <c r="H142" s="6">
        <v>7.13</v>
      </c>
      <c r="I142" s="17">
        <f t="shared" si="2"/>
        <v>4.4234519999999999E-2</v>
      </c>
      <c r="K142" s="15"/>
    </row>
    <row r="143" spans="1:11" ht="15.2" customHeight="1" x14ac:dyDescent="0.35">
      <c r="A143" s="8">
        <v>1</v>
      </c>
      <c r="B143" s="8" t="s">
        <v>84</v>
      </c>
      <c r="C143" s="14" t="s">
        <v>383</v>
      </c>
      <c r="D143" s="11">
        <v>1</v>
      </c>
      <c r="E143" s="8" t="s">
        <v>7</v>
      </c>
      <c r="F143" s="12">
        <v>10</v>
      </c>
      <c r="G143" s="8" t="s">
        <v>482</v>
      </c>
      <c r="H143" s="6">
        <v>39.380000000000003</v>
      </c>
      <c r="I143" s="17">
        <f t="shared" si="2"/>
        <v>39.380000000000003</v>
      </c>
      <c r="K143" s="15"/>
    </row>
    <row r="144" spans="1:11" ht="15.2" customHeight="1" x14ac:dyDescent="0.35">
      <c r="A144" s="8">
        <v>1</v>
      </c>
      <c r="B144" s="8" t="s">
        <v>83</v>
      </c>
      <c r="C144" s="14" t="s">
        <v>384</v>
      </c>
      <c r="D144" s="11">
        <v>1</v>
      </c>
      <c r="E144" s="8" t="s">
        <v>7</v>
      </c>
      <c r="F144" s="12">
        <v>10</v>
      </c>
      <c r="G144" s="8" t="s">
        <v>482</v>
      </c>
      <c r="H144" s="6">
        <v>43.65</v>
      </c>
      <c r="I144" s="17">
        <f t="shared" si="2"/>
        <v>43.65</v>
      </c>
      <c r="K144" s="15"/>
    </row>
    <row r="145" spans="1:11" ht="15.2" customHeight="1" x14ac:dyDescent="0.35">
      <c r="A145" s="8">
        <v>1</v>
      </c>
      <c r="B145" s="8" t="s">
        <v>82</v>
      </c>
      <c r="C145" s="14" t="s">
        <v>385</v>
      </c>
      <c r="D145" s="11">
        <v>1</v>
      </c>
      <c r="E145" s="8" t="s">
        <v>7</v>
      </c>
      <c r="F145" s="12">
        <v>10</v>
      </c>
      <c r="G145" s="8" t="s">
        <v>482</v>
      </c>
      <c r="H145" s="6">
        <v>39.119999999999997</v>
      </c>
      <c r="I145" s="17">
        <f t="shared" si="2"/>
        <v>39.119999999999997</v>
      </c>
      <c r="K145" s="15"/>
    </row>
  </sheetData>
  <mergeCells count="1">
    <mergeCell ref="G1:H1"/>
  </mergeCells>
  <phoneticPr fontId="1" type="noConversion"/>
  <conditionalFormatting sqref="G3:G145">
    <cfRule type="cellIs" dxfId="2" priority="1" operator="equal">
      <formula>"M"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2D6A3-AC1D-4AA8-B2BD-A25899061856}">
  <dimension ref="A1:M145"/>
  <sheetViews>
    <sheetView topLeftCell="A14" workbookViewId="0">
      <selection activeCell="I2" sqref="I2"/>
    </sheetView>
  </sheetViews>
  <sheetFormatPr defaultColWidth="8" defaultRowHeight="12.75" customHeight="1" x14ac:dyDescent="0.35"/>
  <cols>
    <col min="1" max="1" width="9.140625" style="7" bestFit="1" customWidth="1"/>
    <col min="2" max="2" width="14" style="7" bestFit="1" customWidth="1"/>
    <col min="3" max="3" width="24.140625" style="6" bestFit="1" customWidth="1"/>
    <col min="4" max="4" width="14" style="6" bestFit="1" customWidth="1"/>
    <col min="5" max="5" width="5" style="7" bestFit="1" customWidth="1"/>
    <col min="6" max="6" width="5.140625" style="7" bestFit="1" customWidth="1"/>
    <col min="7" max="7" width="5" style="6" customWidth="1"/>
    <col min="8" max="8" width="8" style="6"/>
    <col min="9" max="9" width="8.42578125" style="17" bestFit="1" customWidth="1"/>
    <col min="10" max="10" width="8" style="6"/>
    <col min="11" max="11" width="8.42578125" style="6" bestFit="1" customWidth="1"/>
    <col min="12" max="12" width="8" style="6"/>
    <col min="13" max="13" width="8.42578125" style="6" bestFit="1" customWidth="1"/>
    <col min="14" max="16384" width="8" style="6"/>
  </cols>
  <sheetData>
    <row r="1" spans="1:13" ht="15.2" customHeight="1" x14ac:dyDescent="0.35">
      <c r="A1" s="8" t="s">
        <v>5</v>
      </c>
      <c r="B1" s="8" t="s">
        <v>151</v>
      </c>
      <c r="C1" s="14" t="s">
        <v>325</v>
      </c>
      <c r="E1" s="8" t="s">
        <v>7</v>
      </c>
      <c r="G1" s="38" t="s">
        <v>520</v>
      </c>
      <c r="H1" s="38"/>
      <c r="I1" s="15">
        <f>SUMIF(A3:A145,1,I3:I145)</f>
        <v>556.43093373924785</v>
      </c>
      <c r="J1" s="6" t="s">
        <v>486</v>
      </c>
      <c r="K1" s="17">
        <f>I3+I8+I18+I21+I23+I54+I60+I74+I76+I117</f>
        <v>154.96689373924775</v>
      </c>
      <c r="L1" s="6" t="s">
        <v>487</v>
      </c>
      <c r="M1" s="17">
        <f>I1-K1</f>
        <v>401.46404000000007</v>
      </c>
    </row>
    <row r="2" spans="1:13" ht="15.2" customHeight="1" x14ac:dyDescent="0.35">
      <c r="A2" s="9" t="s">
        <v>0</v>
      </c>
      <c r="B2" s="9" t="s">
        <v>1</v>
      </c>
      <c r="C2" s="2" t="s">
        <v>284</v>
      </c>
      <c r="D2" s="10" t="s">
        <v>2</v>
      </c>
      <c r="E2" s="9" t="s">
        <v>3</v>
      </c>
      <c r="F2" s="9" t="s">
        <v>4</v>
      </c>
      <c r="G2" s="2" t="s">
        <v>479</v>
      </c>
      <c r="H2" s="2" t="s">
        <v>480</v>
      </c>
      <c r="I2" s="16" t="s">
        <v>483</v>
      </c>
      <c r="J2" s="2" t="s">
        <v>481</v>
      </c>
    </row>
    <row r="3" spans="1:13" ht="15.2" customHeight="1" x14ac:dyDescent="0.35">
      <c r="A3" s="8">
        <v>1</v>
      </c>
      <c r="B3" s="8" t="s">
        <v>148</v>
      </c>
      <c r="C3" s="14" t="s">
        <v>326</v>
      </c>
      <c r="D3" s="11">
        <v>1</v>
      </c>
      <c r="E3" s="8" t="s">
        <v>7</v>
      </c>
      <c r="F3" s="12">
        <v>10</v>
      </c>
      <c r="G3" s="8" t="s">
        <v>134</v>
      </c>
      <c r="H3" s="6">
        <f>I4</f>
        <v>2.3362790000000001E-2</v>
      </c>
      <c r="I3" s="17">
        <f>D3*H3</f>
        <v>2.3362790000000001E-2</v>
      </c>
      <c r="K3" s="15"/>
    </row>
    <row r="4" spans="1:13" ht="15.2" customHeight="1" x14ac:dyDescent="0.35">
      <c r="A4" s="8">
        <v>2</v>
      </c>
      <c r="B4" s="8" t="s">
        <v>147</v>
      </c>
      <c r="C4" s="14" t="s">
        <v>327</v>
      </c>
      <c r="D4" s="11">
        <v>1.1000000000000001E-3</v>
      </c>
      <c r="E4" s="8" t="s">
        <v>16</v>
      </c>
      <c r="F4" s="12">
        <v>90</v>
      </c>
      <c r="G4" s="8" t="s">
        <v>482</v>
      </c>
      <c r="H4" s="6">
        <v>21.238900000000001</v>
      </c>
      <c r="I4" s="17">
        <f t="shared" ref="I4:I67" si="0">D4*H4</f>
        <v>2.3362790000000001E-2</v>
      </c>
      <c r="K4" s="15"/>
    </row>
    <row r="5" spans="1:13" ht="15.2" customHeight="1" x14ac:dyDescent="0.35">
      <c r="A5" s="8">
        <v>1</v>
      </c>
      <c r="B5" s="8" t="s">
        <v>146</v>
      </c>
      <c r="C5" s="14" t="s">
        <v>328</v>
      </c>
      <c r="D5" s="11">
        <v>1</v>
      </c>
      <c r="E5" s="8" t="s">
        <v>7</v>
      </c>
      <c r="F5" s="12">
        <v>10</v>
      </c>
      <c r="G5" s="8" t="s">
        <v>482</v>
      </c>
      <c r="H5" s="6">
        <v>0.18</v>
      </c>
      <c r="I5" s="17">
        <f t="shared" si="0"/>
        <v>0.18</v>
      </c>
      <c r="K5" s="15"/>
    </row>
    <row r="6" spans="1:13" ht="15.2" customHeight="1" x14ac:dyDescent="0.35">
      <c r="A6" s="8">
        <v>1</v>
      </c>
      <c r="B6" s="8" t="s">
        <v>145</v>
      </c>
      <c r="C6" s="14" t="s">
        <v>329</v>
      </c>
      <c r="D6" s="11">
        <v>1</v>
      </c>
      <c r="E6" s="8" t="s">
        <v>7</v>
      </c>
      <c r="F6" s="12">
        <v>10</v>
      </c>
      <c r="G6" s="8" t="s">
        <v>482</v>
      </c>
      <c r="H6" s="6">
        <v>0.27</v>
      </c>
      <c r="I6" s="17">
        <f t="shared" si="0"/>
        <v>0.27</v>
      </c>
      <c r="K6" s="15"/>
    </row>
    <row r="7" spans="1:13" ht="15.2" customHeight="1" x14ac:dyDescent="0.35">
      <c r="A7" s="8">
        <v>1</v>
      </c>
      <c r="B7" s="8" t="s">
        <v>144</v>
      </c>
      <c r="C7" s="14" t="s">
        <v>330</v>
      </c>
      <c r="D7" s="11">
        <v>1</v>
      </c>
      <c r="E7" s="8" t="s">
        <v>7</v>
      </c>
      <c r="F7" s="12">
        <v>10</v>
      </c>
      <c r="G7" s="8" t="s">
        <v>482</v>
      </c>
      <c r="H7" s="6">
        <v>0.53</v>
      </c>
      <c r="I7" s="17">
        <f t="shared" si="0"/>
        <v>0.53</v>
      </c>
      <c r="K7" s="15"/>
    </row>
    <row r="8" spans="1:13" ht="15.2" customHeight="1" x14ac:dyDescent="0.35">
      <c r="A8" s="8">
        <v>1</v>
      </c>
      <c r="B8" s="8" t="s">
        <v>143</v>
      </c>
      <c r="C8" s="14" t="s">
        <v>331</v>
      </c>
      <c r="D8" s="11">
        <v>28</v>
      </c>
      <c r="E8" s="8" t="s">
        <v>7</v>
      </c>
      <c r="F8" s="12">
        <v>10</v>
      </c>
      <c r="G8" s="8" t="s">
        <v>134</v>
      </c>
      <c r="H8" s="6">
        <f>I9</f>
        <v>1.7787562E-2</v>
      </c>
      <c r="I8" s="17">
        <f t="shared" si="0"/>
        <v>0.49805173599999997</v>
      </c>
      <c r="K8" s="15"/>
    </row>
    <row r="9" spans="1:13" ht="15.2" customHeight="1" x14ac:dyDescent="0.35">
      <c r="A9" s="8">
        <v>2</v>
      </c>
      <c r="B9" s="8" t="s">
        <v>142</v>
      </c>
      <c r="C9" s="14" t="s">
        <v>332</v>
      </c>
      <c r="D9" s="11">
        <v>1.34E-3</v>
      </c>
      <c r="E9" s="8" t="s">
        <v>16</v>
      </c>
      <c r="F9" s="12">
        <v>90</v>
      </c>
      <c r="G9" s="8" t="s">
        <v>482</v>
      </c>
      <c r="H9" s="6">
        <v>13.2743</v>
      </c>
      <c r="I9" s="17">
        <f t="shared" si="0"/>
        <v>1.7787562E-2</v>
      </c>
      <c r="K9" s="15"/>
    </row>
    <row r="10" spans="1:13" ht="15.2" customHeight="1" x14ac:dyDescent="0.35">
      <c r="A10" s="8">
        <v>1</v>
      </c>
      <c r="B10" s="8" t="s">
        <v>141</v>
      </c>
      <c r="C10" s="14" t="s">
        <v>333</v>
      </c>
      <c r="D10" s="11">
        <v>5</v>
      </c>
      <c r="E10" s="8" t="s">
        <v>74</v>
      </c>
      <c r="F10" s="12">
        <v>10</v>
      </c>
      <c r="G10" s="8" t="s">
        <v>482</v>
      </c>
      <c r="H10" s="6">
        <v>5.2999999999999999E-2</v>
      </c>
      <c r="I10" s="17">
        <f t="shared" si="0"/>
        <v>0.26500000000000001</v>
      </c>
      <c r="K10" s="15"/>
    </row>
    <row r="11" spans="1:13" ht="15.2" customHeight="1" x14ac:dyDescent="0.35">
      <c r="A11" s="8">
        <v>1</v>
      </c>
      <c r="B11" s="8" t="s">
        <v>140</v>
      </c>
      <c r="C11" s="14" t="s">
        <v>334</v>
      </c>
      <c r="D11" s="11">
        <v>2</v>
      </c>
      <c r="E11" s="8" t="s">
        <v>7</v>
      </c>
      <c r="F11" s="12">
        <v>10</v>
      </c>
      <c r="G11" s="8" t="s">
        <v>482</v>
      </c>
      <c r="H11" s="6">
        <v>8.9599999999999999E-2</v>
      </c>
      <c r="I11" s="17">
        <f t="shared" si="0"/>
        <v>0.1792</v>
      </c>
      <c r="K11" s="15"/>
    </row>
    <row r="12" spans="1:13" ht="15.2" customHeight="1" x14ac:dyDescent="0.35">
      <c r="A12" s="8">
        <v>1</v>
      </c>
      <c r="B12" s="8" t="s">
        <v>139</v>
      </c>
      <c r="C12" s="14" t="s">
        <v>335</v>
      </c>
      <c r="D12" s="11">
        <v>1</v>
      </c>
      <c r="E12" s="8" t="s">
        <v>7</v>
      </c>
      <c r="F12" s="12">
        <v>10</v>
      </c>
      <c r="G12" s="8" t="s">
        <v>482</v>
      </c>
      <c r="H12" s="6">
        <v>4.9000000000000002E-2</v>
      </c>
      <c r="I12" s="17">
        <f t="shared" si="0"/>
        <v>4.9000000000000002E-2</v>
      </c>
      <c r="K12" s="15"/>
    </row>
    <row r="13" spans="1:13" ht="15.2" customHeight="1" x14ac:dyDescent="0.35">
      <c r="A13" s="8">
        <v>1</v>
      </c>
      <c r="B13" s="8" t="s">
        <v>138</v>
      </c>
      <c r="C13" s="14" t="s">
        <v>336</v>
      </c>
      <c r="D13" s="11">
        <v>1</v>
      </c>
      <c r="E13" s="8" t="s">
        <v>7</v>
      </c>
      <c r="F13" s="12">
        <v>10</v>
      </c>
      <c r="G13" s="8" t="s">
        <v>482</v>
      </c>
      <c r="H13" s="6">
        <v>0.13719999999999999</v>
      </c>
      <c r="I13" s="17">
        <f t="shared" si="0"/>
        <v>0.13719999999999999</v>
      </c>
      <c r="K13" s="15"/>
    </row>
    <row r="14" spans="1:13" ht="15.2" customHeight="1" x14ac:dyDescent="0.35">
      <c r="A14" s="8">
        <v>1</v>
      </c>
      <c r="B14" s="8" t="s">
        <v>137</v>
      </c>
      <c r="C14" s="14" t="s">
        <v>337</v>
      </c>
      <c r="D14" s="11">
        <v>1</v>
      </c>
      <c r="E14" s="8" t="s">
        <v>7</v>
      </c>
      <c r="F14" s="12">
        <v>10</v>
      </c>
      <c r="G14" s="8" t="s">
        <v>482</v>
      </c>
      <c r="H14" s="6">
        <v>0.24</v>
      </c>
      <c r="I14" s="17">
        <f t="shared" si="0"/>
        <v>0.24</v>
      </c>
      <c r="K14" s="15"/>
    </row>
    <row r="15" spans="1:13" ht="15.2" customHeight="1" x14ac:dyDescent="0.35">
      <c r="A15" s="8">
        <v>1</v>
      </c>
      <c r="B15" s="8" t="s">
        <v>136</v>
      </c>
      <c r="C15" s="14" t="s">
        <v>338</v>
      </c>
      <c r="D15" s="11">
        <v>4</v>
      </c>
      <c r="E15" s="8" t="s">
        <v>7</v>
      </c>
      <c r="F15" s="12">
        <v>10</v>
      </c>
      <c r="G15" s="8" t="s">
        <v>482</v>
      </c>
      <c r="H15" s="6">
        <v>0.5</v>
      </c>
      <c r="I15" s="17">
        <f t="shared" si="0"/>
        <v>2</v>
      </c>
      <c r="K15" s="15"/>
    </row>
    <row r="16" spans="1:13" ht="15.2" customHeight="1" x14ac:dyDescent="0.35">
      <c r="A16" s="8">
        <v>1</v>
      </c>
      <c r="B16" s="8" t="s">
        <v>76</v>
      </c>
      <c r="C16" s="14" t="s">
        <v>299</v>
      </c>
      <c r="D16" s="11">
        <v>4</v>
      </c>
      <c r="E16" s="8" t="s">
        <v>7</v>
      </c>
      <c r="F16" s="12">
        <v>10</v>
      </c>
      <c r="G16" s="8" t="s">
        <v>482</v>
      </c>
      <c r="H16" s="6">
        <v>0.22539999999999999</v>
      </c>
      <c r="I16" s="17">
        <f t="shared" si="0"/>
        <v>0.90159999999999996</v>
      </c>
      <c r="K16" s="15"/>
    </row>
    <row r="17" spans="1:11" ht="15.2" customHeight="1" x14ac:dyDescent="0.35">
      <c r="A17" s="8">
        <v>1</v>
      </c>
      <c r="B17" s="8" t="s">
        <v>135</v>
      </c>
      <c r="C17" s="14" t="s">
        <v>339</v>
      </c>
      <c r="D17" s="11">
        <v>0.55000000000000004</v>
      </c>
      <c r="E17" s="8" t="s">
        <v>134</v>
      </c>
      <c r="F17" s="12">
        <v>10</v>
      </c>
      <c r="G17" s="8" t="s">
        <v>482</v>
      </c>
      <c r="H17" s="6">
        <v>0.58899999999999997</v>
      </c>
      <c r="I17" s="17">
        <f t="shared" si="0"/>
        <v>0.32395000000000002</v>
      </c>
      <c r="K17" s="15"/>
    </row>
    <row r="18" spans="1:11" ht="15.2" customHeight="1" x14ac:dyDescent="0.35">
      <c r="A18" s="8">
        <v>1</v>
      </c>
      <c r="B18" s="8" t="s">
        <v>133</v>
      </c>
      <c r="C18" s="14" t="s">
        <v>340</v>
      </c>
      <c r="D18" s="11">
        <v>1</v>
      </c>
      <c r="E18" s="8" t="s">
        <v>7</v>
      </c>
      <c r="F18" s="12">
        <v>10</v>
      </c>
      <c r="G18" s="8" t="s">
        <v>134</v>
      </c>
      <c r="H18" s="6">
        <f>I19</f>
        <v>1.654862E-2</v>
      </c>
      <c r="I18" s="17">
        <f t="shared" si="0"/>
        <v>1.654862E-2</v>
      </c>
      <c r="K18" s="15"/>
    </row>
    <row r="19" spans="1:11" ht="15.2" customHeight="1" x14ac:dyDescent="0.35">
      <c r="A19" s="8">
        <v>2</v>
      </c>
      <c r="B19" s="8" t="s">
        <v>132</v>
      </c>
      <c r="C19" s="14" t="s">
        <v>341</v>
      </c>
      <c r="D19" s="11">
        <v>1.1000000000000001E-3</v>
      </c>
      <c r="E19" s="8" t="s">
        <v>16</v>
      </c>
      <c r="F19" s="12">
        <v>90</v>
      </c>
      <c r="G19" s="8" t="s">
        <v>482</v>
      </c>
      <c r="H19" s="6">
        <v>15.0442</v>
      </c>
      <c r="I19" s="17">
        <f t="shared" si="0"/>
        <v>1.654862E-2</v>
      </c>
      <c r="K19" s="15"/>
    </row>
    <row r="20" spans="1:11" ht="15.2" customHeight="1" x14ac:dyDescent="0.35">
      <c r="A20" s="8">
        <v>1</v>
      </c>
      <c r="B20" s="8" t="s">
        <v>131</v>
      </c>
      <c r="C20" s="14" t="s">
        <v>342</v>
      </c>
      <c r="D20" s="11">
        <v>2</v>
      </c>
      <c r="E20" s="8" t="s">
        <v>7</v>
      </c>
      <c r="F20" s="12">
        <v>10</v>
      </c>
      <c r="G20" s="8" t="s">
        <v>482</v>
      </c>
      <c r="H20" s="6">
        <v>0.48670000000000002</v>
      </c>
      <c r="I20" s="17">
        <f t="shared" si="0"/>
        <v>0.97340000000000004</v>
      </c>
      <c r="K20" s="15"/>
    </row>
    <row r="21" spans="1:11" ht="15.2" customHeight="1" x14ac:dyDescent="0.35">
      <c r="A21" s="8">
        <v>1</v>
      </c>
      <c r="B21" s="8" t="s">
        <v>75</v>
      </c>
      <c r="C21" s="14" t="s">
        <v>300</v>
      </c>
      <c r="D21" s="11">
        <v>4</v>
      </c>
      <c r="E21" s="8" t="s">
        <v>74</v>
      </c>
      <c r="F21" s="12">
        <v>10</v>
      </c>
      <c r="G21" s="8" t="s">
        <v>134</v>
      </c>
      <c r="H21" s="6">
        <f>I22</f>
        <v>0.60959290870000005</v>
      </c>
      <c r="I21" s="17">
        <f t="shared" si="0"/>
        <v>2.4383716348000002</v>
      </c>
      <c r="K21" s="15"/>
    </row>
    <row r="22" spans="1:11" ht="15.2" customHeight="1" x14ac:dyDescent="0.35">
      <c r="A22" s="8">
        <v>2</v>
      </c>
      <c r="B22" s="8" t="s">
        <v>73</v>
      </c>
      <c r="C22" s="14" t="s">
        <v>301</v>
      </c>
      <c r="D22" s="11">
        <v>1.013E-2</v>
      </c>
      <c r="E22" s="8" t="s">
        <v>16</v>
      </c>
      <c r="F22" s="12">
        <v>90</v>
      </c>
      <c r="G22" s="8" t="s">
        <v>482</v>
      </c>
      <c r="H22" s="6">
        <v>60.176990000000004</v>
      </c>
      <c r="I22" s="17">
        <f t="shared" si="0"/>
        <v>0.60959290870000005</v>
      </c>
      <c r="K22" s="15"/>
    </row>
    <row r="23" spans="1:11" ht="15.2" customHeight="1" x14ac:dyDescent="0.35">
      <c r="A23" s="8">
        <v>1</v>
      </c>
      <c r="B23" s="8" t="s">
        <v>130</v>
      </c>
      <c r="C23" s="14" t="s">
        <v>343</v>
      </c>
      <c r="D23" s="11">
        <v>1</v>
      </c>
      <c r="E23" s="8" t="s">
        <v>7</v>
      </c>
      <c r="F23" s="12">
        <v>10</v>
      </c>
      <c r="G23" s="8" t="s">
        <v>134</v>
      </c>
      <c r="H23" s="17">
        <f>I24+I41</f>
        <v>77.202572520050495</v>
      </c>
      <c r="I23" s="17">
        <f t="shared" si="0"/>
        <v>77.202572520050495</v>
      </c>
      <c r="K23" s="15"/>
    </row>
    <row r="24" spans="1:11" ht="15.2" customHeight="1" x14ac:dyDescent="0.35">
      <c r="A24" s="8">
        <v>2</v>
      </c>
      <c r="B24" s="8" t="s">
        <v>129</v>
      </c>
      <c r="C24" s="14" t="s">
        <v>344</v>
      </c>
      <c r="D24" s="11">
        <v>1</v>
      </c>
      <c r="E24" s="8" t="s">
        <v>7</v>
      </c>
      <c r="F24" s="12">
        <v>70</v>
      </c>
      <c r="G24" s="8" t="s">
        <v>134</v>
      </c>
      <c r="H24" s="6">
        <f>SUMIF(A25:A40,3,I25:I40)</f>
        <v>74.839692489000001</v>
      </c>
      <c r="I24" s="17">
        <f t="shared" si="0"/>
        <v>74.839692489000001</v>
      </c>
      <c r="K24" s="15"/>
    </row>
    <row r="25" spans="1:11" ht="15.2" customHeight="1" x14ac:dyDescent="0.35">
      <c r="A25" s="8">
        <v>3</v>
      </c>
      <c r="B25" s="8" t="s">
        <v>128</v>
      </c>
      <c r="C25" s="14" t="s">
        <v>345</v>
      </c>
      <c r="D25" s="11">
        <v>2</v>
      </c>
      <c r="E25" s="8" t="s">
        <v>7</v>
      </c>
      <c r="F25" s="12">
        <v>20</v>
      </c>
      <c r="G25" s="8" t="s">
        <v>482</v>
      </c>
      <c r="H25" s="6">
        <v>1.8525</v>
      </c>
      <c r="I25" s="17">
        <f t="shared" si="0"/>
        <v>3.7050000000000001</v>
      </c>
      <c r="K25" s="15"/>
    </row>
    <row r="26" spans="1:11" ht="15.2" customHeight="1" x14ac:dyDescent="0.35">
      <c r="A26" s="8">
        <v>3</v>
      </c>
      <c r="B26" s="8" t="s">
        <v>127</v>
      </c>
      <c r="C26" s="14" t="s">
        <v>346</v>
      </c>
      <c r="D26" s="11">
        <v>2</v>
      </c>
      <c r="E26" s="8" t="s">
        <v>7</v>
      </c>
      <c r="F26" s="12">
        <v>20</v>
      </c>
      <c r="G26" s="8" t="s">
        <v>482</v>
      </c>
      <c r="H26" s="6">
        <v>4.7785000000000002</v>
      </c>
      <c r="I26" s="17">
        <f t="shared" si="0"/>
        <v>9.5570000000000004</v>
      </c>
      <c r="K26" s="15"/>
    </row>
    <row r="27" spans="1:11" ht="15.2" customHeight="1" x14ac:dyDescent="0.35">
      <c r="A27" s="8">
        <v>3</v>
      </c>
      <c r="B27" s="8" t="s">
        <v>126</v>
      </c>
      <c r="C27" s="14" t="s">
        <v>347</v>
      </c>
      <c r="D27" s="11">
        <v>2</v>
      </c>
      <c r="E27" s="8" t="s">
        <v>7</v>
      </c>
      <c r="F27" s="12">
        <v>20</v>
      </c>
      <c r="G27" s="8" t="s">
        <v>482</v>
      </c>
      <c r="H27" s="6">
        <v>4.7785000000000002</v>
      </c>
      <c r="I27" s="17">
        <f t="shared" si="0"/>
        <v>9.5570000000000004</v>
      </c>
      <c r="K27" s="15"/>
    </row>
    <row r="28" spans="1:11" ht="15.2" customHeight="1" x14ac:dyDescent="0.35">
      <c r="A28" s="8">
        <v>3</v>
      </c>
      <c r="B28" s="8" t="s">
        <v>125</v>
      </c>
      <c r="C28" s="14" t="s">
        <v>348</v>
      </c>
      <c r="D28" s="11">
        <v>2</v>
      </c>
      <c r="E28" s="8" t="s">
        <v>7</v>
      </c>
      <c r="F28" s="12">
        <v>20</v>
      </c>
      <c r="G28" s="8" t="s">
        <v>134</v>
      </c>
      <c r="H28" s="6">
        <f>I29</f>
        <v>6.3993279999999997</v>
      </c>
      <c r="I28" s="17">
        <f t="shared" si="0"/>
        <v>12.798655999999999</v>
      </c>
      <c r="K28" s="15"/>
    </row>
    <row r="29" spans="1:11" ht="15.2" customHeight="1" x14ac:dyDescent="0.35">
      <c r="A29" s="8">
        <v>4</v>
      </c>
      <c r="B29" s="8" t="s">
        <v>124</v>
      </c>
      <c r="C29" s="14" t="s">
        <v>321</v>
      </c>
      <c r="D29" s="11">
        <v>1.3</v>
      </c>
      <c r="E29" s="8" t="s">
        <v>16</v>
      </c>
      <c r="F29" s="12">
        <v>110</v>
      </c>
      <c r="G29" s="8" t="s">
        <v>482</v>
      </c>
      <c r="H29" s="6">
        <v>4.9225599999999998</v>
      </c>
      <c r="I29" s="17">
        <f t="shared" si="0"/>
        <v>6.3993279999999997</v>
      </c>
      <c r="K29" s="15"/>
    </row>
    <row r="30" spans="1:11" ht="15.2" customHeight="1" x14ac:dyDescent="0.35">
      <c r="A30" s="8">
        <v>3</v>
      </c>
      <c r="B30" s="8" t="s">
        <v>123</v>
      </c>
      <c r="C30" s="14" t="s">
        <v>349</v>
      </c>
      <c r="D30" s="11">
        <v>1</v>
      </c>
      <c r="E30" s="8" t="s">
        <v>7</v>
      </c>
      <c r="F30" s="12">
        <v>20</v>
      </c>
      <c r="G30" s="8" t="s">
        <v>134</v>
      </c>
      <c r="H30" s="6">
        <f>I31</f>
        <v>5.2612321279999996</v>
      </c>
      <c r="I30" s="17">
        <f t="shared" si="0"/>
        <v>5.2612321279999996</v>
      </c>
      <c r="K30" s="15"/>
    </row>
    <row r="31" spans="1:11" ht="15.2" customHeight="1" x14ac:dyDescent="0.35">
      <c r="A31" s="8">
        <v>4</v>
      </c>
      <c r="B31" s="8" t="s">
        <v>52</v>
      </c>
      <c r="C31" s="14" t="s">
        <v>321</v>
      </c>
      <c r="D31" s="11">
        <v>1.0688</v>
      </c>
      <c r="E31" s="8" t="s">
        <v>16</v>
      </c>
      <c r="F31" s="12">
        <v>110</v>
      </c>
      <c r="G31" s="8" t="s">
        <v>482</v>
      </c>
      <c r="H31" s="6">
        <v>4.9225599999999998</v>
      </c>
      <c r="I31" s="17">
        <f t="shared" si="0"/>
        <v>5.2612321279999996</v>
      </c>
      <c r="K31" s="15"/>
    </row>
    <row r="32" spans="1:11" ht="15.2" customHeight="1" x14ac:dyDescent="0.35">
      <c r="A32" s="8">
        <v>3</v>
      </c>
      <c r="B32" s="8" t="s">
        <v>122</v>
      </c>
      <c r="C32" s="14" t="s">
        <v>350</v>
      </c>
      <c r="D32" s="11">
        <v>2</v>
      </c>
      <c r="E32" s="8" t="s">
        <v>7</v>
      </c>
      <c r="F32" s="12">
        <v>20</v>
      </c>
      <c r="G32" s="8" t="s">
        <v>482</v>
      </c>
      <c r="H32" s="6">
        <v>1.62</v>
      </c>
      <c r="I32" s="17">
        <f t="shared" si="0"/>
        <v>3.24</v>
      </c>
      <c r="K32" s="15"/>
    </row>
    <row r="33" spans="1:11" ht="15.2" customHeight="1" x14ac:dyDescent="0.35">
      <c r="A33" s="8">
        <v>3</v>
      </c>
      <c r="B33" s="8" t="s">
        <v>121</v>
      </c>
      <c r="C33" s="14" t="s">
        <v>351</v>
      </c>
      <c r="D33" s="11">
        <v>1</v>
      </c>
      <c r="E33" s="8" t="s">
        <v>7</v>
      </c>
      <c r="F33" s="12">
        <v>20</v>
      </c>
      <c r="G33" s="8" t="s">
        <v>482</v>
      </c>
      <c r="H33" s="6">
        <v>0.6</v>
      </c>
      <c r="I33" s="17">
        <f t="shared" si="0"/>
        <v>0.6</v>
      </c>
      <c r="K33" s="15"/>
    </row>
    <row r="34" spans="1:11" ht="15.2" customHeight="1" x14ac:dyDescent="0.35">
      <c r="A34" s="8">
        <v>3</v>
      </c>
      <c r="B34" s="8" t="s">
        <v>120</v>
      </c>
      <c r="C34" s="14" t="s">
        <v>352</v>
      </c>
      <c r="D34" s="11">
        <v>2</v>
      </c>
      <c r="E34" s="8" t="s">
        <v>7</v>
      </c>
      <c r="F34" s="12">
        <v>20</v>
      </c>
      <c r="G34" s="8" t="s">
        <v>134</v>
      </c>
      <c r="H34" s="6">
        <f>I35</f>
        <v>8.4378174030000004</v>
      </c>
      <c r="I34" s="17">
        <f t="shared" si="0"/>
        <v>16.875634806000001</v>
      </c>
      <c r="K34" s="15"/>
    </row>
    <row r="35" spans="1:11" ht="15.2" customHeight="1" x14ac:dyDescent="0.35">
      <c r="A35" s="8">
        <v>4</v>
      </c>
      <c r="B35" s="8" t="s">
        <v>119</v>
      </c>
      <c r="C35" s="14" t="s">
        <v>321</v>
      </c>
      <c r="D35" s="11">
        <v>1.6538999999999999</v>
      </c>
      <c r="E35" s="8" t="s">
        <v>16</v>
      </c>
      <c r="F35" s="12">
        <v>110</v>
      </c>
      <c r="G35" s="8" t="s">
        <v>482</v>
      </c>
      <c r="H35" s="6">
        <v>5.1017700000000001</v>
      </c>
      <c r="I35" s="17">
        <f t="shared" si="0"/>
        <v>8.4378174030000004</v>
      </c>
      <c r="K35" s="15"/>
    </row>
    <row r="36" spans="1:11" ht="15.2" customHeight="1" x14ac:dyDescent="0.35">
      <c r="A36" s="8">
        <v>3</v>
      </c>
      <c r="B36" s="8" t="s">
        <v>118</v>
      </c>
      <c r="C36" s="14" t="s">
        <v>353</v>
      </c>
      <c r="D36" s="11">
        <v>2</v>
      </c>
      <c r="E36" s="8" t="s">
        <v>7</v>
      </c>
      <c r="F36" s="12">
        <v>20</v>
      </c>
      <c r="G36" s="8" t="s">
        <v>482</v>
      </c>
      <c r="H36" s="6">
        <v>4.4249999999999998</v>
      </c>
      <c r="I36" s="17">
        <f t="shared" si="0"/>
        <v>8.85</v>
      </c>
      <c r="K36" s="15"/>
    </row>
    <row r="37" spans="1:11" ht="15.2" customHeight="1" x14ac:dyDescent="0.35">
      <c r="A37" s="8">
        <v>3</v>
      </c>
      <c r="B37" s="8" t="s">
        <v>117</v>
      </c>
      <c r="C37" s="14" t="s">
        <v>354</v>
      </c>
      <c r="D37" s="11">
        <v>1</v>
      </c>
      <c r="E37" s="8" t="s">
        <v>7</v>
      </c>
      <c r="F37" s="12">
        <v>20</v>
      </c>
      <c r="G37" s="8" t="s">
        <v>482</v>
      </c>
      <c r="H37" s="6">
        <v>0.82899999999999996</v>
      </c>
      <c r="I37" s="17">
        <f t="shared" si="0"/>
        <v>0.82899999999999996</v>
      </c>
      <c r="K37" s="15"/>
    </row>
    <row r="38" spans="1:11" ht="15.2" customHeight="1" x14ac:dyDescent="0.35">
      <c r="A38" s="8">
        <v>3</v>
      </c>
      <c r="B38" s="8" t="s">
        <v>116</v>
      </c>
      <c r="C38" s="14" t="s">
        <v>355</v>
      </c>
      <c r="D38" s="11">
        <v>1</v>
      </c>
      <c r="E38" s="8" t="s">
        <v>7</v>
      </c>
      <c r="F38" s="12">
        <v>20</v>
      </c>
      <c r="G38" s="8" t="s">
        <v>482</v>
      </c>
      <c r="H38" s="6">
        <v>3.5061</v>
      </c>
      <c r="I38" s="17">
        <f t="shared" si="0"/>
        <v>3.5061</v>
      </c>
      <c r="K38" s="15"/>
    </row>
    <row r="39" spans="1:11" ht="15.2" customHeight="1" x14ac:dyDescent="0.35">
      <c r="A39" s="8">
        <v>3</v>
      </c>
      <c r="B39" s="8" t="s">
        <v>78</v>
      </c>
      <c r="C39" s="14" t="s">
        <v>324</v>
      </c>
      <c r="D39" s="11">
        <v>7.4999999999999997E-3</v>
      </c>
      <c r="E39" s="8" t="s">
        <v>16</v>
      </c>
      <c r="F39" s="12">
        <v>20</v>
      </c>
      <c r="G39" s="8" t="s">
        <v>482</v>
      </c>
      <c r="H39" s="6">
        <v>5.6221300000000003</v>
      </c>
      <c r="I39" s="17">
        <f t="shared" si="0"/>
        <v>4.2165975000000001E-2</v>
      </c>
      <c r="K39" s="15"/>
    </row>
    <row r="40" spans="1:11" ht="15.2" customHeight="1" x14ac:dyDescent="0.35">
      <c r="A40" s="8">
        <v>3</v>
      </c>
      <c r="B40" s="8" t="s">
        <v>17</v>
      </c>
      <c r="C40" s="14" t="s">
        <v>265</v>
      </c>
      <c r="D40" s="11">
        <v>3.0000000000000001E-3</v>
      </c>
      <c r="E40" s="8" t="s">
        <v>16</v>
      </c>
      <c r="F40" s="12">
        <v>20</v>
      </c>
      <c r="G40" s="8" t="s">
        <v>482</v>
      </c>
      <c r="H40" s="6">
        <v>5.9678599999999999</v>
      </c>
      <c r="I40" s="17">
        <f t="shared" si="0"/>
        <v>1.7903579999999999E-2</v>
      </c>
      <c r="K40" s="15"/>
    </row>
    <row r="41" spans="1:11" ht="15.2" customHeight="1" x14ac:dyDescent="0.35">
      <c r="A41" s="8">
        <v>2</v>
      </c>
      <c r="B41" s="8" t="s">
        <v>18</v>
      </c>
      <c r="C41" s="14" t="s">
        <v>266</v>
      </c>
      <c r="D41" s="11">
        <v>0.40300000000000002</v>
      </c>
      <c r="E41" s="8" t="s">
        <v>19</v>
      </c>
      <c r="F41" s="12">
        <v>70</v>
      </c>
      <c r="G41" s="8" t="s">
        <v>134</v>
      </c>
      <c r="H41" s="13">
        <f>SUM(I42:I51)</f>
        <v>5.8632258835000002</v>
      </c>
      <c r="I41" s="17">
        <f t="shared" si="0"/>
        <v>2.3628800310505</v>
      </c>
      <c r="K41" s="15"/>
    </row>
    <row r="42" spans="1:11" ht="15.2" customHeight="1" x14ac:dyDescent="0.35">
      <c r="A42" s="8">
        <v>3</v>
      </c>
      <c r="B42" s="8" t="s">
        <v>20</v>
      </c>
      <c r="C42" s="14" t="s">
        <v>267</v>
      </c>
      <c r="D42" s="11">
        <v>0.156</v>
      </c>
      <c r="E42" s="8" t="s">
        <v>16</v>
      </c>
      <c r="F42" s="12">
        <v>70</v>
      </c>
      <c r="G42" s="8" t="s">
        <v>482</v>
      </c>
      <c r="H42" s="6">
        <v>22.2</v>
      </c>
      <c r="I42" s="17">
        <f t="shared" si="0"/>
        <v>3.4632000000000001</v>
      </c>
      <c r="K42" s="15"/>
    </row>
    <row r="43" spans="1:11" ht="15.2" customHeight="1" x14ac:dyDescent="0.35">
      <c r="A43" s="8">
        <v>3</v>
      </c>
      <c r="B43" s="8" t="s">
        <v>21</v>
      </c>
      <c r="C43" s="14" t="s">
        <v>268</v>
      </c>
      <c r="D43" s="11">
        <v>1.6554098999999999E-2</v>
      </c>
      <c r="E43" s="8" t="s">
        <v>16</v>
      </c>
      <c r="F43" s="12">
        <v>70</v>
      </c>
      <c r="G43" s="8" t="s">
        <v>482</v>
      </c>
      <c r="H43" s="6">
        <v>22.5</v>
      </c>
      <c r="I43" s="17">
        <f t="shared" si="0"/>
        <v>0.3724672275</v>
      </c>
      <c r="K43" s="15"/>
    </row>
    <row r="44" spans="1:11" ht="15.2" customHeight="1" x14ac:dyDescent="0.35">
      <c r="A44" s="8">
        <v>3</v>
      </c>
      <c r="B44" s="8" t="s">
        <v>22</v>
      </c>
      <c r="C44" s="14" t="s">
        <v>269</v>
      </c>
      <c r="D44" s="11">
        <v>3.2843332000000003E-2</v>
      </c>
      <c r="E44" s="8" t="s">
        <v>16</v>
      </c>
      <c r="F44" s="12">
        <v>70</v>
      </c>
      <c r="G44" s="8" t="s">
        <v>482</v>
      </c>
      <c r="H44" s="6">
        <v>28</v>
      </c>
      <c r="I44" s="17">
        <f t="shared" si="0"/>
        <v>0.91961329600000008</v>
      </c>
      <c r="K44" s="15"/>
    </row>
    <row r="45" spans="1:11" ht="15.2" customHeight="1" x14ac:dyDescent="0.35">
      <c r="A45" s="8">
        <v>3</v>
      </c>
      <c r="B45" s="8" t="s">
        <v>23</v>
      </c>
      <c r="C45" s="14" t="s">
        <v>270</v>
      </c>
      <c r="D45" s="11">
        <v>3.447E-3</v>
      </c>
      <c r="E45" s="8" t="s">
        <v>16</v>
      </c>
      <c r="F45" s="12">
        <v>70</v>
      </c>
      <c r="G45" s="8" t="s">
        <v>482</v>
      </c>
      <c r="H45" s="6">
        <v>43.08</v>
      </c>
      <c r="I45" s="17">
        <f t="shared" si="0"/>
        <v>0.14849676000000001</v>
      </c>
      <c r="K45" s="15"/>
    </row>
    <row r="46" spans="1:11" ht="15.2" customHeight="1" x14ac:dyDescent="0.35">
      <c r="A46" s="8">
        <v>3</v>
      </c>
      <c r="B46" s="8" t="s">
        <v>24</v>
      </c>
      <c r="C46" s="14" t="s">
        <v>271</v>
      </c>
      <c r="D46" s="11">
        <v>1.8612E-2</v>
      </c>
      <c r="E46" s="8" t="s">
        <v>16</v>
      </c>
      <c r="F46" s="12">
        <v>70</v>
      </c>
      <c r="G46" s="8" t="s">
        <v>482</v>
      </c>
      <c r="H46" s="6">
        <v>14.68</v>
      </c>
      <c r="I46" s="17">
        <f t="shared" si="0"/>
        <v>0.27322415999999999</v>
      </c>
      <c r="K46" s="15"/>
    </row>
    <row r="47" spans="1:11" ht="15.2" customHeight="1" x14ac:dyDescent="0.35">
      <c r="A47" s="8">
        <v>3</v>
      </c>
      <c r="B47" s="8" t="s">
        <v>25</v>
      </c>
      <c r="C47" s="14" t="s">
        <v>272</v>
      </c>
      <c r="D47" s="11">
        <v>1.034E-3</v>
      </c>
      <c r="E47" s="8" t="s">
        <v>16</v>
      </c>
      <c r="F47" s="12">
        <v>70</v>
      </c>
      <c r="G47" s="8" t="s">
        <v>482</v>
      </c>
      <c r="H47" s="6">
        <v>90.12</v>
      </c>
      <c r="I47" s="17">
        <f t="shared" si="0"/>
        <v>9.3184080000000002E-2</v>
      </c>
      <c r="K47" s="15"/>
    </row>
    <row r="48" spans="1:11" ht="15.2" customHeight="1" x14ac:dyDescent="0.35">
      <c r="A48" s="8">
        <v>3</v>
      </c>
      <c r="B48" s="8" t="s">
        <v>26</v>
      </c>
      <c r="C48" s="14" t="s">
        <v>273</v>
      </c>
      <c r="D48" s="11">
        <v>2.1714000000000001E-2</v>
      </c>
      <c r="E48" s="8" t="s">
        <v>16</v>
      </c>
      <c r="F48" s="12">
        <v>70</v>
      </c>
      <c r="G48" s="8" t="s">
        <v>482</v>
      </c>
      <c r="H48" s="6">
        <v>19.54</v>
      </c>
      <c r="I48" s="17">
        <f t="shared" si="0"/>
        <v>0.42429156000000001</v>
      </c>
      <c r="K48" s="15"/>
    </row>
    <row r="49" spans="1:11" ht="15.2" customHeight="1" x14ac:dyDescent="0.35">
      <c r="A49" s="8">
        <v>3</v>
      </c>
      <c r="B49" s="8" t="s">
        <v>27</v>
      </c>
      <c r="C49" s="14" t="s">
        <v>274</v>
      </c>
      <c r="D49" s="11">
        <v>2.068E-3</v>
      </c>
      <c r="E49" s="8" t="s">
        <v>16</v>
      </c>
      <c r="F49" s="12">
        <v>70</v>
      </c>
      <c r="G49" s="8" t="s">
        <v>482</v>
      </c>
      <c r="H49" s="6">
        <v>12.98</v>
      </c>
      <c r="I49" s="17">
        <f t="shared" si="0"/>
        <v>2.6842640000000001E-2</v>
      </c>
      <c r="K49" s="15"/>
    </row>
    <row r="50" spans="1:11" ht="15.2" customHeight="1" x14ac:dyDescent="0.35">
      <c r="A50" s="8">
        <v>3</v>
      </c>
      <c r="B50" s="8" t="s">
        <v>28</v>
      </c>
      <c r="C50" s="14" t="s">
        <v>275</v>
      </c>
      <c r="D50" s="11">
        <v>2.068E-3</v>
      </c>
      <c r="E50" s="8" t="s">
        <v>16</v>
      </c>
      <c r="F50" s="12">
        <v>70</v>
      </c>
      <c r="G50" s="8" t="s">
        <v>482</v>
      </c>
      <c r="H50" s="6">
        <v>47.23</v>
      </c>
      <c r="I50" s="17">
        <f t="shared" si="0"/>
        <v>9.767163999999999E-2</v>
      </c>
      <c r="K50" s="15"/>
    </row>
    <row r="51" spans="1:11" ht="15.2" customHeight="1" x14ac:dyDescent="0.35">
      <c r="A51" s="8">
        <v>3</v>
      </c>
      <c r="B51" s="8" t="s">
        <v>29</v>
      </c>
      <c r="C51" s="14" t="s">
        <v>276</v>
      </c>
      <c r="D51" s="11">
        <v>6.2040000000000003E-3</v>
      </c>
      <c r="E51" s="8" t="s">
        <v>16</v>
      </c>
      <c r="F51" s="12">
        <v>70</v>
      </c>
      <c r="G51" s="8" t="s">
        <v>482</v>
      </c>
      <c r="H51" s="6">
        <v>7.13</v>
      </c>
      <c r="I51" s="17">
        <f t="shared" si="0"/>
        <v>4.4234519999999999E-2</v>
      </c>
      <c r="K51" s="15"/>
    </row>
    <row r="52" spans="1:11" ht="15.2" customHeight="1" x14ac:dyDescent="0.35">
      <c r="A52" s="8">
        <v>1</v>
      </c>
      <c r="B52" s="8" t="s">
        <v>115</v>
      </c>
      <c r="C52" s="14" t="s">
        <v>356</v>
      </c>
      <c r="D52" s="11">
        <v>1</v>
      </c>
      <c r="E52" s="8" t="s">
        <v>7</v>
      </c>
      <c r="F52" s="12">
        <v>10</v>
      </c>
      <c r="G52" s="8" t="s">
        <v>482</v>
      </c>
      <c r="H52" s="6">
        <v>0.67469000000000001</v>
      </c>
      <c r="I52" s="17">
        <f t="shared" si="0"/>
        <v>0.67469000000000001</v>
      </c>
      <c r="K52" s="15"/>
    </row>
    <row r="53" spans="1:11" ht="15.2" customHeight="1" x14ac:dyDescent="0.35">
      <c r="A53" s="8">
        <v>1</v>
      </c>
      <c r="B53" s="8" t="s">
        <v>114</v>
      </c>
      <c r="C53" s="14" t="s">
        <v>357</v>
      </c>
      <c r="D53" s="11">
        <v>1</v>
      </c>
      <c r="E53" s="8" t="s">
        <v>7</v>
      </c>
      <c r="F53" s="12">
        <v>10</v>
      </c>
      <c r="G53" s="8" t="s">
        <v>482</v>
      </c>
      <c r="H53" s="6">
        <v>1.98</v>
      </c>
      <c r="I53" s="17">
        <f t="shared" si="0"/>
        <v>1.98</v>
      </c>
      <c r="K53" s="15"/>
    </row>
    <row r="54" spans="1:11" ht="15.2" customHeight="1" x14ac:dyDescent="0.35">
      <c r="A54" s="8">
        <v>1</v>
      </c>
      <c r="B54" s="8" t="s">
        <v>113</v>
      </c>
      <c r="C54" s="14" t="s">
        <v>358</v>
      </c>
      <c r="D54" s="11">
        <v>4</v>
      </c>
      <c r="E54" s="8" t="s">
        <v>7</v>
      </c>
      <c r="F54" s="12">
        <v>10</v>
      </c>
      <c r="G54" s="8" t="s">
        <v>134</v>
      </c>
      <c r="H54" s="6">
        <f>I55+I56</f>
        <v>1.3417478350000001</v>
      </c>
      <c r="I54" s="17">
        <f t="shared" si="0"/>
        <v>5.3669913400000002</v>
      </c>
      <c r="K54" s="15"/>
    </row>
    <row r="55" spans="1:11" ht="15.2" customHeight="1" x14ac:dyDescent="0.35">
      <c r="A55" s="8">
        <v>2</v>
      </c>
      <c r="B55" s="8" t="s">
        <v>112</v>
      </c>
      <c r="C55" s="14" t="s">
        <v>359</v>
      </c>
      <c r="D55" s="11">
        <v>1</v>
      </c>
      <c r="E55" s="8" t="s">
        <v>7</v>
      </c>
      <c r="F55" s="12">
        <v>90</v>
      </c>
      <c r="G55" s="8" t="s">
        <v>482</v>
      </c>
      <c r="H55" s="6">
        <v>1.3</v>
      </c>
      <c r="I55" s="17">
        <f t="shared" si="0"/>
        <v>1.3</v>
      </c>
      <c r="K55" s="15"/>
    </row>
    <row r="56" spans="1:11" ht="15.2" customHeight="1" x14ac:dyDescent="0.35">
      <c r="A56" s="8">
        <v>2</v>
      </c>
      <c r="B56" s="8" t="s">
        <v>111</v>
      </c>
      <c r="C56" s="14" t="s">
        <v>360</v>
      </c>
      <c r="D56" s="11">
        <v>2.5500000000000002E-3</v>
      </c>
      <c r="E56" s="8" t="s">
        <v>16</v>
      </c>
      <c r="F56" s="12">
        <v>90</v>
      </c>
      <c r="G56" s="8" t="s">
        <v>482</v>
      </c>
      <c r="H56" s="6">
        <v>16.371700000000001</v>
      </c>
      <c r="I56" s="17">
        <f t="shared" si="0"/>
        <v>4.1747835000000004E-2</v>
      </c>
      <c r="K56" s="15"/>
    </row>
    <row r="57" spans="1:11" ht="15.2" customHeight="1" x14ac:dyDescent="0.35">
      <c r="A57" s="8">
        <v>1</v>
      </c>
      <c r="B57" s="8" t="s">
        <v>110</v>
      </c>
      <c r="C57" s="14" t="s">
        <v>361</v>
      </c>
      <c r="D57" s="11">
        <v>1</v>
      </c>
      <c r="E57" s="8" t="s">
        <v>7</v>
      </c>
      <c r="F57" s="12">
        <v>10</v>
      </c>
      <c r="G57" s="8" t="s">
        <v>482</v>
      </c>
      <c r="H57" s="6">
        <v>30.65</v>
      </c>
      <c r="I57" s="17">
        <f t="shared" si="0"/>
        <v>30.65</v>
      </c>
      <c r="K57" s="15"/>
    </row>
    <row r="58" spans="1:11" ht="15.2" customHeight="1" x14ac:dyDescent="0.35">
      <c r="A58" s="8">
        <v>1</v>
      </c>
      <c r="B58" s="8" t="s">
        <v>109</v>
      </c>
      <c r="C58" s="14" t="s">
        <v>362</v>
      </c>
      <c r="D58" s="11">
        <v>2</v>
      </c>
      <c r="E58" s="8" t="s">
        <v>7</v>
      </c>
      <c r="F58" s="12">
        <v>10</v>
      </c>
      <c r="G58" s="8" t="s">
        <v>482</v>
      </c>
      <c r="H58" s="6">
        <v>2.34</v>
      </c>
      <c r="I58" s="17">
        <f t="shared" si="0"/>
        <v>4.68</v>
      </c>
      <c r="K58" s="15"/>
    </row>
    <row r="59" spans="1:11" ht="15.2" customHeight="1" x14ac:dyDescent="0.35">
      <c r="A59" s="8">
        <v>1</v>
      </c>
      <c r="B59" s="8" t="s">
        <v>108</v>
      </c>
      <c r="C59" s="14" t="s">
        <v>363</v>
      </c>
      <c r="D59" s="11">
        <v>2</v>
      </c>
      <c r="E59" s="8" t="s">
        <v>7</v>
      </c>
      <c r="F59" s="12">
        <v>10</v>
      </c>
      <c r="G59" s="8" t="s">
        <v>482</v>
      </c>
      <c r="H59" s="6">
        <v>2</v>
      </c>
      <c r="I59" s="17">
        <f t="shared" si="0"/>
        <v>4</v>
      </c>
      <c r="K59" s="15"/>
    </row>
    <row r="60" spans="1:11" ht="15.2" customHeight="1" x14ac:dyDescent="0.35">
      <c r="A60" s="8">
        <v>1</v>
      </c>
      <c r="B60" s="8" t="s">
        <v>107</v>
      </c>
      <c r="C60" s="14" t="s">
        <v>364</v>
      </c>
      <c r="D60" s="11">
        <v>2</v>
      </c>
      <c r="E60" s="8" t="s">
        <v>7</v>
      </c>
      <c r="F60" s="12">
        <v>10</v>
      </c>
      <c r="G60" s="8" t="s">
        <v>134</v>
      </c>
      <c r="H60" s="6">
        <f>I61+I62</f>
        <v>0.5687264517670001</v>
      </c>
      <c r="I60" s="17">
        <f t="shared" si="0"/>
        <v>1.1374529035340002</v>
      </c>
      <c r="K60" s="15"/>
    </row>
    <row r="61" spans="1:11" ht="15.2" customHeight="1" x14ac:dyDescent="0.35">
      <c r="A61" s="8">
        <v>2</v>
      </c>
      <c r="B61" s="8" t="s">
        <v>106</v>
      </c>
      <c r="C61" s="14" t="s">
        <v>365</v>
      </c>
      <c r="D61" s="11">
        <v>1</v>
      </c>
      <c r="E61" s="8" t="s">
        <v>7</v>
      </c>
      <c r="F61" s="12">
        <v>70</v>
      </c>
      <c r="G61" s="8" t="s">
        <v>482</v>
      </c>
      <c r="H61" s="6">
        <v>0.55700000000000005</v>
      </c>
      <c r="I61" s="17">
        <f t="shared" si="0"/>
        <v>0.55700000000000005</v>
      </c>
      <c r="K61" s="15"/>
    </row>
    <row r="62" spans="1:11" ht="15.2" customHeight="1" x14ac:dyDescent="0.35">
      <c r="A62" s="8">
        <v>2</v>
      </c>
      <c r="B62" s="8" t="s">
        <v>18</v>
      </c>
      <c r="C62" s="14" t="s">
        <v>266</v>
      </c>
      <c r="D62" s="11">
        <v>2E-3</v>
      </c>
      <c r="E62" s="8" t="s">
        <v>19</v>
      </c>
      <c r="F62" s="12">
        <v>70</v>
      </c>
      <c r="G62" s="8" t="s">
        <v>134</v>
      </c>
      <c r="H62" s="13">
        <f>SUM(I63:I72)</f>
        <v>5.8632258835000002</v>
      </c>
      <c r="I62" s="17">
        <f t="shared" si="0"/>
        <v>1.1726451767000001E-2</v>
      </c>
      <c r="K62" s="15"/>
    </row>
    <row r="63" spans="1:11" ht="15.2" customHeight="1" x14ac:dyDescent="0.35">
      <c r="A63" s="8">
        <v>3</v>
      </c>
      <c r="B63" s="8" t="s">
        <v>20</v>
      </c>
      <c r="C63" s="14" t="s">
        <v>267</v>
      </c>
      <c r="D63" s="11">
        <v>0.156</v>
      </c>
      <c r="E63" s="8" t="s">
        <v>16</v>
      </c>
      <c r="F63" s="12">
        <v>70</v>
      </c>
      <c r="G63" s="8" t="s">
        <v>482</v>
      </c>
      <c r="H63" s="6">
        <v>22.2</v>
      </c>
      <c r="I63" s="17">
        <f t="shared" si="0"/>
        <v>3.4632000000000001</v>
      </c>
      <c r="K63" s="15"/>
    </row>
    <row r="64" spans="1:11" ht="15.2" customHeight="1" x14ac:dyDescent="0.35">
      <c r="A64" s="8">
        <v>3</v>
      </c>
      <c r="B64" s="8" t="s">
        <v>21</v>
      </c>
      <c r="C64" s="14" t="s">
        <v>268</v>
      </c>
      <c r="D64" s="11">
        <v>1.6554098999999999E-2</v>
      </c>
      <c r="E64" s="8" t="s">
        <v>16</v>
      </c>
      <c r="F64" s="12">
        <v>70</v>
      </c>
      <c r="G64" s="8" t="s">
        <v>482</v>
      </c>
      <c r="H64" s="6">
        <v>22.5</v>
      </c>
      <c r="I64" s="17">
        <f t="shared" si="0"/>
        <v>0.3724672275</v>
      </c>
      <c r="K64" s="15"/>
    </row>
    <row r="65" spans="1:11" ht="15.2" customHeight="1" x14ac:dyDescent="0.35">
      <c r="A65" s="8">
        <v>3</v>
      </c>
      <c r="B65" s="8" t="s">
        <v>22</v>
      </c>
      <c r="C65" s="14" t="s">
        <v>269</v>
      </c>
      <c r="D65" s="11">
        <v>3.2843332000000003E-2</v>
      </c>
      <c r="E65" s="8" t="s">
        <v>16</v>
      </c>
      <c r="F65" s="12">
        <v>70</v>
      </c>
      <c r="G65" s="8" t="s">
        <v>482</v>
      </c>
      <c r="H65" s="6">
        <v>28</v>
      </c>
      <c r="I65" s="17">
        <f t="shared" si="0"/>
        <v>0.91961329600000008</v>
      </c>
      <c r="K65" s="15"/>
    </row>
    <row r="66" spans="1:11" ht="15.2" customHeight="1" x14ac:dyDescent="0.35">
      <c r="A66" s="8">
        <v>3</v>
      </c>
      <c r="B66" s="8" t="s">
        <v>23</v>
      </c>
      <c r="C66" s="14" t="s">
        <v>270</v>
      </c>
      <c r="D66" s="11">
        <v>3.447E-3</v>
      </c>
      <c r="E66" s="8" t="s">
        <v>16</v>
      </c>
      <c r="F66" s="12">
        <v>70</v>
      </c>
      <c r="G66" s="8" t="s">
        <v>482</v>
      </c>
      <c r="H66" s="6">
        <v>43.08</v>
      </c>
      <c r="I66" s="17">
        <f t="shared" si="0"/>
        <v>0.14849676000000001</v>
      </c>
      <c r="K66" s="15"/>
    </row>
    <row r="67" spans="1:11" ht="15.2" customHeight="1" x14ac:dyDescent="0.35">
      <c r="A67" s="8">
        <v>3</v>
      </c>
      <c r="B67" s="8" t="s">
        <v>24</v>
      </c>
      <c r="C67" s="14" t="s">
        <v>271</v>
      </c>
      <c r="D67" s="11">
        <v>1.8612E-2</v>
      </c>
      <c r="E67" s="8" t="s">
        <v>16</v>
      </c>
      <c r="F67" s="12">
        <v>70</v>
      </c>
      <c r="G67" s="8" t="s">
        <v>482</v>
      </c>
      <c r="H67" s="6">
        <v>14.68</v>
      </c>
      <c r="I67" s="17">
        <f t="shared" si="0"/>
        <v>0.27322415999999999</v>
      </c>
      <c r="K67" s="15"/>
    </row>
    <row r="68" spans="1:11" ht="15.2" customHeight="1" x14ac:dyDescent="0.35">
      <c r="A68" s="8">
        <v>3</v>
      </c>
      <c r="B68" s="8" t="s">
        <v>25</v>
      </c>
      <c r="C68" s="14" t="s">
        <v>272</v>
      </c>
      <c r="D68" s="11">
        <v>1.034E-3</v>
      </c>
      <c r="E68" s="8" t="s">
        <v>16</v>
      </c>
      <c r="F68" s="12">
        <v>70</v>
      </c>
      <c r="G68" s="8" t="s">
        <v>482</v>
      </c>
      <c r="H68" s="6">
        <v>90.12</v>
      </c>
      <c r="I68" s="17">
        <f t="shared" ref="I68:I131" si="1">D68*H68</f>
        <v>9.3184080000000002E-2</v>
      </c>
      <c r="K68" s="15"/>
    </row>
    <row r="69" spans="1:11" ht="15.2" customHeight="1" x14ac:dyDescent="0.35">
      <c r="A69" s="8">
        <v>3</v>
      </c>
      <c r="B69" s="8" t="s">
        <v>26</v>
      </c>
      <c r="C69" s="14" t="s">
        <v>273</v>
      </c>
      <c r="D69" s="11">
        <v>2.1714000000000001E-2</v>
      </c>
      <c r="E69" s="8" t="s">
        <v>16</v>
      </c>
      <c r="F69" s="12">
        <v>70</v>
      </c>
      <c r="G69" s="8" t="s">
        <v>482</v>
      </c>
      <c r="H69" s="6">
        <v>19.54</v>
      </c>
      <c r="I69" s="17">
        <f t="shared" si="1"/>
        <v>0.42429156000000001</v>
      </c>
      <c r="K69" s="15"/>
    </row>
    <row r="70" spans="1:11" ht="15.2" customHeight="1" x14ac:dyDescent="0.35">
      <c r="A70" s="8">
        <v>3</v>
      </c>
      <c r="B70" s="8" t="s">
        <v>27</v>
      </c>
      <c r="C70" s="14" t="s">
        <v>274</v>
      </c>
      <c r="D70" s="11">
        <v>2.068E-3</v>
      </c>
      <c r="E70" s="8" t="s">
        <v>16</v>
      </c>
      <c r="F70" s="12">
        <v>70</v>
      </c>
      <c r="G70" s="8" t="s">
        <v>482</v>
      </c>
      <c r="H70" s="6">
        <v>12.98</v>
      </c>
      <c r="I70" s="17">
        <f t="shared" si="1"/>
        <v>2.6842640000000001E-2</v>
      </c>
      <c r="K70" s="15"/>
    </row>
    <row r="71" spans="1:11" ht="15.2" customHeight="1" x14ac:dyDescent="0.35">
      <c r="A71" s="8">
        <v>3</v>
      </c>
      <c r="B71" s="8" t="s">
        <v>28</v>
      </c>
      <c r="C71" s="14" t="s">
        <v>275</v>
      </c>
      <c r="D71" s="11">
        <v>2.068E-3</v>
      </c>
      <c r="E71" s="8" t="s">
        <v>16</v>
      </c>
      <c r="F71" s="12">
        <v>70</v>
      </c>
      <c r="G71" s="8" t="s">
        <v>482</v>
      </c>
      <c r="H71" s="6">
        <v>47.23</v>
      </c>
      <c r="I71" s="17">
        <f t="shared" si="1"/>
        <v>9.767163999999999E-2</v>
      </c>
      <c r="K71" s="15"/>
    </row>
    <row r="72" spans="1:11" ht="15.2" customHeight="1" x14ac:dyDescent="0.35">
      <c r="A72" s="8">
        <v>3</v>
      </c>
      <c r="B72" s="8" t="s">
        <v>29</v>
      </c>
      <c r="C72" s="14" t="s">
        <v>276</v>
      </c>
      <c r="D72" s="11">
        <v>6.2040000000000003E-3</v>
      </c>
      <c r="E72" s="8" t="s">
        <v>16</v>
      </c>
      <c r="F72" s="12">
        <v>70</v>
      </c>
      <c r="G72" s="8" t="s">
        <v>482</v>
      </c>
      <c r="H72" s="6">
        <v>7.13</v>
      </c>
      <c r="I72" s="17">
        <f t="shared" si="1"/>
        <v>4.4234519999999999E-2</v>
      </c>
      <c r="K72" s="15"/>
    </row>
    <row r="73" spans="1:11" ht="15.2" customHeight="1" x14ac:dyDescent="0.35">
      <c r="A73" s="8">
        <v>1</v>
      </c>
      <c r="B73" s="8" t="s">
        <v>105</v>
      </c>
      <c r="C73" s="14" t="s">
        <v>366</v>
      </c>
      <c r="D73" s="11">
        <v>1</v>
      </c>
      <c r="E73" s="8" t="s">
        <v>7</v>
      </c>
      <c r="F73" s="12">
        <v>10</v>
      </c>
      <c r="G73" s="8" t="s">
        <v>482</v>
      </c>
      <c r="H73" s="6">
        <v>212.15</v>
      </c>
      <c r="I73" s="17">
        <f t="shared" si="1"/>
        <v>212.15</v>
      </c>
      <c r="K73" s="15"/>
    </row>
    <row r="74" spans="1:11" ht="15.2" customHeight="1" x14ac:dyDescent="0.35">
      <c r="A74" s="8">
        <v>1</v>
      </c>
      <c r="B74" s="8" t="s">
        <v>104</v>
      </c>
      <c r="C74" s="14" t="s">
        <v>367</v>
      </c>
      <c r="D74" s="11">
        <v>4</v>
      </c>
      <c r="E74" s="8" t="s">
        <v>7</v>
      </c>
      <c r="F74" s="12">
        <v>10</v>
      </c>
      <c r="G74" s="8" t="s">
        <v>134</v>
      </c>
      <c r="H74" s="6">
        <f>I75</f>
        <v>0.20986703999999998</v>
      </c>
      <c r="I74" s="17">
        <f t="shared" si="1"/>
        <v>0.83946815999999991</v>
      </c>
      <c r="K74" s="15"/>
    </row>
    <row r="75" spans="1:11" ht="15.2" customHeight="1" x14ac:dyDescent="0.35">
      <c r="A75" s="8">
        <v>2</v>
      </c>
      <c r="B75" s="8" t="s">
        <v>103</v>
      </c>
      <c r="C75" s="14" t="s">
        <v>368</v>
      </c>
      <c r="D75" s="11">
        <v>1.5299999999999999E-2</v>
      </c>
      <c r="E75" s="8" t="s">
        <v>16</v>
      </c>
      <c r="F75" s="12">
        <v>90</v>
      </c>
      <c r="G75" s="8" t="s">
        <v>482</v>
      </c>
      <c r="H75" s="6">
        <v>13.716799999999999</v>
      </c>
      <c r="I75" s="17">
        <f t="shared" si="1"/>
        <v>0.20986703999999998</v>
      </c>
      <c r="K75" s="15"/>
    </row>
    <row r="76" spans="1:11" ht="15.2" customHeight="1" x14ac:dyDescent="0.35">
      <c r="A76" s="8">
        <v>1</v>
      </c>
      <c r="B76" s="8" t="s">
        <v>102</v>
      </c>
      <c r="C76" s="14" t="s">
        <v>302</v>
      </c>
      <c r="D76" s="11">
        <v>1</v>
      </c>
      <c r="E76" s="8" t="s">
        <v>7</v>
      </c>
      <c r="F76" s="12">
        <v>10</v>
      </c>
      <c r="G76" s="8" t="s">
        <v>134</v>
      </c>
      <c r="H76" s="6">
        <f>I77+I106</f>
        <v>41.625659854561263</v>
      </c>
      <c r="I76" s="17">
        <f t="shared" si="1"/>
        <v>41.625659854561263</v>
      </c>
      <c r="K76" s="15"/>
    </row>
    <row r="77" spans="1:11" ht="15.2" customHeight="1" x14ac:dyDescent="0.35">
      <c r="A77" s="8">
        <v>2</v>
      </c>
      <c r="B77" s="8" t="s">
        <v>101</v>
      </c>
      <c r="C77" s="14" t="s">
        <v>303</v>
      </c>
      <c r="D77" s="11">
        <v>1</v>
      </c>
      <c r="E77" s="8" t="s">
        <v>7</v>
      </c>
      <c r="F77" s="12">
        <v>70</v>
      </c>
      <c r="G77" s="8" t="s">
        <v>134</v>
      </c>
      <c r="H77" s="6">
        <f>SUMIF(A78:A105,3,I78:I105)</f>
        <v>38.617824976325764</v>
      </c>
      <c r="I77" s="17">
        <f t="shared" si="1"/>
        <v>38.617824976325764</v>
      </c>
      <c r="K77" s="15"/>
    </row>
    <row r="78" spans="1:11" ht="15.2" customHeight="1" x14ac:dyDescent="0.35">
      <c r="A78" s="8">
        <v>3</v>
      </c>
      <c r="B78" s="8" t="s">
        <v>63</v>
      </c>
      <c r="C78" s="14" t="s">
        <v>304</v>
      </c>
      <c r="D78" s="11">
        <v>1</v>
      </c>
      <c r="E78" s="8" t="s">
        <v>7</v>
      </c>
      <c r="F78" s="12">
        <v>20</v>
      </c>
      <c r="G78" s="8" t="s">
        <v>482</v>
      </c>
      <c r="H78" s="6">
        <v>3.3000000000000002E-2</v>
      </c>
      <c r="I78" s="17">
        <f t="shared" si="1"/>
        <v>3.3000000000000002E-2</v>
      </c>
      <c r="K78" s="15"/>
    </row>
    <row r="79" spans="1:11" ht="15.2" customHeight="1" x14ac:dyDescent="0.35">
      <c r="A79" s="8">
        <v>3</v>
      </c>
      <c r="B79" s="8" t="s">
        <v>53</v>
      </c>
      <c r="C79" s="14" t="s">
        <v>320</v>
      </c>
      <c r="D79" s="11">
        <v>1</v>
      </c>
      <c r="E79" s="8" t="s">
        <v>7</v>
      </c>
      <c r="F79" s="12">
        <v>20</v>
      </c>
      <c r="G79" s="8" t="s">
        <v>482</v>
      </c>
      <c r="H79" s="6">
        <v>0.73499999999999999</v>
      </c>
      <c r="I79" s="17">
        <f t="shared" si="1"/>
        <v>0.73499999999999999</v>
      </c>
      <c r="K79" s="15"/>
    </row>
    <row r="80" spans="1:11" ht="15.2" customHeight="1" x14ac:dyDescent="0.35">
      <c r="A80" s="8">
        <v>3</v>
      </c>
      <c r="B80" s="8" t="s">
        <v>94</v>
      </c>
      <c r="C80" s="14" t="s">
        <v>369</v>
      </c>
      <c r="D80" s="11">
        <v>1</v>
      </c>
      <c r="E80" s="8" t="s">
        <v>7</v>
      </c>
      <c r="F80" s="12">
        <v>20</v>
      </c>
      <c r="G80" s="8" t="s">
        <v>482</v>
      </c>
      <c r="H80" s="6">
        <v>4.4424999999999999</v>
      </c>
      <c r="I80" s="17">
        <f t="shared" si="1"/>
        <v>4.4424999999999999</v>
      </c>
      <c r="K80" s="15"/>
    </row>
    <row r="81" spans="1:11" ht="15.2" customHeight="1" x14ac:dyDescent="0.35">
      <c r="A81" s="8">
        <v>4</v>
      </c>
      <c r="B81" s="8" t="s">
        <v>92</v>
      </c>
      <c r="C81" s="14" t="s">
        <v>370</v>
      </c>
      <c r="D81" s="11">
        <v>0.83499999999999996</v>
      </c>
      <c r="E81" s="8" t="s">
        <v>16</v>
      </c>
      <c r="F81" s="12">
        <v>110</v>
      </c>
      <c r="G81" s="8" t="s">
        <v>482</v>
      </c>
      <c r="H81" s="6">
        <v>4.7699100000000003</v>
      </c>
      <c r="I81" s="17">
        <f t="shared" si="1"/>
        <v>3.98287485</v>
      </c>
      <c r="K81" s="15"/>
    </row>
    <row r="82" spans="1:11" ht="15.2" customHeight="1" x14ac:dyDescent="0.35">
      <c r="A82" s="8">
        <v>3</v>
      </c>
      <c r="B82" s="8" t="s">
        <v>93</v>
      </c>
      <c r="C82" s="14" t="s">
        <v>371</v>
      </c>
      <c r="D82" s="11">
        <v>1</v>
      </c>
      <c r="E82" s="8" t="s">
        <v>7</v>
      </c>
      <c r="F82" s="12">
        <v>20</v>
      </c>
      <c r="G82" s="8" t="s">
        <v>482</v>
      </c>
      <c r="H82" s="6">
        <v>4.4424999999999999</v>
      </c>
      <c r="I82" s="17">
        <f t="shared" si="1"/>
        <v>4.4424999999999999</v>
      </c>
      <c r="K82" s="15"/>
    </row>
    <row r="83" spans="1:11" ht="15.2" customHeight="1" x14ac:dyDescent="0.35">
      <c r="A83" s="8">
        <v>4</v>
      </c>
      <c r="B83" s="8" t="s">
        <v>92</v>
      </c>
      <c r="C83" s="14" t="s">
        <v>370</v>
      </c>
      <c r="D83" s="11">
        <v>0.83499999999999996</v>
      </c>
      <c r="E83" s="8" t="s">
        <v>16</v>
      </c>
      <c r="F83" s="12">
        <v>110</v>
      </c>
      <c r="G83" s="8" t="s">
        <v>482</v>
      </c>
      <c r="H83" s="6">
        <v>4.7699100000000003</v>
      </c>
      <c r="I83" s="17">
        <f t="shared" si="1"/>
        <v>3.98287485</v>
      </c>
      <c r="K83" s="15"/>
    </row>
    <row r="84" spans="1:11" ht="15.2" customHeight="1" x14ac:dyDescent="0.35">
      <c r="A84" s="8">
        <v>3</v>
      </c>
      <c r="B84" s="8" t="s">
        <v>67</v>
      </c>
      <c r="C84" s="14" t="s">
        <v>308</v>
      </c>
      <c r="D84" s="11">
        <v>1</v>
      </c>
      <c r="E84" s="8" t="s">
        <v>7</v>
      </c>
      <c r="F84" s="12">
        <v>20</v>
      </c>
      <c r="G84" s="8" t="s">
        <v>134</v>
      </c>
      <c r="H84" s="6">
        <f>I85</f>
        <v>3.5856110999999999</v>
      </c>
      <c r="I84" s="17">
        <f t="shared" si="1"/>
        <v>3.5856110999999999</v>
      </c>
      <c r="K84" s="15"/>
    </row>
    <row r="85" spans="1:11" ht="15.2" customHeight="1" x14ac:dyDescent="0.35">
      <c r="A85" s="8">
        <v>4</v>
      </c>
      <c r="B85" s="8" t="s">
        <v>57</v>
      </c>
      <c r="C85" s="14" t="s">
        <v>309</v>
      </c>
      <c r="D85" s="11">
        <v>0.69610000000000005</v>
      </c>
      <c r="E85" s="8" t="s">
        <v>16</v>
      </c>
      <c r="F85" s="12">
        <v>110</v>
      </c>
      <c r="G85" s="8" t="s">
        <v>482</v>
      </c>
      <c r="H85" s="6">
        <v>5.1509999999999998</v>
      </c>
      <c r="I85" s="17">
        <f t="shared" si="1"/>
        <v>3.5856110999999999</v>
      </c>
      <c r="K85" s="15"/>
    </row>
    <row r="86" spans="1:11" ht="15.2" customHeight="1" x14ac:dyDescent="0.35">
      <c r="A86" s="8">
        <v>3</v>
      </c>
      <c r="B86" s="8" t="s">
        <v>66</v>
      </c>
      <c r="C86" s="14" t="s">
        <v>310</v>
      </c>
      <c r="D86" s="11">
        <v>2</v>
      </c>
      <c r="E86" s="8" t="s">
        <v>7</v>
      </c>
      <c r="F86" s="12">
        <v>20</v>
      </c>
      <c r="G86" s="8" t="s">
        <v>134</v>
      </c>
      <c r="H86" s="6">
        <f>I87</f>
        <v>0.58443359700000008</v>
      </c>
      <c r="I86" s="17">
        <f t="shared" si="1"/>
        <v>1.1688671940000002</v>
      </c>
      <c r="K86" s="15"/>
    </row>
    <row r="87" spans="1:11" ht="15.2" customHeight="1" x14ac:dyDescent="0.35">
      <c r="A87" s="8">
        <v>4</v>
      </c>
      <c r="B87" s="8" t="s">
        <v>55</v>
      </c>
      <c r="C87" s="14" t="s">
        <v>283</v>
      </c>
      <c r="D87" s="11">
        <v>0.1227</v>
      </c>
      <c r="E87" s="8" t="s">
        <v>16</v>
      </c>
      <c r="F87" s="12">
        <v>110</v>
      </c>
      <c r="G87" s="8" t="s">
        <v>482</v>
      </c>
      <c r="H87" s="6">
        <v>4.7631100000000002</v>
      </c>
      <c r="I87" s="17">
        <f t="shared" si="1"/>
        <v>0.58443359700000008</v>
      </c>
      <c r="K87" s="15"/>
    </row>
    <row r="88" spans="1:11" ht="15.2" customHeight="1" x14ac:dyDescent="0.35">
      <c r="A88" s="8">
        <v>3</v>
      </c>
      <c r="B88" s="8" t="s">
        <v>65</v>
      </c>
      <c r="C88" s="14" t="s">
        <v>311</v>
      </c>
      <c r="D88" s="11">
        <v>1</v>
      </c>
      <c r="E88" s="8" t="s">
        <v>7</v>
      </c>
      <c r="F88" s="12">
        <v>20</v>
      </c>
      <c r="G88" s="8" t="s">
        <v>134</v>
      </c>
      <c r="H88" s="6">
        <f>I89</f>
        <v>3.5856110999999999</v>
      </c>
      <c r="I88" s="17">
        <f t="shared" si="1"/>
        <v>3.5856110999999999</v>
      </c>
      <c r="K88" s="15"/>
    </row>
    <row r="89" spans="1:11" ht="15.2" customHeight="1" x14ac:dyDescent="0.35">
      <c r="A89" s="8">
        <v>4</v>
      </c>
      <c r="B89" s="8" t="s">
        <v>57</v>
      </c>
      <c r="C89" s="14" t="s">
        <v>309</v>
      </c>
      <c r="D89" s="11">
        <v>0.69610000000000005</v>
      </c>
      <c r="E89" s="8" t="s">
        <v>16</v>
      </c>
      <c r="F89" s="12">
        <v>110</v>
      </c>
      <c r="G89" s="8" t="s">
        <v>482</v>
      </c>
      <c r="H89" s="6">
        <v>5.1509999999999998</v>
      </c>
      <c r="I89" s="17">
        <f t="shared" si="1"/>
        <v>3.5856110999999999</v>
      </c>
      <c r="K89" s="15"/>
    </row>
    <row r="90" spans="1:11" ht="15.2" customHeight="1" x14ac:dyDescent="0.35">
      <c r="A90" s="8">
        <v>3</v>
      </c>
      <c r="B90" s="8" t="s">
        <v>60</v>
      </c>
      <c r="C90" s="14" t="s">
        <v>315</v>
      </c>
      <c r="D90" s="11">
        <v>1</v>
      </c>
      <c r="E90" s="8" t="s">
        <v>7</v>
      </c>
      <c r="F90" s="12">
        <v>20</v>
      </c>
      <c r="G90" s="8" t="s">
        <v>482</v>
      </c>
      <c r="H90" s="6">
        <v>5</v>
      </c>
      <c r="I90" s="17">
        <f t="shared" si="1"/>
        <v>5</v>
      </c>
      <c r="K90" s="15"/>
    </row>
    <row r="91" spans="1:11" ht="15.2" customHeight="1" x14ac:dyDescent="0.35">
      <c r="A91" s="8">
        <v>3</v>
      </c>
      <c r="B91" s="8" t="s">
        <v>59</v>
      </c>
      <c r="C91" s="14" t="s">
        <v>316</v>
      </c>
      <c r="D91" s="11">
        <v>1</v>
      </c>
      <c r="E91" s="8" t="s">
        <v>7</v>
      </c>
      <c r="F91" s="12">
        <v>20</v>
      </c>
      <c r="G91" s="8" t="s">
        <v>482</v>
      </c>
      <c r="H91" s="6">
        <v>5</v>
      </c>
      <c r="I91" s="17">
        <f t="shared" si="1"/>
        <v>5</v>
      </c>
      <c r="K91" s="15"/>
    </row>
    <row r="92" spans="1:11" ht="15.2" customHeight="1" x14ac:dyDescent="0.35">
      <c r="A92" s="8">
        <v>3</v>
      </c>
      <c r="B92" s="8" t="s">
        <v>62</v>
      </c>
      <c r="C92" s="14" t="s">
        <v>313</v>
      </c>
      <c r="D92" s="11">
        <v>1</v>
      </c>
      <c r="E92" s="8" t="s">
        <v>7</v>
      </c>
      <c r="F92" s="12">
        <v>20</v>
      </c>
      <c r="G92" s="8" t="s">
        <v>134</v>
      </c>
      <c r="H92" s="6">
        <f>I93</f>
        <v>3.4841363999999997</v>
      </c>
      <c r="I92" s="17">
        <f t="shared" si="1"/>
        <v>3.4841363999999997</v>
      </c>
      <c r="K92" s="15"/>
    </row>
    <row r="93" spans="1:11" ht="15.2" customHeight="1" x14ac:dyDescent="0.35">
      <c r="A93" s="8">
        <v>4</v>
      </c>
      <c r="B93" s="8" t="s">
        <v>57</v>
      </c>
      <c r="C93" s="14" t="s">
        <v>309</v>
      </c>
      <c r="D93" s="11">
        <v>0.6764</v>
      </c>
      <c r="E93" s="8" t="s">
        <v>16</v>
      </c>
      <c r="F93" s="12">
        <v>110</v>
      </c>
      <c r="G93" s="8" t="s">
        <v>482</v>
      </c>
      <c r="H93" s="6">
        <v>5.1509999999999998</v>
      </c>
      <c r="I93" s="17">
        <f t="shared" si="1"/>
        <v>3.4841363999999997</v>
      </c>
      <c r="K93" s="15"/>
    </row>
    <row r="94" spans="1:11" ht="15.2" customHeight="1" x14ac:dyDescent="0.35">
      <c r="A94" s="8">
        <v>3</v>
      </c>
      <c r="B94" s="8" t="s">
        <v>56</v>
      </c>
      <c r="C94" s="14" t="s">
        <v>318</v>
      </c>
      <c r="D94" s="11">
        <v>2</v>
      </c>
      <c r="E94" s="8" t="s">
        <v>7</v>
      </c>
      <c r="F94" s="12">
        <v>20</v>
      </c>
      <c r="G94" s="8" t="s">
        <v>134</v>
      </c>
      <c r="H94" s="6">
        <f>I95</f>
        <v>0.31912837000000005</v>
      </c>
      <c r="I94" s="17">
        <f t="shared" si="1"/>
        <v>0.6382567400000001</v>
      </c>
      <c r="K94" s="15"/>
    </row>
    <row r="95" spans="1:11" ht="15.2" customHeight="1" x14ac:dyDescent="0.35">
      <c r="A95" s="8">
        <v>4</v>
      </c>
      <c r="B95" s="8" t="s">
        <v>55</v>
      </c>
      <c r="C95" s="14" t="s">
        <v>283</v>
      </c>
      <c r="D95" s="11">
        <v>6.7000000000000004E-2</v>
      </c>
      <c r="E95" s="8" t="s">
        <v>16</v>
      </c>
      <c r="F95" s="12">
        <v>110</v>
      </c>
      <c r="G95" s="8" t="s">
        <v>482</v>
      </c>
      <c r="H95" s="6">
        <v>4.7631100000000002</v>
      </c>
      <c r="I95" s="17">
        <f t="shared" si="1"/>
        <v>0.31912837000000005</v>
      </c>
      <c r="K95" s="15"/>
    </row>
    <row r="96" spans="1:11" ht="15.2" customHeight="1" x14ac:dyDescent="0.35">
      <c r="A96" s="8">
        <v>3</v>
      </c>
      <c r="B96" s="8" t="s">
        <v>86</v>
      </c>
      <c r="C96" s="14" t="s">
        <v>372</v>
      </c>
      <c r="D96" s="11">
        <v>1</v>
      </c>
      <c r="E96" s="8" t="s">
        <v>7</v>
      </c>
      <c r="F96" s="12">
        <v>20</v>
      </c>
      <c r="G96" s="8" t="s">
        <v>134</v>
      </c>
      <c r="H96" s="6">
        <f>I97</f>
        <v>1.8106545000000001</v>
      </c>
      <c r="I96" s="17">
        <f t="shared" si="1"/>
        <v>1.8106545000000001</v>
      </c>
      <c r="K96" s="15"/>
    </row>
    <row r="97" spans="1:11" ht="15.2" customHeight="1" x14ac:dyDescent="0.35">
      <c r="A97" s="8">
        <v>4</v>
      </c>
      <c r="B97" s="8" t="s">
        <v>85</v>
      </c>
      <c r="C97" s="14" t="s">
        <v>283</v>
      </c>
      <c r="D97" s="11">
        <v>0.3826</v>
      </c>
      <c r="E97" s="8" t="s">
        <v>16</v>
      </c>
      <c r="F97" s="12">
        <v>110</v>
      </c>
      <c r="G97" s="8" t="s">
        <v>482</v>
      </c>
      <c r="H97" s="6">
        <v>4.7324999999999999</v>
      </c>
      <c r="I97" s="17">
        <f t="shared" si="1"/>
        <v>1.8106545000000001</v>
      </c>
      <c r="K97" s="15"/>
    </row>
    <row r="98" spans="1:11" ht="15.2" customHeight="1" x14ac:dyDescent="0.35">
      <c r="A98" s="8">
        <v>3</v>
      </c>
      <c r="B98" s="8" t="s">
        <v>100</v>
      </c>
      <c r="C98" s="14" t="s">
        <v>319</v>
      </c>
      <c r="D98" s="11">
        <v>1</v>
      </c>
      <c r="E98" s="8" t="s">
        <v>7</v>
      </c>
      <c r="F98" s="12">
        <v>20</v>
      </c>
      <c r="G98" s="8" t="s">
        <v>134</v>
      </c>
      <c r="H98" s="6">
        <f>I99</f>
        <v>0.46141874999999999</v>
      </c>
      <c r="I98" s="17">
        <f t="shared" si="1"/>
        <v>0.46141874999999999</v>
      </c>
      <c r="K98" s="15"/>
    </row>
    <row r="99" spans="1:11" ht="15.2" customHeight="1" x14ac:dyDescent="0.35">
      <c r="A99" s="8">
        <v>4</v>
      </c>
      <c r="B99" s="8" t="s">
        <v>85</v>
      </c>
      <c r="C99" s="14" t="s">
        <v>283</v>
      </c>
      <c r="D99" s="11">
        <v>9.7500000000000003E-2</v>
      </c>
      <c r="E99" s="8" t="s">
        <v>16</v>
      </c>
      <c r="F99" s="12">
        <v>110</v>
      </c>
      <c r="G99" s="8" t="s">
        <v>482</v>
      </c>
      <c r="H99" s="6">
        <v>4.7324999999999999</v>
      </c>
      <c r="I99" s="17">
        <f t="shared" si="1"/>
        <v>0.46141874999999999</v>
      </c>
      <c r="K99" s="15"/>
    </row>
    <row r="100" spans="1:11" ht="15.2" customHeight="1" x14ac:dyDescent="0.35">
      <c r="A100" s="8">
        <v>3</v>
      </c>
      <c r="B100" s="8" t="s">
        <v>99</v>
      </c>
      <c r="C100" s="14" t="s">
        <v>373</v>
      </c>
      <c r="D100" s="11">
        <v>2</v>
      </c>
      <c r="E100" s="8" t="s">
        <v>7</v>
      </c>
      <c r="F100" s="12">
        <v>20</v>
      </c>
      <c r="G100" s="8" t="s">
        <v>134</v>
      </c>
      <c r="H100" s="6">
        <f>I101</f>
        <v>0.16017776000000003</v>
      </c>
      <c r="I100" s="17">
        <f t="shared" si="1"/>
        <v>0.32035552000000006</v>
      </c>
      <c r="K100" s="15"/>
    </row>
    <row r="101" spans="1:11" ht="15.2" customHeight="1" x14ac:dyDescent="0.35">
      <c r="A101" s="8">
        <v>4</v>
      </c>
      <c r="B101" s="8" t="s">
        <v>98</v>
      </c>
      <c r="C101" s="14" t="s">
        <v>374</v>
      </c>
      <c r="D101" s="11">
        <v>3.6200000000000003E-2</v>
      </c>
      <c r="E101" s="8" t="s">
        <v>16</v>
      </c>
      <c r="F101" s="12">
        <v>110</v>
      </c>
      <c r="G101" s="8" t="s">
        <v>482</v>
      </c>
      <c r="H101" s="6">
        <v>4.4248000000000003</v>
      </c>
      <c r="I101" s="17">
        <f t="shared" si="1"/>
        <v>0.16017776000000003</v>
      </c>
      <c r="K101" s="15"/>
    </row>
    <row r="102" spans="1:11" ht="15.2" customHeight="1" x14ac:dyDescent="0.35">
      <c r="A102" s="8">
        <v>3</v>
      </c>
      <c r="B102" s="8" t="s">
        <v>97</v>
      </c>
      <c r="C102" s="14" t="s">
        <v>375</v>
      </c>
      <c r="D102" s="11">
        <v>1</v>
      </c>
      <c r="E102" s="8" t="s">
        <v>7</v>
      </c>
      <c r="F102" s="12">
        <v>20</v>
      </c>
      <c r="G102" s="8" t="s">
        <v>134</v>
      </c>
      <c r="H102" s="6">
        <f>I103</f>
        <v>3.6042720000000004</v>
      </c>
      <c r="I102" s="17">
        <f t="shared" si="1"/>
        <v>3.6042720000000004</v>
      </c>
      <c r="K102" s="15"/>
    </row>
    <row r="103" spans="1:11" ht="15.2" customHeight="1" x14ac:dyDescent="0.35">
      <c r="A103" s="8">
        <v>4</v>
      </c>
      <c r="B103" s="8" t="s">
        <v>85</v>
      </c>
      <c r="C103" s="14" t="s">
        <v>283</v>
      </c>
      <c r="D103" s="11">
        <v>0.76160000000000005</v>
      </c>
      <c r="E103" s="8" t="s">
        <v>16</v>
      </c>
      <c r="F103" s="12">
        <v>110</v>
      </c>
      <c r="G103" s="8" t="s">
        <v>482</v>
      </c>
      <c r="H103" s="6">
        <v>4.7324999999999999</v>
      </c>
      <c r="I103" s="17">
        <f t="shared" si="1"/>
        <v>3.6042720000000004</v>
      </c>
      <c r="K103" s="15"/>
    </row>
    <row r="104" spans="1:11" ht="15.2" customHeight="1" x14ac:dyDescent="0.35">
      <c r="A104" s="8">
        <v>3</v>
      </c>
      <c r="B104" s="8" t="s">
        <v>17</v>
      </c>
      <c r="C104" s="14" t="s">
        <v>265</v>
      </c>
      <c r="D104" s="11">
        <v>1.40672E-2</v>
      </c>
      <c r="E104" s="8" t="s">
        <v>16</v>
      </c>
      <c r="F104" s="12">
        <v>20</v>
      </c>
      <c r="G104" s="8" t="s">
        <v>482</v>
      </c>
      <c r="H104" s="6">
        <v>5.9678599999999999</v>
      </c>
      <c r="I104" s="17">
        <f t="shared" si="1"/>
        <v>8.3951080191999997E-2</v>
      </c>
      <c r="K104" s="15"/>
    </row>
    <row r="105" spans="1:11" ht="15.2" customHeight="1" x14ac:dyDescent="0.35">
      <c r="A105" s="8">
        <v>3</v>
      </c>
      <c r="B105" s="8" t="s">
        <v>50</v>
      </c>
      <c r="C105" s="14" t="s">
        <v>323</v>
      </c>
      <c r="D105" s="11">
        <v>4.1344064E-2</v>
      </c>
      <c r="E105" s="8" t="s">
        <v>16</v>
      </c>
      <c r="F105" s="12">
        <v>20</v>
      </c>
      <c r="G105" s="8" t="s">
        <v>482</v>
      </c>
      <c r="H105" s="6">
        <v>5.3620900000000002</v>
      </c>
      <c r="I105" s="17">
        <f t="shared" si="1"/>
        <v>0.22169059213376002</v>
      </c>
      <c r="K105" s="15"/>
    </row>
    <row r="106" spans="1:11" ht="15.2" customHeight="1" x14ac:dyDescent="0.35">
      <c r="A106" s="8">
        <v>2</v>
      </c>
      <c r="B106" s="8" t="s">
        <v>18</v>
      </c>
      <c r="C106" s="14" t="s">
        <v>266</v>
      </c>
      <c r="D106" s="11">
        <v>0.51300000000000001</v>
      </c>
      <c r="E106" s="8" t="s">
        <v>19</v>
      </c>
      <c r="F106" s="12">
        <v>70</v>
      </c>
      <c r="G106" s="8" t="s">
        <v>134</v>
      </c>
      <c r="H106" s="13">
        <f>SUM(I107:I116)</f>
        <v>5.8632258835000002</v>
      </c>
      <c r="I106" s="17">
        <f t="shared" si="1"/>
        <v>3.0078348782355002</v>
      </c>
      <c r="K106" s="15"/>
    </row>
    <row r="107" spans="1:11" ht="15.2" customHeight="1" x14ac:dyDescent="0.35">
      <c r="A107" s="8">
        <v>3</v>
      </c>
      <c r="B107" s="8" t="s">
        <v>20</v>
      </c>
      <c r="C107" s="14" t="s">
        <v>267</v>
      </c>
      <c r="D107" s="11">
        <v>0.156</v>
      </c>
      <c r="E107" s="8" t="s">
        <v>16</v>
      </c>
      <c r="F107" s="12">
        <v>70</v>
      </c>
      <c r="G107" s="8" t="s">
        <v>482</v>
      </c>
      <c r="H107" s="6">
        <v>22.2</v>
      </c>
      <c r="I107" s="17">
        <f t="shared" si="1"/>
        <v>3.4632000000000001</v>
      </c>
      <c r="K107" s="15"/>
    </row>
    <row r="108" spans="1:11" ht="15.2" customHeight="1" x14ac:dyDescent="0.35">
      <c r="A108" s="8">
        <v>3</v>
      </c>
      <c r="B108" s="8" t="s">
        <v>21</v>
      </c>
      <c r="C108" s="14" t="s">
        <v>268</v>
      </c>
      <c r="D108" s="11">
        <v>1.6554098999999999E-2</v>
      </c>
      <c r="E108" s="8" t="s">
        <v>16</v>
      </c>
      <c r="F108" s="12">
        <v>70</v>
      </c>
      <c r="G108" s="8" t="s">
        <v>482</v>
      </c>
      <c r="H108" s="6">
        <v>22.5</v>
      </c>
      <c r="I108" s="17">
        <f t="shared" si="1"/>
        <v>0.3724672275</v>
      </c>
      <c r="K108" s="15"/>
    </row>
    <row r="109" spans="1:11" ht="15.2" customHeight="1" x14ac:dyDescent="0.35">
      <c r="A109" s="8">
        <v>3</v>
      </c>
      <c r="B109" s="8" t="s">
        <v>22</v>
      </c>
      <c r="C109" s="14" t="s">
        <v>269</v>
      </c>
      <c r="D109" s="11">
        <v>3.2843332000000003E-2</v>
      </c>
      <c r="E109" s="8" t="s">
        <v>16</v>
      </c>
      <c r="F109" s="12">
        <v>70</v>
      </c>
      <c r="G109" s="8" t="s">
        <v>482</v>
      </c>
      <c r="H109" s="6">
        <v>28</v>
      </c>
      <c r="I109" s="17">
        <f t="shared" si="1"/>
        <v>0.91961329600000008</v>
      </c>
      <c r="K109" s="15"/>
    </row>
    <row r="110" spans="1:11" ht="15.2" customHeight="1" x14ac:dyDescent="0.35">
      <c r="A110" s="8">
        <v>3</v>
      </c>
      <c r="B110" s="8" t="s">
        <v>23</v>
      </c>
      <c r="C110" s="14" t="s">
        <v>270</v>
      </c>
      <c r="D110" s="11">
        <v>3.447E-3</v>
      </c>
      <c r="E110" s="8" t="s">
        <v>16</v>
      </c>
      <c r="F110" s="12">
        <v>70</v>
      </c>
      <c r="G110" s="8" t="s">
        <v>482</v>
      </c>
      <c r="H110" s="6">
        <v>43.08</v>
      </c>
      <c r="I110" s="17">
        <f t="shared" si="1"/>
        <v>0.14849676000000001</v>
      </c>
      <c r="K110" s="15"/>
    </row>
    <row r="111" spans="1:11" ht="15.2" customHeight="1" x14ac:dyDescent="0.35">
      <c r="A111" s="8">
        <v>3</v>
      </c>
      <c r="B111" s="8" t="s">
        <v>24</v>
      </c>
      <c r="C111" s="14" t="s">
        <v>271</v>
      </c>
      <c r="D111" s="11">
        <v>1.8612E-2</v>
      </c>
      <c r="E111" s="8" t="s">
        <v>16</v>
      </c>
      <c r="F111" s="12">
        <v>70</v>
      </c>
      <c r="G111" s="8" t="s">
        <v>482</v>
      </c>
      <c r="H111" s="6">
        <v>14.68</v>
      </c>
      <c r="I111" s="17">
        <f t="shared" si="1"/>
        <v>0.27322415999999999</v>
      </c>
      <c r="K111" s="15"/>
    </row>
    <row r="112" spans="1:11" ht="15.2" customHeight="1" x14ac:dyDescent="0.35">
      <c r="A112" s="8">
        <v>3</v>
      </c>
      <c r="B112" s="8" t="s">
        <v>25</v>
      </c>
      <c r="C112" s="14" t="s">
        <v>272</v>
      </c>
      <c r="D112" s="11">
        <v>1.034E-3</v>
      </c>
      <c r="E112" s="8" t="s">
        <v>16</v>
      </c>
      <c r="F112" s="12">
        <v>70</v>
      </c>
      <c r="G112" s="8" t="s">
        <v>482</v>
      </c>
      <c r="H112" s="6">
        <v>90.12</v>
      </c>
      <c r="I112" s="17">
        <f t="shared" si="1"/>
        <v>9.3184080000000002E-2</v>
      </c>
      <c r="K112" s="15"/>
    </row>
    <row r="113" spans="1:11" ht="15.2" customHeight="1" x14ac:dyDescent="0.35">
      <c r="A113" s="8">
        <v>3</v>
      </c>
      <c r="B113" s="8" t="s">
        <v>26</v>
      </c>
      <c r="C113" s="14" t="s">
        <v>273</v>
      </c>
      <c r="D113" s="11">
        <v>2.1714000000000001E-2</v>
      </c>
      <c r="E113" s="8" t="s">
        <v>16</v>
      </c>
      <c r="F113" s="12">
        <v>70</v>
      </c>
      <c r="G113" s="8" t="s">
        <v>482</v>
      </c>
      <c r="H113" s="6">
        <v>19.54</v>
      </c>
      <c r="I113" s="17">
        <f t="shared" si="1"/>
        <v>0.42429156000000001</v>
      </c>
      <c r="K113" s="15"/>
    </row>
    <row r="114" spans="1:11" ht="15.2" customHeight="1" x14ac:dyDescent="0.35">
      <c r="A114" s="8">
        <v>3</v>
      </c>
      <c r="B114" s="8" t="s">
        <v>27</v>
      </c>
      <c r="C114" s="14" t="s">
        <v>274</v>
      </c>
      <c r="D114" s="11">
        <v>2.068E-3</v>
      </c>
      <c r="E114" s="8" t="s">
        <v>16</v>
      </c>
      <c r="F114" s="12">
        <v>70</v>
      </c>
      <c r="G114" s="8" t="s">
        <v>482</v>
      </c>
      <c r="H114" s="6">
        <v>12.98</v>
      </c>
      <c r="I114" s="17">
        <f t="shared" si="1"/>
        <v>2.6842640000000001E-2</v>
      </c>
      <c r="K114" s="15"/>
    </row>
    <row r="115" spans="1:11" ht="15.2" customHeight="1" x14ac:dyDescent="0.35">
      <c r="A115" s="8">
        <v>3</v>
      </c>
      <c r="B115" s="8" t="s">
        <v>28</v>
      </c>
      <c r="C115" s="14" t="s">
        <v>275</v>
      </c>
      <c r="D115" s="11">
        <v>2.068E-3</v>
      </c>
      <c r="E115" s="8" t="s">
        <v>16</v>
      </c>
      <c r="F115" s="12">
        <v>70</v>
      </c>
      <c r="G115" s="8" t="s">
        <v>482</v>
      </c>
      <c r="H115" s="6">
        <v>47.23</v>
      </c>
      <c r="I115" s="17">
        <f t="shared" si="1"/>
        <v>9.767163999999999E-2</v>
      </c>
      <c r="K115" s="15"/>
    </row>
    <row r="116" spans="1:11" ht="15.2" customHeight="1" x14ac:dyDescent="0.35">
      <c r="A116" s="8">
        <v>3</v>
      </c>
      <c r="B116" s="8" t="s">
        <v>29</v>
      </c>
      <c r="C116" s="14" t="s">
        <v>276</v>
      </c>
      <c r="D116" s="11">
        <v>6.2040000000000003E-3</v>
      </c>
      <c r="E116" s="8" t="s">
        <v>16</v>
      </c>
      <c r="F116" s="12">
        <v>70</v>
      </c>
      <c r="G116" s="8" t="s">
        <v>482</v>
      </c>
      <c r="H116" s="6">
        <v>7.13</v>
      </c>
      <c r="I116" s="17">
        <f t="shared" si="1"/>
        <v>4.4234519999999999E-2</v>
      </c>
      <c r="K116" s="15"/>
    </row>
    <row r="117" spans="1:11" ht="15.2" customHeight="1" x14ac:dyDescent="0.35">
      <c r="A117" s="8">
        <v>1</v>
      </c>
      <c r="B117" s="8" t="s">
        <v>96</v>
      </c>
      <c r="C117" s="14" t="s">
        <v>376</v>
      </c>
      <c r="D117" s="11">
        <v>1</v>
      </c>
      <c r="E117" s="8" t="s">
        <v>7</v>
      </c>
      <c r="F117" s="12">
        <v>10</v>
      </c>
      <c r="G117" s="8" t="s">
        <v>134</v>
      </c>
      <c r="H117" s="6">
        <f>I118+I132</f>
        <v>25.818414180302</v>
      </c>
      <c r="I117" s="17">
        <f t="shared" si="1"/>
        <v>25.818414180302</v>
      </c>
      <c r="K117" s="15"/>
    </row>
    <row r="118" spans="1:11" ht="15.2" customHeight="1" x14ac:dyDescent="0.35">
      <c r="A118" s="8">
        <v>2</v>
      </c>
      <c r="B118" s="8" t="s">
        <v>95</v>
      </c>
      <c r="C118" s="14" t="s">
        <v>377</v>
      </c>
      <c r="D118" s="11">
        <v>1</v>
      </c>
      <c r="E118" s="8" t="s">
        <v>7</v>
      </c>
      <c r="F118" s="12">
        <v>70</v>
      </c>
      <c r="G118" s="8" t="s">
        <v>134</v>
      </c>
      <c r="H118" s="6">
        <f>SUMIF(A119:A131,3,I119:I131)</f>
        <v>24.575410293000001</v>
      </c>
      <c r="I118" s="17">
        <f t="shared" si="1"/>
        <v>24.575410293000001</v>
      </c>
      <c r="K118" s="15"/>
    </row>
    <row r="119" spans="1:11" ht="15.2" customHeight="1" x14ac:dyDescent="0.35">
      <c r="A119" s="8">
        <v>3</v>
      </c>
      <c r="B119" s="8" t="s">
        <v>94</v>
      </c>
      <c r="C119" s="14" t="s">
        <v>369</v>
      </c>
      <c r="D119" s="11">
        <v>1</v>
      </c>
      <c r="E119" s="8" t="s">
        <v>7</v>
      </c>
      <c r="F119" s="12">
        <v>20</v>
      </c>
      <c r="G119" s="8" t="s">
        <v>482</v>
      </c>
      <c r="H119" s="6">
        <v>4.4424999999999999</v>
      </c>
      <c r="I119" s="17">
        <f t="shared" si="1"/>
        <v>4.4424999999999999</v>
      </c>
      <c r="K119" s="15"/>
    </row>
    <row r="120" spans="1:11" ht="15.2" customHeight="1" x14ac:dyDescent="0.35">
      <c r="A120" s="8">
        <v>4</v>
      </c>
      <c r="B120" s="8" t="s">
        <v>92</v>
      </c>
      <c r="C120" s="14" t="s">
        <v>370</v>
      </c>
      <c r="D120" s="11">
        <v>0.83499999999999996</v>
      </c>
      <c r="E120" s="8" t="s">
        <v>16</v>
      </c>
      <c r="F120" s="12">
        <v>110</v>
      </c>
      <c r="G120" s="8" t="s">
        <v>482</v>
      </c>
      <c r="H120" s="6">
        <v>4.7699100000000003</v>
      </c>
      <c r="I120" s="17">
        <f t="shared" si="1"/>
        <v>3.98287485</v>
      </c>
      <c r="K120" s="15"/>
    </row>
    <row r="121" spans="1:11" ht="15.2" customHeight="1" x14ac:dyDescent="0.35">
      <c r="A121" s="8">
        <v>3</v>
      </c>
      <c r="B121" s="8" t="s">
        <v>93</v>
      </c>
      <c r="C121" s="14" t="s">
        <v>371</v>
      </c>
      <c r="D121" s="11">
        <v>1</v>
      </c>
      <c r="E121" s="8" t="s">
        <v>7</v>
      </c>
      <c r="F121" s="12">
        <v>20</v>
      </c>
      <c r="G121" s="8" t="s">
        <v>482</v>
      </c>
      <c r="H121" s="6">
        <v>4.4424999999999999</v>
      </c>
      <c r="I121" s="17">
        <f t="shared" si="1"/>
        <v>4.4424999999999999</v>
      </c>
      <c r="K121" s="15"/>
    </row>
    <row r="122" spans="1:11" ht="15.2" customHeight="1" x14ac:dyDescent="0.35">
      <c r="A122" s="8">
        <v>4</v>
      </c>
      <c r="B122" s="8" t="s">
        <v>92</v>
      </c>
      <c r="C122" s="14" t="s">
        <v>370</v>
      </c>
      <c r="D122" s="11">
        <v>0.83499999999999996</v>
      </c>
      <c r="E122" s="8" t="s">
        <v>16</v>
      </c>
      <c r="F122" s="12">
        <v>110</v>
      </c>
      <c r="G122" s="8" t="s">
        <v>482</v>
      </c>
      <c r="H122" s="6">
        <v>4.7699100000000003</v>
      </c>
      <c r="I122" s="17">
        <f t="shared" si="1"/>
        <v>3.98287485</v>
      </c>
      <c r="K122" s="15"/>
    </row>
    <row r="123" spans="1:11" ht="15.2" customHeight="1" x14ac:dyDescent="0.35">
      <c r="A123" s="8">
        <v>3</v>
      </c>
      <c r="B123" s="8" t="s">
        <v>91</v>
      </c>
      <c r="C123" s="14" t="s">
        <v>378</v>
      </c>
      <c r="D123" s="11">
        <v>1</v>
      </c>
      <c r="E123" s="8" t="s">
        <v>7</v>
      </c>
      <c r="F123" s="12">
        <v>20</v>
      </c>
      <c r="G123" s="8" t="s">
        <v>482</v>
      </c>
      <c r="H123" s="6">
        <v>3.7309999999999999</v>
      </c>
      <c r="I123" s="17">
        <f t="shared" si="1"/>
        <v>3.7309999999999999</v>
      </c>
      <c r="K123" s="15"/>
    </row>
    <row r="124" spans="1:11" ht="15.2" customHeight="1" x14ac:dyDescent="0.35">
      <c r="A124" s="8">
        <v>3</v>
      </c>
      <c r="B124" s="8" t="s">
        <v>90</v>
      </c>
      <c r="C124" s="14" t="s">
        <v>379</v>
      </c>
      <c r="D124" s="11">
        <v>1</v>
      </c>
      <c r="E124" s="8" t="s">
        <v>7</v>
      </c>
      <c r="F124" s="12">
        <v>20</v>
      </c>
      <c r="G124" s="8" t="s">
        <v>482</v>
      </c>
      <c r="H124" s="6">
        <v>0.4</v>
      </c>
      <c r="I124" s="17">
        <f t="shared" si="1"/>
        <v>0.4</v>
      </c>
      <c r="K124" s="15"/>
    </row>
    <row r="125" spans="1:11" ht="15.2" customHeight="1" x14ac:dyDescent="0.35">
      <c r="A125" s="8">
        <v>3</v>
      </c>
      <c r="B125" s="8" t="s">
        <v>89</v>
      </c>
      <c r="C125" s="14" t="s">
        <v>380</v>
      </c>
      <c r="D125" s="11">
        <v>2</v>
      </c>
      <c r="E125" s="8" t="s">
        <v>7</v>
      </c>
      <c r="F125" s="12">
        <v>20</v>
      </c>
      <c r="G125" s="8" t="s">
        <v>482</v>
      </c>
      <c r="H125" s="6">
        <v>1</v>
      </c>
      <c r="I125" s="17">
        <f t="shared" si="1"/>
        <v>2</v>
      </c>
      <c r="K125" s="15"/>
    </row>
    <row r="126" spans="1:11" ht="15.2" customHeight="1" x14ac:dyDescent="0.35">
      <c r="A126" s="8">
        <v>3</v>
      </c>
      <c r="B126" s="8" t="s">
        <v>88</v>
      </c>
      <c r="C126" s="14" t="s">
        <v>381</v>
      </c>
      <c r="D126" s="11">
        <v>2</v>
      </c>
      <c r="E126" s="8" t="s">
        <v>7</v>
      </c>
      <c r="F126" s="12">
        <v>20</v>
      </c>
      <c r="G126" s="8" t="s">
        <v>482</v>
      </c>
      <c r="H126" s="6">
        <v>0.55000000000000004</v>
      </c>
      <c r="I126" s="17">
        <f t="shared" si="1"/>
        <v>1.1000000000000001</v>
      </c>
      <c r="K126" s="15"/>
    </row>
    <row r="127" spans="1:11" ht="15.2" customHeight="1" x14ac:dyDescent="0.35">
      <c r="A127" s="8">
        <v>3</v>
      </c>
      <c r="B127" s="8" t="s">
        <v>87</v>
      </c>
      <c r="C127" s="14" t="s">
        <v>382</v>
      </c>
      <c r="D127" s="11">
        <v>1</v>
      </c>
      <c r="E127" s="8" t="s">
        <v>7</v>
      </c>
      <c r="F127" s="12">
        <v>20</v>
      </c>
      <c r="G127" s="8" t="s">
        <v>134</v>
      </c>
      <c r="H127" s="6">
        <f>I128</f>
        <v>4.5823295999999996</v>
      </c>
      <c r="I127" s="17">
        <f t="shared" si="1"/>
        <v>4.5823295999999996</v>
      </c>
      <c r="K127" s="15"/>
    </row>
    <row r="128" spans="1:11" ht="15.2" customHeight="1" x14ac:dyDescent="0.35">
      <c r="A128" s="8">
        <v>4</v>
      </c>
      <c r="B128" s="8" t="s">
        <v>57</v>
      </c>
      <c r="C128" s="14" t="s">
        <v>309</v>
      </c>
      <c r="D128" s="11">
        <v>0.88959999999999995</v>
      </c>
      <c r="E128" s="8" t="s">
        <v>16</v>
      </c>
      <c r="F128" s="12">
        <v>110</v>
      </c>
      <c r="G128" s="8" t="s">
        <v>482</v>
      </c>
      <c r="H128" s="6">
        <v>5.1509999999999998</v>
      </c>
      <c r="I128" s="17">
        <f t="shared" si="1"/>
        <v>4.5823295999999996</v>
      </c>
      <c r="K128" s="15"/>
    </row>
    <row r="129" spans="1:11" ht="15.2" customHeight="1" x14ac:dyDescent="0.35">
      <c r="A129" s="8">
        <v>3</v>
      </c>
      <c r="B129" s="8" t="s">
        <v>86</v>
      </c>
      <c r="C129" s="14" t="s">
        <v>372</v>
      </c>
      <c r="D129" s="11">
        <v>2</v>
      </c>
      <c r="E129" s="8" t="s">
        <v>7</v>
      </c>
      <c r="F129" s="12">
        <v>20</v>
      </c>
      <c r="G129" s="8" t="s">
        <v>134</v>
      </c>
      <c r="H129" s="6">
        <f>I130</f>
        <v>1.8106545000000001</v>
      </c>
      <c r="I129" s="17">
        <f t="shared" si="1"/>
        <v>3.6213090000000001</v>
      </c>
      <c r="K129" s="15"/>
    </row>
    <row r="130" spans="1:11" ht="15.2" customHeight="1" x14ac:dyDescent="0.35">
      <c r="A130" s="8">
        <v>4</v>
      </c>
      <c r="B130" s="8" t="s">
        <v>85</v>
      </c>
      <c r="C130" s="14" t="s">
        <v>283</v>
      </c>
      <c r="D130" s="11">
        <v>0.3826</v>
      </c>
      <c r="E130" s="8" t="s">
        <v>16</v>
      </c>
      <c r="F130" s="12">
        <v>110</v>
      </c>
      <c r="G130" s="8" t="s">
        <v>482</v>
      </c>
      <c r="H130" s="6">
        <v>4.7324999999999999</v>
      </c>
      <c r="I130" s="17">
        <f t="shared" si="1"/>
        <v>1.8106545000000001</v>
      </c>
      <c r="K130" s="15"/>
    </row>
    <row r="131" spans="1:11" ht="15.2" customHeight="1" x14ac:dyDescent="0.35">
      <c r="A131" s="8">
        <v>3</v>
      </c>
      <c r="B131" s="8" t="s">
        <v>50</v>
      </c>
      <c r="C131" s="14" t="s">
        <v>323</v>
      </c>
      <c r="D131" s="11">
        <v>4.7699999999999999E-2</v>
      </c>
      <c r="E131" s="8" t="s">
        <v>16</v>
      </c>
      <c r="F131" s="12">
        <v>20</v>
      </c>
      <c r="G131" s="8" t="s">
        <v>482</v>
      </c>
      <c r="H131" s="6">
        <v>5.3620900000000002</v>
      </c>
      <c r="I131" s="17">
        <f t="shared" si="1"/>
        <v>0.25577169300000002</v>
      </c>
      <c r="K131" s="15"/>
    </row>
    <row r="132" spans="1:11" ht="15.2" customHeight="1" x14ac:dyDescent="0.35">
      <c r="A132" s="8">
        <v>2</v>
      </c>
      <c r="B132" s="8" t="s">
        <v>18</v>
      </c>
      <c r="C132" s="14" t="s">
        <v>266</v>
      </c>
      <c r="D132" s="11">
        <v>0.21199999999999999</v>
      </c>
      <c r="E132" s="8" t="s">
        <v>19</v>
      </c>
      <c r="F132" s="12">
        <v>70</v>
      </c>
      <c r="G132" s="8" t="s">
        <v>134</v>
      </c>
      <c r="H132" s="13">
        <f>SUM(I133:I142)</f>
        <v>5.8632258835000002</v>
      </c>
      <c r="I132" s="17">
        <f t="shared" ref="I132:I145" si="2">D132*H132</f>
        <v>1.243003887302</v>
      </c>
      <c r="K132" s="15"/>
    </row>
    <row r="133" spans="1:11" ht="15.2" customHeight="1" x14ac:dyDescent="0.35">
      <c r="A133" s="8">
        <v>3</v>
      </c>
      <c r="B133" s="8" t="s">
        <v>20</v>
      </c>
      <c r="C133" s="14" t="s">
        <v>267</v>
      </c>
      <c r="D133" s="11">
        <v>0.156</v>
      </c>
      <c r="E133" s="8" t="s">
        <v>16</v>
      </c>
      <c r="F133" s="12">
        <v>70</v>
      </c>
      <c r="G133" s="8" t="s">
        <v>482</v>
      </c>
      <c r="H133" s="6">
        <v>22.2</v>
      </c>
      <c r="I133" s="17">
        <f t="shared" si="2"/>
        <v>3.4632000000000001</v>
      </c>
      <c r="K133" s="15"/>
    </row>
    <row r="134" spans="1:11" ht="15.2" customHeight="1" x14ac:dyDescent="0.35">
      <c r="A134" s="8">
        <v>3</v>
      </c>
      <c r="B134" s="8" t="s">
        <v>21</v>
      </c>
      <c r="C134" s="14" t="s">
        <v>268</v>
      </c>
      <c r="D134" s="11">
        <v>1.6554098999999999E-2</v>
      </c>
      <c r="E134" s="8" t="s">
        <v>16</v>
      </c>
      <c r="F134" s="12">
        <v>70</v>
      </c>
      <c r="G134" s="8" t="s">
        <v>482</v>
      </c>
      <c r="H134" s="6">
        <v>22.5</v>
      </c>
      <c r="I134" s="17">
        <f t="shared" si="2"/>
        <v>0.3724672275</v>
      </c>
      <c r="K134" s="15"/>
    </row>
    <row r="135" spans="1:11" ht="15.2" customHeight="1" x14ac:dyDescent="0.35">
      <c r="A135" s="8">
        <v>3</v>
      </c>
      <c r="B135" s="8" t="s">
        <v>22</v>
      </c>
      <c r="C135" s="14" t="s">
        <v>269</v>
      </c>
      <c r="D135" s="11">
        <v>3.2843332000000003E-2</v>
      </c>
      <c r="E135" s="8" t="s">
        <v>16</v>
      </c>
      <c r="F135" s="12">
        <v>70</v>
      </c>
      <c r="G135" s="8" t="s">
        <v>482</v>
      </c>
      <c r="H135" s="6">
        <v>28</v>
      </c>
      <c r="I135" s="17">
        <f t="shared" si="2"/>
        <v>0.91961329600000008</v>
      </c>
      <c r="K135" s="15"/>
    </row>
    <row r="136" spans="1:11" ht="15.2" customHeight="1" x14ac:dyDescent="0.35">
      <c r="A136" s="8">
        <v>3</v>
      </c>
      <c r="B136" s="8" t="s">
        <v>23</v>
      </c>
      <c r="C136" s="14" t="s">
        <v>270</v>
      </c>
      <c r="D136" s="11">
        <v>3.447E-3</v>
      </c>
      <c r="E136" s="8" t="s">
        <v>16</v>
      </c>
      <c r="F136" s="12">
        <v>70</v>
      </c>
      <c r="G136" s="8" t="s">
        <v>482</v>
      </c>
      <c r="H136" s="6">
        <v>43.08</v>
      </c>
      <c r="I136" s="17">
        <f t="shared" si="2"/>
        <v>0.14849676000000001</v>
      </c>
      <c r="K136" s="15"/>
    </row>
    <row r="137" spans="1:11" ht="15.2" customHeight="1" x14ac:dyDescent="0.35">
      <c r="A137" s="8">
        <v>3</v>
      </c>
      <c r="B137" s="8" t="s">
        <v>24</v>
      </c>
      <c r="C137" s="14" t="s">
        <v>271</v>
      </c>
      <c r="D137" s="11">
        <v>1.8612E-2</v>
      </c>
      <c r="E137" s="8" t="s">
        <v>16</v>
      </c>
      <c r="F137" s="12">
        <v>70</v>
      </c>
      <c r="G137" s="8" t="s">
        <v>482</v>
      </c>
      <c r="H137" s="6">
        <v>14.68</v>
      </c>
      <c r="I137" s="17">
        <f t="shared" si="2"/>
        <v>0.27322415999999999</v>
      </c>
      <c r="K137" s="15"/>
    </row>
    <row r="138" spans="1:11" ht="15.2" customHeight="1" x14ac:dyDescent="0.35">
      <c r="A138" s="8">
        <v>3</v>
      </c>
      <c r="B138" s="8" t="s">
        <v>25</v>
      </c>
      <c r="C138" s="14" t="s">
        <v>272</v>
      </c>
      <c r="D138" s="11">
        <v>1.034E-3</v>
      </c>
      <c r="E138" s="8" t="s">
        <v>16</v>
      </c>
      <c r="F138" s="12">
        <v>70</v>
      </c>
      <c r="G138" s="8" t="s">
        <v>482</v>
      </c>
      <c r="H138" s="6">
        <v>90.12</v>
      </c>
      <c r="I138" s="17">
        <f t="shared" si="2"/>
        <v>9.3184080000000002E-2</v>
      </c>
      <c r="K138" s="15"/>
    </row>
    <row r="139" spans="1:11" ht="15.2" customHeight="1" x14ac:dyDescent="0.35">
      <c r="A139" s="8">
        <v>3</v>
      </c>
      <c r="B139" s="8" t="s">
        <v>26</v>
      </c>
      <c r="C139" s="14" t="s">
        <v>273</v>
      </c>
      <c r="D139" s="11">
        <v>2.1714000000000001E-2</v>
      </c>
      <c r="E139" s="8" t="s">
        <v>16</v>
      </c>
      <c r="F139" s="12">
        <v>70</v>
      </c>
      <c r="G139" s="8" t="s">
        <v>482</v>
      </c>
      <c r="H139" s="6">
        <v>19.54</v>
      </c>
      <c r="I139" s="17">
        <f t="shared" si="2"/>
        <v>0.42429156000000001</v>
      </c>
      <c r="K139" s="15"/>
    </row>
    <row r="140" spans="1:11" ht="15.2" customHeight="1" x14ac:dyDescent="0.35">
      <c r="A140" s="8">
        <v>3</v>
      </c>
      <c r="B140" s="8" t="s">
        <v>27</v>
      </c>
      <c r="C140" s="14" t="s">
        <v>274</v>
      </c>
      <c r="D140" s="11">
        <v>2.068E-3</v>
      </c>
      <c r="E140" s="8" t="s">
        <v>16</v>
      </c>
      <c r="F140" s="12">
        <v>70</v>
      </c>
      <c r="G140" s="8" t="s">
        <v>482</v>
      </c>
      <c r="H140" s="6">
        <v>12.98</v>
      </c>
      <c r="I140" s="17">
        <f t="shared" si="2"/>
        <v>2.6842640000000001E-2</v>
      </c>
      <c r="K140" s="15"/>
    </row>
    <row r="141" spans="1:11" ht="15.2" customHeight="1" x14ac:dyDescent="0.35">
      <c r="A141" s="8">
        <v>3</v>
      </c>
      <c r="B141" s="8" t="s">
        <v>28</v>
      </c>
      <c r="C141" s="14" t="s">
        <v>275</v>
      </c>
      <c r="D141" s="11">
        <v>2.068E-3</v>
      </c>
      <c r="E141" s="8" t="s">
        <v>16</v>
      </c>
      <c r="F141" s="12">
        <v>70</v>
      </c>
      <c r="G141" s="8" t="s">
        <v>482</v>
      </c>
      <c r="H141" s="6">
        <v>47.23</v>
      </c>
      <c r="I141" s="17">
        <f t="shared" si="2"/>
        <v>9.767163999999999E-2</v>
      </c>
      <c r="K141" s="15"/>
    </row>
    <row r="142" spans="1:11" ht="15.2" customHeight="1" x14ac:dyDescent="0.35">
      <c r="A142" s="8">
        <v>3</v>
      </c>
      <c r="B142" s="8" t="s">
        <v>29</v>
      </c>
      <c r="C142" s="14" t="s">
        <v>276</v>
      </c>
      <c r="D142" s="11">
        <v>6.2040000000000003E-3</v>
      </c>
      <c r="E142" s="8" t="s">
        <v>16</v>
      </c>
      <c r="F142" s="12">
        <v>70</v>
      </c>
      <c r="G142" s="8" t="s">
        <v>482</v>
      </c>
      <c r="H142" s="6">
        <v>7.13</v>
      </c>
      <c r="I142" s="17">
        <f t="shared" si="2"/>
        <v>4.4234519999999999E-2</v>
      </c>
      <c r="K142" s="15"/>
    </row>
    <row r="143" spans="1:11" ht="15.2" customHeight="1" x14ac:dyDescent="0.35">
      <c r="A143" s="8">
        <v>1</v>
      </c>
      <c r="B143" s="8" t="s">
        <v>83</v>
      </c>
      <c r="C143" s="14" t="s">
        <v>384</v>
      </c>
      <c r="D143" s="11">
        <v>1</v>
      </c>
      <c r="E143" s="8" t="s">
        <v>7</v>
      </c>
      <c r="F143" s="12">
        <v>10</v>
      </c>
      <c r="G143" s="8" t="s">
        <v>482</v>
      </c>
      <c r="H143" s="6">
        <v>43.65</v>
      </c>
      <c r="I143" s="17">
        <f t="shared" si="2"/>
        <v>43.65</v>
      </c>
      <c r="K143" s="15"/>
    </row>
    <row r="144" spans="1:11" ht="15.2" customHeight="1" x14ac:dyDescent="0.35">
      <c r="A144" s="8">
        <v>1</v>
      </c>
      <c r="B144" s="8" t="s">
        <v>150</v>
      </c>
      <c r="C144" s="14" t="s">
        <v>386</v>
      </c>
      <c r="D144" s="11">
        <v>1</v>
      </c>
      <c r="E144" s="8" t="s">
        <v>7</v>
      </c>
      <c r="F144" s="12">
        <v>10</v>
      </c>
      <c r="G144" s="8" t="s">
        <v>482</v>
      </c>
      <c r="H144" s="6">
        <v>58.51</v>
      </c>
      <c r="I144" s="17">
        <f t="shared" si="2"/>
        <v>58.51</v>
      </c>
      <c r="K144" s="15"/>
    </row>
    <row r="145" spans="1:11" ht="15.2" customHeight="1" x14ac:dyDescent="0.35">
      <c r="A145" s="8">
        <v>1</v>
      </c>
      <c r="B145" s="8" t="s">
        <v>82</v>
      </c>
      <c r="C145" s="14" t="s">
        <v>385</v>
      </c>
      <c r="D145" s="11">
        <v>1</v>
      </c>
      <c r="E145" s="8" t="s">
        <v>7</v>
      </c>
      <c r="F145" s="12">
        <v>10</v>
      </c>
      <c r="G145" s="8" t="s">
        <v>482</v>
      </c>
      <c r="H145" s="6">
        <v>39.119999999999997</v>
      </c>
      <c r="I145" s="17">
        <f t="shared" si="2"/>
        <v>39.119999999999997</v>
      </c>
      <c r="K145" s="15"/>
    </row>
  </sheetData>
  <mergeCells count="1">
    <mergeCell ref="G1:H1"/>
  </mergeCells>
  <phoneticPr fontId="1" type="noConversion"/>
  <conditionalFormatting sqref="G3:G145">
    <cfRule type="cellIs" dxfId="1" priority="1" operator="equal">
      <formula>"M"</formula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7C6CC-8D94-4F1B-9D5F-D6D6C0FE1C7E}">
  <dimension ref="A1:O277"/>
  <sheetViews>
    <sheetView workbookViewId="0">
      <selection activeCell="G1" sqref="G1:H1"/>
    </sheetView>
  </sheetViews>
  <sheetFormatPr defaultColWidth="8" defaultRowHeight="12.75" customHeight="1" x14ac:dyDescent="0.35"/>
  <cols>
    <col min="1" max="1" width="9.140625" style="7" bestFit="1" customWidth="1"/>
    <col min="2" max="2" width="14" style="7" bestFit="1" customWidth="1"/>
    <col min="3" max="3" width="24.140625" style="6" bestFit="1" customWidth="1"/>
    <col min="4" max="4" width="14" style="6" bestFit="1" customWidth="1"/>
    <col min="5" max="5" width="5" style="7" bestFit="1" customWidth="1"/>
    <col min="6" max="6" width="5.140625" style="7" bestFit="1" customWidth="1"/>
    <col min="7" max="7" width="5" style="6" customWidth="1"/>
    <col min="8" max="8" width="8" style="6"/>
    <col min="9" max="9" width="8.42578125" style="17" bestFit="1" customWidth="1"/>
    <col min="10" max="10" width="8" style="6"/>
    <col min="11" max="11" width="8.42578125" style="6" bestFit="1" customWidth="1"/>
    <col min="12" max="12" width="8" style="6"/>
    <col min="13" max="13" width="8.42578125" style="6" bestFit="1" customWidth="1"/>
    <col min="14" max="16384" width="8" style="6"/>
  </cols>
  <sheetData>
    <row r="1" spans="1:15" ht="15.2" customHeight="1" x14ac:dyDescent="0.35">
      <c r="A1" s="8" t="s">
        <v>5</v>
      </c>
      <c r="B1" s="8" t="s">
        <v>255</v>
      </c>
      <c r="C1" s="6" t="s">
        <v>325</v>
      </c>
      <c r="E1" s="8" t="s">
        <v>7</v>
      </c>
      <c r="G1" s="38" t="s">
        <v>520</v>
      </c>
      <c r="H1" s="38"/>
      <c r="I1" s="15">
        <f>SUMIF(A3:A277,1,I3:I277)</f>
        <v>438.18485287089413</v>
      </c>
      <c r="J1" s="6" t="s">
        <v>486</v>
      </c>
      <c r="K1" s="17">
        <f>I4+I8+I33+I38+I41+I43+I56+I69+I82+I100+I125+I149+I187+I189+I191+I193+I205+I218+I238+I251</f>
        <v>180.74080287089413</v>
      </c>
      <c r="L1" s="6" t="s">
        <v>487</v>
      </c>
      <c r="M1" s="17">
        <f>I1-K1</f>
        <v>257.44405</v>
      </c>
    </row>
    <row r="2" spans="1:15" ht="15.2" customHeight="1" x14ac:dyDescent="0.35">
      <c r="A2" s="9" t="s">
        <v>0</v>
      </c>
      <c r="B2" s="9" t="s">
        <v>1</v>
      </c>
      <c r="C2" s="2" t="s">
        <v>284</v>
      </c>
      <c r="D2" s="10" t="s">
        <v>2</v>
      </c>
      <c r="E2" s="9" t="s">
        <v>3</v>
      </c>
      <c r="F2" s="9" t="s">
        <v>4</v>
      </c>
      <c r="G2" s="2" t="s">
        <v>479</v>
      </c>
      <c r="H2" s="2" t="s">
        <v>480</v>
      </c>
      <c r="I2" s="16" t="s">
        <v>483</v>
      </c>
      <c r="J2" s="2" t="s">
        <v>481</v>
      </c>
    </row>
    <row r="3" spans="1:15" ht="15.2" customHeight="1" x14ac:dyDescent="0.35">
      <c r="A3" s="8">
        <v>1</v>
      </c>
      <c r="B3" s="8" t="s">
        <v>254</v>
      </c>
      <c r="C3" s="6" t="s">
        <v>387</v>
      </c>
      <c r="D3" s="11">
        <v>2</v>
      </c>
      <c r="E3" s="8" t="s">
        <v>7</v>
      </c>
      <c r="F3" s="12">
        <v>10</v>
      </c>
      <c r="G3" s="8" t="s">
        <v>482</v>
      </c>
      <c r="H3" s="6">
        <v>0.62</v>
      </c>
      <c r="I3" s="17">
        <f>D3*H3</f>
        <v>1.24</v>
      </c>
      <c r="K3" s="15"/>
    </row>
    <row r="4" spans="1:15" ht="15.2" customHeight="1" x14ac:dyDescent="0.35">
      <c r="A4" s="8">
        <v>1</v>
      </c>
      <c r="B4" s="8" t="s">
        <v>148</v>
      </c>
      <c r="C4" s="6" t="s">
        <v>326</v>
      </c>
      <c r="D4" s="11">
        <v>1</v>
      </c>
      <c r="E4" s="8" t="s">
        <v>7</v>
      </c>
      <c r="F4" s="12">
        <v>10</v>
      </c>
      <c r="G4" s="8" t="s">
        <v>134</v>
      </c>
      <c r="H4" s="6">
        <f>I5</f>
        <v>2.3362790000000001E-2</v>
      </c>
      <c r="I4" s="17">
        <f t="shared" ref="I4:I67" si="0">D4*H4</f>
        <v>2.3362790000000001E-2</v>
      </c>
      <c r="K4" s="15">
        <v>0.04</v>
      </c>
      <c r="L4" s="6">
        <v>0.03</v>
      </c>
      <c r="N4" s="6">
        <f>D4*K4</f>
        <v>0.04</v>
      </c>
      <c r="O4" s="6">
        <f>D4*L4</f>
        <v>0.03</v>
      </c>
    </row>
    <row r="5" spans="1:15" ht="15.2" customHeight="1" x14ac:dyDescent="0.35">
      <c r="A5" s="8">
        <v>2</v>
      </c>
      <c r="B5" s="8" t="s">
        <v>147</v>
      </c>
      <c r="C5" s="6" t="s">
        <v>327</v>
      </c>
      <c r="D5" s="11">
        <v>1.1000000000000001E-3</v>
      </c>
      <c r="E5" s="8" t="s">
        <v>16</v>
      </c>
      <c r="F5" s="12">
        <v>90</v>
      </c>
      <c r="G5" s="8" t="s">
        <v>482</v>
      </c>
      <c r="H5" s="6">
        <v>21.238900000000001</v>
      </c>
      <c r="I5" s="17">
        <f t="shared" si="0"/>
        <v>2.3362790000000001E-2</v>
      </c>
      <c r="K5" s="15"/>
    </row>
    <row r="6" spans="1:15" ht="15.2" customHeight="1" x14ac:dyDescent="0.35">
      <c r="A6" s="8">
        <v>1</v>
      </c>
      <c r="B6" s="8" t="s">
        <v>253</v>
      </c>
      <c r="C6" s="6" t="s">
        <v>388</v>
      </c>
      <c r="D6" s="11">
        <v>1</v>
      </c>
      <c r="E6" s="8" t="s">
        <v>7</v>
      </c>
      <c r="F6" s="12">
        <v>10</v>
      </c>
      <c r="G6" s="8" t="s">
        <v>482</v>
      </c>
      <c r="H6" s="6">
        <v>0.15178</v>
      </c>
      <c r="I6" s="17">
        <f t="shared" si="0"/>
        <v>0.15178</v>
      </c>
      <c r="K6" s="15"/>
    </row>
    <row r="7" spans="1:15" ht="15.2" customHeight="1" x14ac:dyDescent="0.35">
      <c r="A7" s="8">
        <v>1</v>
      </c>
      <c r="B7" s="8" t="s">
        <v>144</v>
      </c>
      <c r="C7" s="6" t="s">
        <v>330</v>
      </c>
      <c r="D7" s="11">
        <v>1</v>
      </c>
      <c r="E7" s="8" t="s">
        <v>7</v>
      </c>
      <c r="F7" s="12">
        <v>10</v>
      </c>
      <c r="G7" s="8" t="s">
        <v>482</v>
      </c>
      <c r="H7" s="6">
        <v>0.53</v>
      </c>
      <c r="I7" s="17">
        <f t="shared" si="0"/>
        <v>0.53</v>
      </c>
      <c r="K7" s="15"/>
    </row>
    <row r="8" spans="1:15" ht="15.2" customHeight="1" x14ac:dyDescent="0.35">
      <c r="A8" s="8">
        <v>1</v>
      </c>
      <c r="B8" s="8" t="s">
        <v>143</v>
      </c>
      <c r="C8" s="6" t="s">
        <v>331</v>
      </c>
      <c r="D8" s="11">
        <v>28</v>
      </c>
      <c r="E8" s="8" t="s">
        <v>7</v>
      </c>
      <c r="F8" s="12">
        <v>10</v>
      </c>
      <c r="G8" s="8" t="s">
        <v>134</v>
      </c>
      <c r="H8" s="6">
        <f>I9</f>
        <v>1.7787562E-2</v>
      </c>
      <c r="I8" s="17">
        <f t="shared" si="0"/>
        <v>0.49805173599999997</v>
      </c>
      <c r="K8" s="15">
        <v>0.02</v>
      </c>
      <c r="L8" s="6">
        <v>9.4000000000000004E-3</v>
      </c>
      <c r="N8" s="6">
        <f>D8*K8</f>
        <v>0.56000000000000005</v>
      </c>
      <c r="O8" s="6">
        <f>D8*L8</f>
        <v>0.26319999999999999</v>
      </c>
    </row>
    <row r="9" spans="1:15" ht="15.2" customHeight="1" x14ac:dyDescent="0.35">
      <c r="A9" s="8">
        <v>2</v>
      </c>
      <c r="B9" s="8" t="s">
        <v>142</v>
      </c>
      <c r="C9" s="6" t="s">
        <v>332</v>
      </c>
      <c r="D9" s="11">
        <v>1.34E-3</v>
      </c>
      <c r="E9" s="8" t="s">
        <v>16</v>
      </c>
      <c r="F9" s="12">
        <v>90</v>
      </c>
      <c r="G9" s="8" t="s">
        <v>482</v>
      </c>
      <c r="H9" s="6">
        <v>13.2743</v>
      </c>
      <c r="I9" s="17">
        <f t="shared" si="0"/>
        <v>1.7787562E-2</v>
      </c>
      <c r="K9" s="15"/>
    </row>
    <row r="10" spans="1:15" ht="15.2" customHeight="1" x14ac:dyDescent="0.35">
      <c r="A10" s="8">
        <v>1</v>
      </c>
      <c r="B10" s="8" t="s">
        <v>252</v>
      </c>
      <c r="C10" s="6" t="s">
        <v>389</v>
      </c>
      <c r="D10" s="11">
        <v>3</v>
      </c>
      <c r="E10" s="8" t="s">
        <v>74</v>
      </c>
      <c r="F10" s="12">
        <v>10</v>
      </c>
      <c r="G10" s="8" t="s">
        <v>482</v>
      </c>
      <c r="H10" s="6">
        <v>6.4699999999999994E-2</v>
      </c>
      <c r="I10" s="17">
        <f t="shared" si="0"/>
        <v>0.19409999999999999</v>
      </c>
      <c r="K10" s="15"/>
    </row>
    <row r="11" spans="1:15" ht="15.2" customHeight="1" x14ac:dyDescent="0.35">
      <c r="A11" s="8">
        <v>1</v>
      </c>
      <c r="B11" s="8" t="s">
        <v>141</v>
      </c>
      <c r="C11" s="6" t="s">
        <v>333</v>
      </c>
      <c r="D11" s="11">
        <v>6</v>
      </c>
      <c r="E11" s="8" t="s">
        <v>74</v>
      </c>
      <c r="F11" s="12">
        <v>10</v>
      </c>
      <c r="G11" s="8" t="s">
        <v>482</v>
      </c>
      <c r="H11" s="6">
        <v>5.2999999999999999E-2</v>
      </c>
      <c r="I11" s="17">
        <f t="shared" si="0"/>
        <v>0.318</v>
      </c>
      <c r="K11" s="15"/>
    </row>
    <row r="12" spans="1:15" ht="15.2" customHeight="1" x14ac:dyDescent="0.35">
      <c r="A12" s="8">
        <v>1</v>
      </c>
      <c r="B12" s="8" t="s">
        <v>140</v>
      </c>
      <c r="C12" s="6" t="s">
        <v>334</v>
      </c>
      <c r="D12" s="11">
        <v>3</v>
      </c>
      <c r="E12" s="8" t="s">
        <v>7</v>
      </c>
      <c r="F12" s="12">
        <v>10</v>
      </c>
      <c r="G12" s="8" t="s">
        <v>482</v>
      </c>
      <c r="H12" s="6">
        <v>8.9599999999999999E-2</v>
      </c>
      <c r="I12" s="17">
        <f t="shared" si="0"/>
        <v>0.26879999999999998</v>
      </c>
      <c r="K12" s="15"/>
    </row>
    <row r="13" spans="1:15" ht="15.2" customHeight="1" x14ac:dyDescent="0.35">
      <c r="A13" s="8">
        <v>1</v>
      </c>
      <c r="B13" s="8" t="s">
        <v>251</v>
      </c>
      <c r="C13" s="6" t="s">
        <v>390</v>
      </c>
      <c r="D13" s="11">
        <v>1</v>
      </c>
      <c r="E13" s="8" t="s">
        <v>7</v>
      </c>
      <c r="F13" s="12">
        <v>10</v>
      </c>
      <c r="G13" s="8" t="s">
        <v>482</v>
      </c>
      <c r="H13" s="6">
        <v>8.2199999999999995E-2</v>
      </c>
      <c r="I13" s="17">
        <f t="shared" si="0"/>
        <v>8.2199999999999995E-2</v>
      </c>
      <c r="K13" s="15"/>
    </row>
    <row r="14" spans="1:15" ht="15.2" customHeight="1" x14ac:dyDescent="0.35">
      <c r="A14" s="8">
        <v>1</v>
      </c>
      <c r="B14" s="8" t="s">
        <v>250</v>
      </c>
      <c r="C14" s="6" t="s">
        <v>391</v>
      </c>
      <c r="D14" s="11">
        <v>2</v>
      </c>
      <c r="E14" s="8" t="s">
        <v>74</v>
      </c>
      <c r="F14" s="12">
        <v>10</v>
      </c>
      <c r="G14" s="8" t="s">
        <v>482</v>
      </c>
      <c r="H14" s="6">
        <v>0.115</v>
      </c>
      <c r="I14" s="17">
        <f t="shared" si="0"/>
        <v>0.23</v>
      </c>
      <c r="K14" s="15"/>
    </row>
    <row r="15" spans="1:15" ht="15.2" customHeight="1" x14ac:dyDescent="0.35">
      <c r="A15" s="8">
        <v>1</v>
      </c>
      <c r="B15" s="8" t="s">
        <v>249</v>
      </c>
      <c r="C15" s="6" t="s">
        <v>335</v>
      </c>
      <c r="D15" s="11">
        <v>2</v>
      </c>
      <c r="E15" s="8" t="s">
        <v>7</v>
      </c>
      <c r="F15" s="12">
        <v>10</v>
      </c>
      <c r="G15" s="8" t="s">
        <v>482</v>
      </c>
      <c r="H15" s="6">
        <v>4.9000000000000002E-2</v>
      </c>
      <c r="I15" s="17">
        <f t="shared" si="0"/>
        <v>9.8000000000000004E-2</v>
      </c>
      <c r="K15" s="15"/>
    </row>
    <row r="16" spans="1:15" ht="15.2" customHeight="1" x14ac:dyDescent="0.35">
      <c r="A16" s="8">
        <v>1</v>
      </c>
      <c r="B16" s="8" t="s">
        <v>248</v>
      </c>
      <c r="C16" s="6" t="s">
        <v>392</v>
      </c>
      <c r="D16" s="11">
        <v>1</v>
      </c>
      <c r="E16" s="8" t="s">
        <v>7</v>
      </c>
      <c r="F16" s="12">
        <v>10</v>
      </c>
      <c r="G16" s="8" t="s">
        <v>482</v>
      </c>
      <c r="H16" s="6">
        <v>3.3500000000000002E-2</v>
      </c>
      <c r="I16" s="17">
        <f t="shared" si="0"/>
        <v>3.3500000000000002E-2</v>
      </c>
      <c r="K16" s="15"/>
    </row>
    <row r="17" spans="1:11" ht="15.2" customHeight="1" x14ac:dyDescent="0.35">
      <c r="A17" s="8">
        <v>1</v>
      </c>
      <c r="B17" s="8" t="s">
        <v>247</v>
      </c>
      <c r="C17" s="6" t="s">
        <v>393</v>
      </c>
      <c r="D17" s="11">
        <v>2</v>
      </c>
      <c r="E17" s="8" t="s">
        <v>7</v>
      </c>
      <c r="F17" s="12">
        <v>10</v>
      </c>
      <c r="G17" s="8" t="s">
        <v>482</v>
      </c>
      <c r="H17" s="6">
        <v>0.99119999999999997</v>
      </c>
      <c r="I17" s="17">
        <f t="shared" si="0"/>
        <v>1.9823999999999999</v>
      </c>
      <c r="K17" s="15"/>
    </row>
    <row r="18" spans="1:11" ht="15.2" customHeight="1" x14ac:dyDescent="0.35">
      <c r="A18" s="8">
        <v>1</v>
      </c>
      <c r="B18" s="8" t="s">
        <v>246</v>
      </c>
      <c r="C18" s="6" t="s">
        <v>394</v>
      </c>
      <c r="D18" s="11">
        <v>4</v>
      </c>
      <c r="E18" s="8" t="s">
        <v>74</v>
      </c>
      <c r="F18" s="12">
        <v>10</v>
      </c>
      <c r="G18" s="8" t="s">
        <v>482</v>
      </c>
      <c r="H18" s="6">
        <v>0.17699999999999999</v>
      </c>
      <c r="I18" s="17">
        <f t="shared" si="0"/>
        <v>0.70799999999999996</v>
      </c>
      <c r="K18" s="15"/>
    </row>
    <row r="19" spans="1:11" ht="15.2" customHeight="1" x14ac:dyDescent="0.35">
      <c r="A19" s="8">
        <v>1</v>
      </c>
      <c r="B19" s="8" t="s">
        <v>245</v>
      </c>
      <c r="C19" s="6" t="s">
        <v>395</v>
      </c>
      <c r="D19" s="11">
        <v>1</v>
      </c>
      <c r="E19" s="8" t="s">
        <v>74</v>
      </c>
      <c r="F19" s="12">
        <v>10</v>
      </c>
      <c r="G19" s="8" t="s">
        <v>482</v>
      </c>
      <c r="H19" s="6">
        <v>5.4999999999999997E-3</v>
      </c>
      <c r="I19" s="17">
        <f t="shared" si="0"/>
        <v>5.4999999999999997E-3</v>
      </c>
      <c r="K19" s="15"/>
    </row>
    <row r="20" spans="1:11" ht="15.2" customHeight="1" x14ac:dyDescent="0.35">
      <c r="A20" s="8">
        <v>1</v>
      </c>
      <c r="B20" s="8" t="s">
        <v>244</v>
      </c>
      <c r="C20" s="6" t="s">
        <v>396</v>
      </c>
      <c r="D20" s="11">
        <v>1</v>
      </c>
      <c r="E20" s="8" t="s">
        <v>74</v>
      </c>
      <c r="F20" s="12">
        <v>10</v>
      </c>
      <c r="G20" s="8" t="s">
        <v>482</v>
      </c>
      <c r="H20" s="6">
        <v>1.4999999999999999E-2</v>
      </c>
      <c r="I20" s="17">
        <f t="shared" si="0"/>
        <v>1.4999999999999999E-2</v>
      </c>
      <c r="K20" s="15"/>
    </row>
    <row r="21" spans="1:11" ht="15.2" customHeight="1" x14ac:dyDescent="0.35">
      <c r="A21" s="8">
        <v>1</v>
      </c>
      <c r="B21" s="8" t="s">
        <v>243</v>
      </c>
      <c r="C21" s="6" t="s">
        <v>397</v>
      </c>
      <c r="D21" s="11">
        <v>2</v>
      </c>
      <c r="E21" s="8" t="s">
        <v>74</v>
      </c>
      <c r="F21" s="12">
        <v>10</v>
      </c>
      <c r="G21" s="8" t="s">
        <v>482</v>
      </c>
      <c r="H21" s="6">
        <v>4.2500000000000003E-2</v>
      </c>
      <c r="I21" s="17">
        <f t="shared" si="0"/>
        <v>8.5000000000000006E-2</v>
      </c>
      <c r="K21" s="15"/>
    </row>
    <row r="22" spans="1:11" ht="15.2" customHeight="1" x14ac:dyDescent="0.35">
      <c r="A22" s="8">
        <v>1</v>
      </c>
      <c r="B22" s="8" t="s">
        <v>242</v>
      </c>
      <c r="C22" s="6" t="s">
        <v>398</v>
      </c>
      <c r="D22" s="11">
        <v>1</v>
      </c>
      <c r="E22" s="8" t="s">
        <v>74</v>
      </c>
      <c r="F22" s="12">
        <v>10</v>
      </c>
      <c r="G22" s="8" t="s">
        <v>482</v>
      </c>
      <c r="H22" s="6">
        <v>9.4000000000000004E-3</v>
      </c>
      <c r="I22" s="17">
        <f t="shared" si="0"/>
        <v>9.4000000000000004E-3</v>
      </c>
      <c r="K22" s="15"/>
    </row>
    <row r="23" spans="1:11" ht="15.2" customHeight="1" x14ac:dyDescent="0.35">
      <c r="A23" s="8">
        <v>1</v>
      </c>
      <c r="B23" s="8" t="s">
        <v>241</v>
      </c>
      <c r="C23" s="6" t="s">
        <v>399</v>
      </c>
      <c r="D23" s="11">
        <v>1</v>
      </c>
      <c r="E23" s="8" t="s">
        <v>7</v>
      </c>
      <c r="F23" s="12">
        <v>10</v>
      </c>
      <c r="G23" s="8" t="s">
        <v>482</v>
      </c>
      <c r="H23" s="6">
        <v>0.88500000000000001</v>
      </c>
      <c r="I23" s="17">
        <f t="shared" si="0"/>
        <v>0.88500000000000001</v>
      </c>
      <c r="K23" s="15"/>
    </row>
    <row r="24" spans="1:11" ht="15.2" customHeight="1" x14ac:dyDescent="0.35">
      <c r="A24" s="8">
        <v>1</v>
      </c>
      <c r="B24" s="8" t="s">
        <v>240</v>
      </c>
      <c r="C24" s="6" t="s">
        <v>400</v>
      </c>
      <c r="D24" s="11">
        <v>1</v>
      </c>
      <c r="E24" s="8" t="s">
        <v>7</v>
      </c>
      <c r="F24" s="12">
        <v>10</v>
      </c>
      <c r="G24" s="8" t="s">
        <v>482</v>
      </c>
      <c r="H24" s="6">
        <v>1.9470000000000001E-2</v>
      </c>
      <c r="I24" s="17">
        <f t="shared" si="0"/>
        <v>1.9470000000000001E-2</v>
      </c>
      <c r="K24" s="15"/>
    </row>
    <row r="25" spans="1:11" ht="15.2" customHeight="1" x14ac:dyDescent="0.35">
      <c r="A25" s="8">
        <v>1</v>
      </c>
      <c r="B25" s="8" t="s">
        <v>239</v>
      </c>
      <c r="C25" s="6" t="s">
        <v>401</v>
      </c>
      <c r="D25" s="11">
        <v>1</v>
      </c>
      <c r="E25" s="8" t="s">
        <v>7</v>
      </c>
      <c r="F25" s="12">
        <v>10</v>
      </c>
      <c r="G25" s="8" t="s">
        <v>482</v>
      </c>
      <c r="H25" s="6">
        <v>8.1799999999999998E-2</v>
      </c>
      <c r="I25" s="17">
        <f t="shared" si="0"/>
        <v>8.1799999999999998E-2</v>
      </c>
      <c r="K25" s="15"/>
    </row>
    <row r="26" spans="1:11" ht="15.2" customHeight="1" x14ac:dyDescent="0.35">
      <c r="A26" s="8">
        <v>1</v>
      </c>
      <c r="B26" s="8" t="s">
        <v>238</v>
      </c>
      <c r="C26" s="6" t="s">
        <v>402</v>
      </c>
      <c r="D26" s="11">
        <v>2</v>
      </c>
      <c r="E26" s="8" t="s">
        <v>7</v>
      </c>
      <c r="F26" s="12">
        <v>10</v>
      </c>
      <c r="G26" s="8" t="s">
        <v>482</v>
      </c>
      <c r="H26" s="6">
        <v>1.34</v>
      </c>
      <c r="I26" s="17">
        <f t="shared" si="0"/>
        <v>2.68</v>
      </c>
      <c r="K26" s="15"/>
    </row>
    <row r="27" spans="1:11" ht="15.2" customHeight="1" x14ac:dyDescent="0.35">
      <c r="A27" s="8">
        <v>1</v>
      </c>
      <c r="B27" s="8" t="s">
        <v>136</v>
      </c>
      <c r="C27" s="6" t="s">
        <v>338</v>
      </c>
      <c r="D27" s="11">
        <v>2</v>
      </c>
      <c r="E27" s="8" t="s">
        <v>7</v>
      </c>
      <c r="F27" s="12">
        <v>10</v>
      </c>
      <c r="G27" s="8" t="s">
        <v>482</v>
      </c>
      <c r="H27" s="6">
        <v>0.5</v>
      </c>
      <c r="I27" s="17">
        <f t="shared" si="0"/>
        <v>1</v>
      </c>
      <c r="K27" s="15"/>
    </row>
    <row r="28" spans="1:11" ht="15.2" customHeight="1" x14ac:dyDescent="0.35">
      <c r="A28" s="8">
        <v>1</v>
      </c>
      <c r="B28" s="8" t="s">
        <v>237</v>
      </c>
      <c r="C28" s="6" t="s">
        <v>403</v>
      </c>
      <c r="D28" s="11">
        <v>3</v>
      </c>
      <c r="E28" s="8" t="s">
        <v>7</v>
      </c>
      <c r="F28" s="12">
        <v>10</v>
      </c>
      <c r="G28" s="8" t="s">
        <v>482</v>
      </c>
      <c r="H28" s="6">
        <v>0.21560000000000001</v>
      </c>
      <c r="I28" s="17">
        <f t="shared" si="0"/>
        <v>0.64680000000000004</v>
      </c>
      <c r="K28" s="15"/>
    </row>
    <row r="29" spans="1:11" ht="15.2" customHeight="1" x14ac:dyDescent="0.35">
      <c r="A29" s="8">
        <v>1</v>
      </c>
      <c r="B29" s="8" t="s">
        <v>76</v>
      </c>
      <c r="C29" s="6" t="s">
        <v>299</v>
      </c>
      <c r="D29" s="11">
        <v>4</v>
      </c>
      <c r="E29" s="8" t="s">
        <v>7</v>
      </c>
      <c r="F29" s="12">
        <v>10</v>
      </c>
      <c r="G29" s="8" t="s">
        <v>482</v>
      </c>
      <c r="H29" s="6">
        <v>0.22539999999999999</v>
      </c>
      <c r="I29" s="17">
        <f t="shared" si="0"/>
        <v>0.90159999999999996</v>
      </c>
      <c r="K29" s="15"/>
    </row>
    <row r="30" spans="1:11" ht="15.2" customHeight="1" x14ac:dyDescent="0.35">
      <c r="A30" s="8">
        <v>1</v>
      </c>
      <c r="B30" s="8" t="s">
        <v>236</v>
      </c>
      <c r="C30" s="6" t="s">
        <v>404</v>
      </c>
      <c r="D30" s="11">
        <v>2</v>
      </c>
      <c r="E30" s="8" t="s">
        <v>7</v>
      </c>
      <c r="F30" s="12">
        <v>10</v>
      </c>
      <c r="G30" s="8" t="s">
        <v>482</v>
      </c>
      <c r="H30" s="6">
        <v>0.15820000000000001</v>
      </c>
      <c r="I30" s="17">
        <f t="shared" si="0"/>
        <v>0.31640000000000001</v>
      </c>
      <c r="K30" s="15"/>
    </row>
    <row r="31" spans="1:11" ht="15.2" customHeight="1" x14ac:dyDescent="0.35">
      <c r="A31" s="8">
        <v>1</v>
      </c>
      <c r="B31" s="8" t="s">
        <v>235</v>
      </c>
      <c r="C31" s="6" t="s">
        <v>405</v>
      </c>
      <c r="D31" s="11">
        <v>1</v>
      </c>
      <c r="E31" s="8" t="s">
        <v>7</v>
      </c>
      <c r="F31" s="12">
        <v>10</v>
      </c>
      <c r="G31" s="8" t="s">
        <v>482</v>
      </c>
      <c r="H31" s="6">
        <v>2.6499999999999999E-2</v>
      </c>
      <c r="I31" s="17">
        <f t="shared" si="0"/>
        <v>2.6499999999999999E-2</v>
      </c>
      <c r="K31" s="15"/>
    </row>
    <row r="32" spans="1:11" ht="15.2" customHeight="1" x14ac:dyDescent="0.35">
      <c r="A32" s="8">
        <v>1</v>
      </c>
      <c r="B32" s="8" t="s">
        <v>234</v>
      </c>
      <c r="C32" s="6" t="s">
        <v>406</v>
      </c>
      <c r="D32" s="11">
        <v>2</v>
      </c>
      <c r="E32" s="8" t="s">
        <v>7</v>
      </c>
      <c r="F32" s="12">
        <v>10</v>
      </c>
      <c r="G32" s="8" t="s">
        <v>482</v>
      </c>
      <c r="H32" s="6">
        <v>1.161</v>
      </c>
      <c r="I32" s="17">
        <f t="shared" si="0"/>
        <v>2.3220000000000001</v>
      </c>
      <c r="K32" s="15"/>
    </row>
    <row r="33" spans="1:15" ht="15.2" customHeight="1" x14ac:dyDescent="0.35">
      <c r="A33" s="8">
        <v>1</v>
      </c>
      <c r="B33" s="8" t="s">
        <v>233</v>
      </c>
      <c r="C33" s="6" t="s">
        <v>407</v>
      </c>
      <c r="D33" s="11">
        <v>2</v>
      </c>
      <c r="E33" s="8" t="s">
        <v>7</v>
      </c>
      <c r="F33" s="12">
        <v>10</v>
      </c>
      <c r="G33" s="8" t="s">
        <v>134</v>
      </c>
      <c r="H33" s="6">
        <f>I34</f>
        <v>0.209070225</v>
      </c>
      <c r="I33" s="17">
        <f t="shared" si="0"/>
        <v>0.41814045</v>
      </c>
      <c r="K33" s="15">
        <v>0.09</v>
      </c>
      <c r="L33" s="6">
        <v>3.9E-2</v>
      </c>
      <c r="N33" s="6">
        <f>D33*K33</f>
        <v>0.18</v>
      </c>
      <c r="O33" s="6">
        <f>D33*L33</f>
        <v>7.8E-2</v>
      </c>
    </row>
    <row r="34" spans="1:15" ht="15.2" customHeight="1" x14ac:dyDescent="0.35">
      <c r="A34" s="8">
        <v>2</v>
      </c>
      <c r="B34" s="8" t="s">
        <v>142</v>
      </c>
      <c r="C34" s="6" t="s">
        <v>332</v>
      </c>
      <c r="D34" s="11">
        <v>1.575E-2</v>
      </c>
      <c r="E34" s="8" t="s">
        <v>16</v>
      </c>
      <c r="F34" s="12">
        <v>90</v>
      </c>
      <c r="G34" s="8" t="s">
        <v>482</v>
      </c>
      <c r="H34" s="6">
        <v>13.2743</v>
      </c>
      <c r="I34" s="17">
        <f t="shared" si="0"/>
        <v>0.209070225</v>
      </c>
      <c r="K34" s="15"/>
    </row>
    <row r="35" spans="1:15" ht="15.2" customHeight="1" x14ac:dyDescent="0.35">
      <c r="A35" s="8">
        <v>1</v>
      </c>
      <c r="B35" s="8" t="s">
        <v>232</v>
      </c>
      <c r="C35" s="6" t="s">
        <v>408</v>
      </c>
      <c r="D35" s="11">
        <v>1</v>
      </c>
      <c r="E35" s="8" t="s">
        <v>7</v>
      </c>
      <c r="F35" s="12">
        <v>10</v>
      </c>
      <c r="G35" s="8" t="s">
        <v>482</v>
      </c>
      <c r="H35" s="6">
        <v>0.53100000000000003</v>
      </c>
      <c r="I35" s="17">
        <f t="shared" si="0"/>
        <v>0.53100000000000003</v>
      </c>
      <c r="K35" s="15"/>
    </row>
    <row r="36" spans="1:15" ht="15.2" customHeight="1" x14ac:dyDescent="0.35">
      <c r="A36" s="8">
        <v>1</v>
      </c>
      <c r="B36" s="8" t="s">
        <v>231</v>
      </c>
      <c r="C36" s="6" t="s">
        <v>409</v>
      </c>
      <c r="D36" s="11">
        <v>1</v>
      </c>
      <c r="E36" s="8" t="s">
        <v>7</v>
      </c>
      <c r="F36" s="12">
        <v>10</v>
      </c>
      <c r="G36" s="8" t="s">
        <v>482</v>
      </c>
      <c r="H36" s="6">
        <v>0.75</v>
      </c>
      <c r="I36" s="17">
        <f t="shared" si="0"/>
        <v>0.75</v>
      </c>
      <c r="K36" s="15"/>
    </row>
    <row r="37" spans="1:15" ht="15.2" customHeight="1" x14ac:dyDescent="0.35">
      <c r="A37" s="8">
        <v>1</v>
      </c>
      <c r="B37" s="8" t="s">
        <v>230</v>
      </c>
      <c r="C37" s="6" t="s">
        <v>410</v>
      </c>
      <c r="D37" s="11">
        <v>1</v>
      </c>
      <c r="E37" s="8" t="s">
        <v>7</v>
      </c>
      <c r="F37" s="12">
        <v>10</v>
      </c>
      <c r="G37" s="8" t="s">
        <v>482</v>
      </c>
      <c r="H37" s="6">
        <v>1.65</v>
      </c>
      <c r="I37" s="17">
        <f t="shared" si="0"/>
        <v>1.65</v>
      </c>
      <c r="K37" s="15"/>
    </row>
    <row r="38" spans="1:15" ht="15.2" customHeight="1" x14ac:dyDescent="0.35">
      <c r="A38" s="8">
        <v>1</v>
      </c>
      <c r="B38" s="8" t="s">
        <v>229</v>
      </c>
      <c r="C38" s="6" t="s">
        <v>411</v>
      </c>
      <c r="D38" s="11">
        <v>1</v>
      </c>
      <c r="E38" s="8" t="s">
        <v>74</v>
      </c>
      <c r="F38" s="12">
        <v>10</v>
      </c>
      <c r="G38" s="8" t="s">
        <v>134</v>
      </c>
      <c r="H38" s="6">
        <f>I39+I40</f>
        <v>0.28951254799999998</v>
      </c>
      <c r="I38" s="17">
        <f t="shared" si="0"/>
        <v>0.28951254799999998</v>
      </c>
      <c r="K38" s="15">
        <v>0.13</v>
      </c>
      <c r="L38" s="6">
        <v>8.2000000000000003E-2</v>
      </c>
      <c r="N38" s="6">
        <f>D38*K38</f>
        <v>0.13</v>
      </c>
      <c r="O38" s="6">
        <f>D38*L38</f>
        <v>8.2000000000000003E-2</v>
      </c>
    </row>
    <row r="39" spans="1:15" ht="15.2" customHeight="1" x14ac:dyDescent="0.35">
      <c r="A39" s="8">
        <v>2</v>
      </c>
      <c r="B39" s="8" t="s">
        <v>228</v>
      </c>
      <c r="C39" s="6" t="s">
        <v>412</v>
      </c>
      <c r="D39" s="11">
        <v>5.1999999999999995E-4</v>
      </c>
      <c r="E39" s="8" t="s">
        <v>16</v>
      </c>
      <c r="F39" s="12">
        <v>90</v>
      </c>
      <c r="G39" s="8" t="s">
        <v>482</v>
      </c>
      <c r="H39" s="6">
        <v>11.946899999999999</v>
      </c>
      <c r="I39" s="17">
        <f t="shared" si="0"/>
        <v>6.2123879999999992E-3</v>
      </c>
      <c r="K39" s="15"/>
    </row>
    <row r="40" spans="1:15" ht="15.2" customHeight="1" x14ac:dyDescent="0.35">
      <c r="A40" s="8">
        <v>2</v>
      </c>
      <c r="B40" s="8" t="s">
        <v>227</v>
      </c>
      <c r="C40" s="6" t="s">
        <v>413</v>
      </c>
      <c r="D40" s="11">
        <v>2.6239999999999999E-2</v>
      </c>
      <c r="E40" s="8" t="s">
        <v>16</v>
      </c>
      <c r="F40" s="12">
        <v>90</v>
      </c>
      <c r="G40" s="8" t="s">
        <v>482</v>
      </c>
      <c r="H40" s="6">
        <v>10.7965</v>
      </c>
      <c r="I40" s="17">
        <f t="shared" si="0"/>
        <v>0.28330015999999997</v>
      </c>
      <c r="K40" s="15"/>
    </row>
    <row r="41" spans="1:15" ht="15.2" customHeight="1" x14ac:dyDescent="0.35">
      <c r="A41" s="8">
        <v>1</v>
      </c>
      <c r="B41" s="8" t="s">
        <v>75</v>
      </c>
      <c r="C41" s="6" t="s">
        <v>300</v>
      </c>
      <c r="D41" s="11">
        <v>4</v>
      </c>
      <c r="E41" s="8" t="s">
        <v>74</v>
      </c>
      <c r="F41" s="12">
        <v>10</v>
      </c>
      <c r="G41" s="8" t="s">
        <v>134</v>
      </c>
      <c r="H41" s="6">
        <f>I42</f>
        <v>0.60959290870000005</v>
      </c>
      <c r="I41" s="17">
        <f t="shared" si="0"/>
        <v>2.4383716348000002</v>
      </c>
      <c r="K41" s="15">
        <v>0.04</v>
      </c>
      <c r="L41" s="6">
        <v>3.2000000000000001E-2</v>
      </c>
      <c r="N41" s="6">
        <f>D41*K41</f>
        <v>0.16</v>
      </c>
      <c r="O41" s="6">
        <f>D41*L41</f>
        <v>0.128</v>
      </c>
    </row>
    <row r="42" spans="1:15" ht="15.2" customHeight="1" x14ac:dyDescent="0.35">
      <c r="A42" s="8">
        <v>2</v>
      </c>
      <c r="B42" s="8" t="s">
        <v>73</v>
      </c>
      <c r="C42" s="6" t="s">
        <v>301</v>
      </c>
      <c r="D42" s="11">
        <v>1.013E-2</v>
      </c>
      <c r="E42" s="8" t="s">
        <v>16</v>
      </c>
      <c r="F42" s="12">
        <v>90</v>
      </c>
      <c r="G42" s="8" t="s">
        <v>482</v>
      </c>
      <c r="H42" s="6">
        <v>60.176990000000004</v>
      </c>
      <c r="I42" s="17">
        <f t="shared" si="0"/>
        <v>0.60959290870000005</v>
      </c>
      <c r="K42" s="15"/>
    </row>
    <row r="43" spans="1:15" ht="15.2" customHeight="1" x14ac:dyDescent="0.35">
      <c r="A43" s="8">
        <v>1</v>
      </c>
      <c r="B43" s="8" t="s">
        <v>226</v>
      </c>
      <c r="C43" s="6" t="s">
        <v>414</v>
      </c>
      <c r="D43" s="11">
        <v>1</v>
      </c>
      <c r="E43" s="8" t="s">
        <v>7</v>
      </c>
      <c r="F43" s="12">
        <v>10</v>
      </c>
      <c r="G43" s="8" t="s">
        <v>134</v>
      </c>
      <c r="H43" s="6">
        <f>I44+I45</f>
        <v>3.7903922612234999</v>
      </c>
      <c r="I43" s="17">
        <f t="shared" si="0"/>
        <v>3.7903922612234999</v>
      </c>
      <c r="K43" s="15"/>
    </row>
    <row r="44" spans="1:15" ht="15.2" customHeight="1" x14ac:dyDescent="0.35">
      <c r="A44" s="8">
        <v>2</v>
      </c>
      <c r="B44" s="8" t="s">
        <v>225</v>
      </c>
      <c r="C44" s="6" t="s">
        <v>415</v>
      </c>
      <c r="D44" s="11">
        <v>1</v>
      </c>
      <c r="E44" s="8" t="s">
        <v>7</v>
      </c>
      <c r="F44" s="12">
        <v>70</v>
      </c>
      <c r="G44" s="8" t="s">
        <v>482</v>
      </c>
      <c r="H44" s="6">
        <v>3.55</v>
      </c>
      <c r="I44" s="17">
        <f t="shared" si="0"/>
        <v>3.55</v>
      </c>
      <c r="K44" s="15"/>
    </row>
    <row r="45" spans="1:15" ht="15.2" customHeight="1" x14ac:dyDescent="0.35">
      <c r="A45" s="8">
        <v>2</v>
      </c>
      <c r="B45" s="8" t="s">
        <v>18</v>
      </c>
      <c r="C45" s="6" t="s">
        <v>266</v>
      </c>
      <c r="D45" s="11">
        <v>4.1000000000000002E-2</v>
      </c>
      <c r="E45" s="8" t="s">
        <v>19</v>
      </c>
      <c r="F45" s="12">
        <v>70</v>
      </c>
      <c r="G45" s="8" t="s">
        <v>134</v>
      </c>
      <c r="H45" s="13">
        <f>SUM(I46:I55)</f>
        <v>5.8632258835000002</v>
      </c>
      <c r="I45" s="17">
        <f t="shared" si="0"/>
        <v>0.24039226122350002</v>
      </c>
      <c r="K45" s="15"/>
    </row>
    <row r="46" spans="1:15" ht="15.2" customHeight="1" x14ac:dyDescent="0.35">
      <c r="A46" s="8">
        <v>3</v>
      </c>
      <c r="B46" s="8" t="s">
        <v>20</v>
      </c>
      <c r="C46" s="6" t="s">
        <v>267</v>
      </c>
      <c r="D46" s="11">
        <v>0.156</v>
      </c>
      <c r="E46" s="8" t="s">
        <v>16</v>
      </c>
      <c r="F46" s="12">
        <v>70</v>
      </c>
      <c r="G46" s="8" t="s">
        <v>482</v>
      </c>
      <c r="H46" s="6">
        <v>22.2</v>
      </c>
      <c r="I46" s="17">
        <f t="shared" si="0"/>
        <v>3.4632000000000001</v>
      </c>
      <c r="K46" s="15"/>
    </row>
    <row r="47" spans="1:15" ht="15.2" customHeight="1" x14ac:dyDescent="0.35">
      <c r="A47" s="8">
        <v>3</v>
      </c>
      <c r="B47" s="8" t="s">
        <v>21</v>
      </c>
      <c r="C47" s="6" t="s">
        <v>268</v>
      </c>
      <c r="D47" s="11">
        <v>1.6554098999999999E-2</v>
      </c>
      <c r="E47" s="8" t="s">
        <v>16</v>
      </c>
      <c r="F47" s="12">
        <v>70</v>
      </c>
      <c r="G47" s="8" t="s">
        <v>482</v>
      </c>
      <c r="H47" s="6">
        <v>22.5</v>
      </c>
      <c r="I47" s="17">
        <f t="shared" si="0"/>
        <v>0.3724672275</v>
      </c>
      <c r="K47" s="15"/>
    </row>
    <row r="48" spans="1:15" ht="15.2" customHeight="1" x14ac:dyDescent="0.35">
      <c r="A48" s="8">
        <v>3</v>
      </c>
      <c r="B48" s="8" t="s">
        <v>22</v>
      </c>
      <c r="C48" s="6" t="s">
        <v>269</v>
      </c>
      <c r="D48" s="11">
        <v>3.2843332000000003E-2</v>
      </c>
      <c r="E48" s="8" t="s">
        <v>16</v>
      </c>
      <c r="F48" s="12">
        <v>70</v>
      </c>
      <c r="G48" s="8" t="s">
        <v>482</v>
      </c>
      <c r="H48" s="6">
        <v>28</v>
      </c>
      <c r="I48" s="17">
        <f t="shared" si="0"/>
        <v>0.91961329600000008</v>
      </c>
      <c r="K48" s="15"/>
    </row>
    <row r="49" spans="1:11" ht="15.2" customHeight="1" x14ac:dyDescent="0.35">
      <c r="A49" s="8">
        <v>3</v>
      </c>
      <c r="B49" s="8" t="s">
        <v>23</v>
      </c>
      <c r="C49" s="6" t="s">
        <v>270</v>
      </c>
      <c r="D49" s="11">
        <v>3.447E-3</v>
      </c>
      <c r="E49" s="8" t="s">
        <v>16</v>
      </c>
      <c r="F49" s="12">
        <v>70</v>
      </c>
      <c r="G49" s="8" t="s">
        <v>482</v>
      </c>
      <c r="H49" s="6">
        <v>43.08</v>
      </c>
      <c r="I49" s="17">
        <f t="shared" si="0"/>
        <v>0.14849676000000001</v>
      </c>
      <c r="K49" s="15"/>
    </row>
    <row r="50" spans="1:11" ht="15.2" customHeight="1" x14ac:dyDescent="0.35">
      <c r="A50" s="8">
        <v>3</v>
      </c>
      <c r="B50" s="8" t="s">
        <v>24</v>
      </c>
      <c r="C50" s="6" t="s">
        <v>271</v>
      </c>
      <c r="D50" s="11">
        <v>1.8612E-2</v>
      </c>
      <c r="E50" s="8" t="s">
        <v>16</v>
      </c>
      <c r="F50" s="12">
        <v>70</v>
      </c>
      <c r="G50" s="8" t="s">
        <v>482</v>
      </c>
      <c r="H50" s="6">
        <v>14.68</v>
      </c>
      <c r="I50" s="17">
        <f t="shared" si="0"/>
        <v>0.27322415999999999</v>
      </c>
      <c r="K50" s="15"/>
    </row>
    <row r="51" spans="1:11" ht="15.2" customHeight="1" x14ac:dyDescent="0.35">
      <c r="A51" s="8">
        <v>3</v>
      </c>
      <c r="B51" s="8" t="s">
        <v>25</v>
      </c>
      <c r="C51" s="6" t="s">
        <v>272</v>
      </c>
      <c r="D51" s="11">
        <v>1.034E-3</v>
      </c>
      <c r="E51" s="8" t="s">
        <v>16</v>
      </c>
      <c r="F51" s="12">
        <v>70</v>
      </c>
      <c r="G51" s="8" t="s">
        <v>482</v>
      </c>
      <c r="H51" s="6">
        <v>90.12</v>
      </c>
      <c r="I51" s="17">
        <f t="shared" si="0"/>
        <v>9.3184080000000002E-2</v>
      </c>
      <c r="K51" s="15"/>
    </row>
    <row r="52" spans="1:11" ht="15.2" customHeight="1" x14ac:dyDescent="0.35">
      <c r="A52" s="8">
        <v>3</v>
      </c>
      <c r="B52" s="8" t="s">
        <v>26</v>
      </c>
      <c r="C52" s="6" t="s">
        <v>273</v>
      </c>
      <c r="D52" s="11">
        <v>2.1714000000000001E-2</v>
      </c>
      <c r="E52" s="8" t="s">
        <v>16</v>
      </c>
      <c r="F52" s="12">
        <v>70</v>
      </c>
      <c r="G52" s="8" t="s">
        <v>482</v>
      </c>
      <c r="H52" s="6">
        <v>19.54</v>
      </c>
      <c r="I52" s="17">
        <f t="shared" si="0"/>
        <v>0.42429156000000001</v>
      </c>
      <c r="K52" s="15"/>
    </row>
    <row r="53" spans="1:11" ht="15.2" customHeight="1" x14ac:dyDescent="0.35">
      <c r="A53" s="8">
        <v>3</v>
      </c>
      <c r="B53" s="8" t="s">
        <v>27</v>
      </c>
      <c r="C53" s="6" t="s">
        <v>274</v>
      </c>
      <c r="D53" s="11">
        <v>2.068E-3</v>
      </c>
      <c r="E53" s="8" t="s">
        <v>16</v>
      </c>
      <c r="F53" s="12">
        <v>70</v>
      </c>
      <c r="G53" s="8" t="s">
        <v>482</v>
      </c>
      <c r="H53" s="6">
        <v>12.98</v>
      </c>
      <c r="I53" s="17">
        <f t="shared" si="0"/>
        <v>2.6842640000000001E-2</v>
      </c>
      <c r="K53" s="15"/>
    </row>
    <row r="54" spans="1:11" ht="15.2" customHeight="1" x14ac:dyDescent="0.35">
      <c r="A54" s="8">
        <v>3</v>
      </c>
      <c r="B54" s="8" t="s">
        <v>28</v>
      </c>
      <c r="C54" s="6" t="s">
        <v>275</v>
      </c>
      <c r="D54" s="11">
        <v>2.068E-3</v>
      </c>
      <c r="E54" s="8" t="s">
        <v>16</v>
      </c>
      <c r="F54" s="12">
        <v>70</v>
      </c>
      <c r="G54" s="8" t="s">
        <v>482</v>
      </c>
      <c r="H54" s="6">
        <v>47.23</v>
      </c>
      <c r="I54" s="17">
        <f t="shared" si="0"/>
        <v>9.767163999999999E-2</v>
      </c>
      <c r="K54" s="15"/>
    </row>
    <row r="55" spans="1:11" ht="15.2" customHeight="1" x14ac:dyDescent="0.35">
      <c r="A55" s="8">
        <v>3</v>
      </c>
      <c r="B55" s="8" t="s">
        <v>29</v>
      </c>
      <c r="C55" s="6" t="s">
        <v>276</v>
      </c>
      <c r="D55" s="11">
        <v>6.2040000000000003E-3</v>
      </c>
      <c r="E55" s="8" t="s">
        <v>16</v>
      </c>
      <c r="F55" s="12">
        <v>70</v>
      </c>
      <c r="G55" s="8" t="s">
        <v>482</v>
      </c>
      <c r="H55" s="6">
        <v>7.13</v>
      </c>
      <c r="I55" s="17">
        <f t="shared" si="0"/>
        <v>4.4234519999999999E-2</v>
      </c>
      <c r="K55" s="15"/>
    </row>
    <row r="56" spans="1:11" ht="15.2" customHeight="1" x14ac:dyDescent="0.35">
      <c r="A56" s="8">
        <v>1</v>
      </c>
      <c r="B56" s="8" t="s">
        <v>224</v>
      </c>
      <c r="C56" s="6" t="s">
        <v>416</v>
      </c>
      <c r="D56" s="11">
        <v>1</v>
      </c>
      <c r="E56" s="8" t="s">
        <v>7</v>
      </c>
      <c r="F56" s="12">
        <v>10</v>
      </c>
      <c r="G56" s="8" t="s">
        <v>134</v>
      </c>
      <c r="H56" s="6">
        <f>I57+I58</f>
        <v>0.73931612941749991</v>
      </c>
      <c r="I56" s="17">
        <f t="shared" si="0"/>
        <v>0.73931612941749991</v>
      </c>
      <c r="K56" s="15"/>
    </row>
    <row r="57" spans="1:11" ht="15.2" customHeight="1" x14ac:dyDescent="0.35">
      <c r="A57" s="8">
        <v>2</v>
      </c>
      <c r="B57" s="8" t="s">
        <v>223</v>
      </c>
      <c r="C57" s="6" t="s">
        <v>417</v>
      </c>
      <c r="D57" s="11">
        <v>1</v>
      </c>
      <c r="E57" s="8" t="s">
        <v>7</v>
      </c>
      <c r="F57" s="12">
        <v>70</v>
      </c>
      <c r="G57" s="8" t="s">
        <v>482</v>
      </c>
      <c r="H57" s="6">
        <v>0.71</v>
      </c>
      <c r="I57" s="17">
        <f t="shared" si="0"/>
        <v>0.71</v>
      </c>
      <c r="K57" s="15"/>
    </row>
    <row r="58" spans="1:11" ht="15.2" customHeight="1" x14ac:dyDescent="0.35">
      <c r="A58" s="8">
        <v>2</v>
      </c>
      <c r="B58" s="8" t="s">
        <v>18</v>
      </c>
      <c r="C58" s="6" t="s">
        <v>266</v>
      </c>
      <c r="D58" s="11">
        <v>5.0000000000000001E-3</v>
      </c>
      <c r="E58" s="8" t="s">
        <v>19</v>
      </c>
      <c r="F58" s="12">
        <v>70</v>
      </c>
      <c r="G58" s="8" t="s">
        <v>134</v>
      </c>
      <c r="H58" s="13">
        <f>SUM(I59:I68)</f>
        <v>5.8632258835000002</v>
      </c>
      <c r="I58" s="17">
        <f t="shared" si="0"/>
        <v>2.9316129417500003E-2</v>
      </c>
      <c r="K58" s="15"/>
    </row>
    <row r="59" spans="1:11" ht="15.2" customHeight="1" x14ac:dyDescent="0.35">
      <c r="A59" s="8">
        <v>3</v>
      </c>
      <c r="B59" s="8" t="s">
        <v>20</v>
      </c>
      <c r="C59" s="6" t="s">
        <v>267</v>
      </c>
      <c r="D59" s="11">
        <v>0.156</v>
      </c>
      <c r="E59" s="8" t="s">
        <v>16</v>
      </c>
      <c r="F59" s="12">
        <v>70</v>
      </c>
      <c r="G59" s="8" t="s">
        <v>482</v>
      </c>
      <c r="H59" s="6">
        <v>22.2</v>
      </c>
      <c r="I59" s="17">
        <f t="shared" si="0"/>
        <v>3.4632000000000001</v>
      </c>
      <c r="K59" s="15"/>
    </row>
    <row r="60" spans="1:11" ht="15.2" customHeight="1" x14ac:dyDescent="0.35">
      <c r="A60" s="8">
        <v>3</v>
      </c>
      <c r="B60" s="8" t="s">
        <v>21</v>
      </c>
      <c r="C60" s="6" t="s">
        <v>268</v>
      </c>
      <c r="D60" s="11">
        <v>1.6554098999999999E-2</v>
      </c>
      <c r="E60" s="8" t="s">
        <v>16</v>
      </c>
      <c r="F60" s="12">
        <v>70</v>
      </c>
      <c r="G60" s="8" t="s">
        <v>482</v>
      </c>
      <c r="H60" s="6">
        <v>22.5</v>
      </c>
      <c r="I60" s="17">
        <f t="shared" si="0"/>
        <v>0.3724672275</v>
      </c>
      <c r="K60" s="15"/>
    </row>
    <row r="61" spans="1:11" ht="15.2" customHeight="1" x14ac:dyDescent="0.35">
      <c r="A61" s="8">
        <v>3</v>
      </c>
      <c r="B61" s="8" t="s">
        <v>22</v>
      </c>
      <c r="C61" s="6" t="s">
        <v>269</v>
      </c>
      <c r="D61" s="11">
        <v>3.2843332000000003E-2</v>
      </c>
      <c r="E61" s="8" t="s">
        <v>16</v>
      </c>
      <c r="F61" s="12">
        <v>70</v>
      </c>
      <c r="G61" s="8" t="s">
        <v>482</v>
      </c>
      <c r="H61" s="6">
        <v>28</v>
      </c>
      <c r="I61" s="17">
        <f t="shared" si="0"/>
        <v>0.91961329600000008</v>
      </c>
      <c r="K61" s="15"/>
    </row>
    <row r="62" spans="1:11" ht="15.2" customHeight="1" x14ac:dyDescent="0.35">
      <c r="A62" s="8">
        <v>3</v>
      </c>
      <c r="B62" s="8" t="s">
        <v>23</v>
      </c>
      <c r="C62" s="6" t="s">
        <v>270</v>
      </c>
      <c r="D62" s="11">
        <v>3.447E-3</v>
      </c>
      <c r="E62" s="8" t="s">
        <v>16</v>
      </c>
      <c r="F62" s="12">
        <v>70</v>
      </c>
      <c r="G62" s="8" t="s">
        <v>482</v>
      </c>
      <c r="H62" s="6">
        <v>43.08</v>
      </c>
      <c r="I62" s="17">
        <f t="shared" si="0"/>
        <v>0.14849676000000001</v>
      </c>
      <c r="K62" s="15"/>
    </row>
    <row r="63" spans="1:11" ht="15.2" customHeight="1" x14ac:dyDescent="0.35">
      <c r="A63" s="8">
        <v>3</v>
      </c>
      <c r="B63" s="8" t="s">
        <v>24</v>
      </c>
      <c r="C63" s="6" t="s">
        <v>271</v>
      </c>
      <c r="D63" s="11">
        <v>1.8612E-2</v>
      </c>
      <c r="E63" s="8" t="s">
        <v>16</v>
      </c>
      <c r="F63" s="12">
        <v>70</v>
      </c>
      <c r="G63" s="8" t="s">
        <v>482</v>
      </c>
      <c r="H63" s="6">
        <v>14.68</v>
      </c>
      <c r="I63" s="17">
        <f t="shared" si="0"/>
        <v>0.27322415999999999</v>
      </c>
      <c r="K63" s="15"/>
    </row>
    <row r="64" spans="1:11" ht="15.2" customHeight="1" x14ac:dyDescent="0.35">
      <c r="A64" s="8">
        <v>3</v>
      </c>
      <c r="B64" s="8" t="s">
        <v>25</v>
      </c>
      <c r="C64" s="6" t="s">
        <v>272</v>
      </c>
      <c r="D64" s="11">
        <v>1.034E-3</v>
      </c>
      <c r="E64" s="8" t="s">
        <v>16</v>
      </c>
      <c r="F64" s="12">
        <v>70</v>
      </c>
      <c r="G64" s="8" t="s">
        <v>482</v>
      </c>
      <c r="H64" s="6">
        <v>90.12</v>
      </c>
      <c r="I64" s="17">
        <f t="shared" si="0"/>
        <v>9.3184080000000002E-2</v>
      </c>
      <c r="K64" s="15"/>
    </row>
    <row r="65" spans="1:11" ht="15.2" customHeight="1" x14ac:dyDescent="0.35">
      <c r="A65" s="8">
        <v>3</v>
      </c>
      <c r="B65" s="8" t="s">
        <v>26</v>
      </c>
      <c r="C65" s="6" t="s">
        <v>273</v>
      </c>
      <c r="D65" s="11">
        <v>2.1714000000000001E-2</v>
      </c>
      <c r="E65" s="8" t="s">
        <v>16</v>
      </c>
      <c r="F65" s="12">
        <v>70</v>
      </c>
      <c r="G65" s="8" t="s">
        <v>482</v>
      </c>
      <c r="H65" s="6">
        <v>19.54</v>
      </c>
      <c r="I65" s="17">
        <f t="shared" si="0"/>
        <v>0.42429156000000001</v>
      </c>
      <c r="K65" s="15"/>
    </row>
    <row r="66" spans="1:11" ht="15.2" customHeight="1" x14ac:dyDescent="0.35">
      <c r="A66" s="8">
        <v>3</v>
      </c>
      <c r="B66" s="8" t="s">
        <v>27</v>
      </c>
      <c r="C66" s="6" t="s">
        <v>274</v>
      </c>
      <c r="D66" s="11">
        <v>2.068E-3</v>
      </c>
      <c r="E66" s="8" t="s">
        <v>16</v>
      </c>
      <c r="F66" s="12">
        <v>70</v>
      </c>
      <c r="G66" s="8" t="s">
        <v>482</v>
      </c>
      <c r="H66" s="6">
        <v>12.98</v>
      </c>
      <c r="I66" s="17">
        <f t="shared" si="0"/>
        <v>2.6842640000000001E-2</v>
      </c>
      <c r="K66" s="15"/>
    </row>
    <row r="67" spans="1:11" ht="15.2" customHeight="1" x14ac:dyDescent="0.35">
      <c r="A67" s="8">
        <v>3</v>
      </c>
      <c r="B67" s="8" t="s">
        <v>28</v>
      </c>
      <c r="C67" s="6" t="s">
        <v>275</v>
      </c>
      <c r="D67" s="11">
        <v>2.068E-3</v>
      </c>
      <c r="E67" s="8" t="s">
        <v>16</v>
      </c>
      <c r="F67" s="12">
        <v>70</v>
      </c>
      <c r="G67" s="8" t="s">
        <v>482</v>
      </c>
      <c r="H67" s="6">
        <v>47.23</v>
      </c>
      <c r="I67" s="17">
        <f t="shared" si="0"/>
        <v>9.767163999999999E-2</v>
      </c>
      <c r="K67" s="15"/>
    </row>
    <row r="68" spans="1:11" ht="15.2" customHeight="1" x14ac:dyDescent="0.35">
      <c r="A68" s="8">
        <v>3</v>
      </c>
      <c r="B68" s="8" t="s">
        <v>29</v>
      </c>
      <c r="C68" s="6" t="s">
        <v>276</v>
      </c>
      <c r="D68" s="11">
        <v>6.2040000000000003E-3</v>
      </c>
      <c r="E68" s="8" t="s">
        <v>16</v>
      </c>
      <c r="F68" s="12">
        <v>70</v>
      </c>
      <c r="G68" s="8" t="s">
        <v>482</v>
      </c>
      <c r="H68" s="6">
        <v>7.13</v>
      </c>
      <c r="I68" s="17">
        <f t="shared" ref="I68:I131" si="1">D68*H68</f>
        <v>4.4234519999999999E-2</v>
      </c>
      <c r="K68" s="15"/>
    </row>
    <row r="69" spans="1:11" ht="15.2" customHeight="1" x14ac:dyDescent="0.35">
      <c r="A69" s="8">
        <v>1</v>
      </c>
      <c r="B69" s="8" t="s">
        <v>222</v>
      </c>
      <c r="C69" s="6" t="s">
        <v>418</v>
      </c>
      <c r="D69" s="11">
        <v>2</v>
      </c>
      <c r="E69" s="8" t="s">
        <v>7</v>
      </c>
      <c r="F69" s="12">
        <v>10</v>
      </c>
      <c r="G69" s="8" t="s">
        <v>134</v>
      </c>
      <c r="H69" s="6">
        <f>I70+I71</f>
        <v>0.20682645176699999</v>
      </c>
      <c r="I69" s="17">
        <f t="shared" si="1"/>
        <v>0.41365290353399997</v>
      </c>
      <c r="K69" s="15"/>
    </row>
    <row r="70" spans="1:11" ht="15.2" customHeight="1" x14ac:dyDescent="0.35">
      <c r="A70" s="8">
        <v>2</v>
      </c>
      <c r="B70" s="8" t="s">
        <v>221</v>
      </c>
      <c r="C70" s="6" t="s">
        <v>419</v>
      </c>
      <c r="D70" s="11">
        <v>1</v>
      </c>
      <c r="E70" s="8" t="s">
        <v>7</v>
      </c>
      <c r="F70" s="12">
        <v>70</v>
      </c>
      <c r="G70" s="8" t="s">
        <v>482</v>
      </c>
      <c r="H70" s="6">
        <v>0.1951</v>
      </c>
      <c r="I70" s="17">
        <f t="shared" si="1"/>
        <v>0.1951</v>
      </c>
      <c r="K70" s="15"/>
    </row>
    <row r="71" spans="1:11" ht="15.2" customHeight="1" x14ac:dyDescent="0.35">
      <c r="A71" s="8">
        <v>2</v>
      </c>
      <c r="B71" s="8" t="s">
        <v>18</v>
      </c>
      <c r="C71" s="6" t="s">
        <v>266</v>
      </c>
      <c r="D71" s="11">
        <v>2E-3</v>
      </c>
      <c r="E71" s="8" t="s">
        <v>19</v>
      </c>
      <c r="F71" s="12">
        <v>70</v>
      </c>
      <c r="G71" s="8" t="s">
        <v>134</v>
      </c>
      <c r="H71" s="13">
        <f>SUM(I72:I81)</f>
        <v>5.8632258835000002</v>
      </c>
      <c r="I71" s="17">
        <f t="shared" si="1"/>
        <v>1.1726451767000001E-2</v>
      </c>
      <c r="K71" s="15"/>
    </row>
    <row r="72" spans="1:11" ht="15.2" customHeight="1" x14ac:dyDescent="0.35">
      <c r="A72" s="8">
        <v>3</v>
      </c>
      <c r="B72" s="8" t="s">
        <v>20</v>
      </c>
      <c r="C72" s="6" t="s">
        <v>267</v>
      </c>
      <c r="D72" s="11">
        <v>0.156</v>
      </c>
      <c r="E72" s="8" t="s">
        <v>16</v>
      </c>
      <c r="F72" s="12">
        <v>70</v>
      </c>
      <c r="G72" s="8" t="s">
        <v>482</v>
      </c>
      <c r="H72" s="6">
        <v>22.2</v>
      </c>
      <c r="I72" s="17">
        <f t="shared" si="1"/>
        <v>3.4632000000000001</v>
      </c>
      <c r="K72" s="15"/>
    </row>
    <row r="73" spans="1:11" ht="15.2" customHeight="1" x14ac:dyDescent="0.35">
      <c r="A73" s="8">
        <v>3</v>
      </c>
      <c r="B73" s="8" t="s">
        <v>21</v>
      </c>
      <c r="C73" s="6" t="s">
        <v>268</v>
      </c>
      <c r="D73" s="11">
        <v>1.6554098999999999E-2</v>
      </c>
      <c r="E73" s="8" t="s">
        <v>16</v>
      </c>
      <c r="F73" s="12">
        <v>70</v>
      </c>
      <c r="G73" s="8" t="s">
        <v>482</v>
      </c>
      <c r="H73" s="6">
        <v>22.5</v>
      </c>
      <c r="I73" s="17">
        <f t="shared" si="1"/>
        <v>0.3724672275</v>
      </c>
      <c r="K73" s="15"/>
    </row>
    <row r="74" spans="1:11" ht="15.2" customHeight="1" x14ac:dyDescent="0.35">
      <c r="A74" s="8">
        <v>3</v>
      </c>
      <c r="B74" s="8" t="s">
        <v>22</v>
      </c>
      <c r="C74" s="6" t="s">
        <v>269</v>
      </c>
      <c r="D74" s="11">
        <v>3.2843332000000003E-2</v>
      </c>
      <c r="E74" s="8" t="s">
        <v>16</v>
      </c>
      <c r="F74" s="12">
        <v>70</v>
      </c>
      <c r="G74" s="8" t="s">
        <v>482</v>
      </c>
      <c r="H74" s="6">
        <v>28</v>
      </c>
      <c r="I74" s="17">
        <f t="shared" si="1"/>
        <v>0.91961329600000008</v>
      </c>
      <c r="K74" s="15"/>
    </row>
    <row r="75" spans="1:11" ht="15.2" customHeight="1" x14ac:dyDescent="0.35">
      <c r="A75" s="8">
        <v>3</v>
      </c>
      <c r="B75" s="8" t="s">
        <v>23</v>
      </c>
      <c r="C75" s="6" t="s">
        <v>270</v>
      </c>
      <c r="D75" s="11">
        <v>3.447E-3</v>
      </c>
      <c r="E75" s="8" t="s">
        <v>16</v>
      </c>
      <c r="F75" s="12">
        <v>70</v>
      </c>
      <c r="G75" s="8" t="s">
        <v>482</v>
      </c>
      <c r="H75" s="6">
        <v>43.08</v>
      </c>
      <c r="I75" s="17">
        <f t="shared" si="1"/>
        <v>0.14849676000000001</v>
      </c>
      <c r="K75" s="15"/>
    </row>
    <row r="76" spans="1:11" ht="15.2" customHeight="1" x14ac:dyDescent="0.35">
      <c r="A76" s="8">
        <v>3</v>
      </c>
      <c r="B76" s="8" t="s">
        <v>24</v>
      </c>
      <c r="C76" s="6" t="s">
        <v>271</v>
      </c>
      <c r="D76" s="11">
        <v>1.8612E-2</v>
      </c>
      <c r="E76" s="8" t="s">
        <v>16</v>
      </c>
      <c r="F76" s="12">
        <v>70</v>
      </c>
      <c r="G76" s="8" t="s">
        <v>482</v>
      </c>
      <c r="H76" s="6">
        <v>14.68</v>
      </c>
      <c r="I76" s="17">
        <f t="shared" si="1"/>
        <v>0.27322415999999999</v>
      </c>
      <c r="K76" s="15"/>
    </row>
    <row r="77" spans="1:11" ht="15.2" customHeight="1" x14ac:dyDescent="0.35">
      <c r="A77" s="8">
        <v>3</v>
      </c>
      <c r="B77" s="8" t="s">
        <v>25</v>
      </c>
      <c r="C77" s="6" t="s">
        <v>272</v>
      </c>
      <c r="D77" s="11">
        <v>1.034E-3</v>
      </c>
      <c r="E77" s="8" t="s">
        <v>16</v>
      </c>
      <c r="F77" s="12">
        <v>70</v>
      </c>
      <c r="G77" s="8" t="s">
        <v>482</v>
      </c>
      <c r="H77" s="6">
        <v>90.12</v>
      </c>
      <c r="I77" s="17">
        <f t="shared" si="1"/>
        <v>9.3184080000000002E-2</v>
      </c>
      <c r="K77" s="15"/>
    </row>
    <row r="78" spans="1:11" ht="15.2" customHeight="1" x14ac:dyDescent="0.35">
      <c r="A78" s="8">
        <v>3</v>
      </c>
      <c r="B78" s="8" t="s">
        <v>26</v>
      </c>
      <c r="C78" s="6" t="s">
        <v>273</v>
      </c>
      <c r="D78" s="11">
        <v>2.1714000000000001E-2</v>
      </c>
      <c r="E78" s="8" t="s">
        <v>16</v>
      </c>
      <c r="F78" s="12">
        <v>70</v>
      </c>
      <c r="G78" s="8" t="s">
        <v>482</v>
      </c>
      <c r="H78" s="6">
        <v>19.54</v>
      </c>
      <c r="I78" s="17">
        <f t="shared" si="1"/>
        <v>0.42429156000000001</v>
      </c>
      <c r="K78" s="15"/>
    </row>
    <row r="79" spans="1:11" ht="15.2" customHeight="1" x14ac:dyDescent="0.35">
      <c r="A79" s="8">
        <v>3</v>
      </c>
      <c r="B79" s="8" t="s">
        <v>27</v>
      </c>
      <c r="C79" s="6" t="s">
        <v>274</v>
      </c>
      <c r="D79" s="11">
        <v>2.068E-3</v>
      </c>
      <c r="E79" s="8" t="s">
        <v>16</v>
      </c>
      <c r="F79" s="12">
        <v>70</v>
      </c>
      <c r="G79" s="8" t="s">
        <v>482</v>
      </c>
      <c r="H79" s="6">
        <v>12.98</v>
      </c>
      <c r="I79" s="17">
        <f t="shared" si="1"/>
        <v>2.6842640000000001E-2</v>
      </c>
      <c r="K79" s="15"/>
    </row>
    <row r="80" spans="1:11" ht="15.2" customHeight="1" x14ac:dyDescent="0.35">
      <c r="A80" s="8">
        <v>3</v>
      </c>
      <c r="B80" s="8" t="s">
        <v>28</v>
      </c>
      <c r="C80" s="6" t="s">
        <v>275</v>
      </c>
      <c r="D80" s="11">
        <v>2.068E-3</v>
      </c>
      <c r="E80" s="8" t="s">
        <v>16</v>
      </c>
      <c r="F80" s="12">
        <v>70</v>
      </c>
      <c r="G80" s="8" t="s">
        <v>482</v>
      </c>
      <c r="H80" s="6">
        <v>47.23</v>
      </c>
      <c r="I80" s="17">
        <f t="shared" si="1"/>
        <v>9.767163999999999E-2</v>
      </c>
      <c r="K80" s="15"/>
    </row>
    <row r="81" spans="1:11" ht="15.2" customHeight="1" x14ac:dyDescent="0.35">
      <c r="A81" s="8">
        <v>3</v>
      </c>
      <c r="B81" s="8" t="s">
        <v>29</v>
      </c>
      <c r="C81" s="6" t="s">
        <v>276</v>
      </c>
      <c r="D81" s="11">
        <v>6.2040000000000003E-3</v>
      </c>
      <c r="E81" s="8" t="s">
        <v>16</v>
      </c>
      <c r="F81" s="12">
        <v>70</v>
      </c>
      <c r="G81" s="8" t="s">
        <v>482</v>
      </c>
      <c r="H81" s="6">
        <v>7.13</v>
      </c>
      <c r="I81" s="17">
        <f t="shared" si="1"/>
        <v>4.4234519999999999E-2</v>
      </c>
      <c r="K81" s="15"/>
    </row>
    <row r="82" spans="1:11" ht="15.2" customHeight="1" x14ac:dyDescent="0.35">
      <c r="A82" s="8">
        <v>1</v>
      </c>
      <c r="B82" s="8" t="s">
        <v>220</v>
      </c>
      <c r="C82" s="6" t="s">
        <v>420</v>
      </c>
      <c r="D82" s="11">
        <v>1</v>
      </c>
      <c r="E82" s="8" t="s">
        <v>7</v>
      </c>
      <c r="F82" s="12">
        <v>10</v>
      </c>
      <c r="G82" s="8" t="s">
        <v>134</v>
      </c>
      <c r="H82" s="6">
        <f>I83+I89</f>
        <v>16.17989937176273</v>
      </c>
      <c r="I82" s="17">
        <f t="shared" si="1"/>
        <v>16.17989937176273</v>
      </c>
      <c r="K82" s="15"/>
    </row>
    <row r="83" spans="1:11" ht="15.2" customHeight="1" x14ac:dyDescent="0.35">
      <c r="A83" s="8">
        <v>2</v>
      </c>
      <c r="B83" s="8" t="s">
        <v>219</v>
      </c>
      <c r="C83" s="6" t="s">
        <v>421</v>
      </c>
      <c r="D83" s="11">
        <v>1</v>
      </c>
      <c r="E83" s="8" t="s">
        <v>7</v>
      </c>
      <c r="F83" s="12">
        <v>70</v>
      </c>
      <c r="G83" s="8" t="s">
        <v>134</v>
      </c>
      <c r="H83" s="6">
        <f>SUMIF(A84:A88,3,I84:I88)</f>
        <v>15.32914529606688</v>
      </c>
      <c r="I83" s="17">
        <f t="shared" si="1"/>
        <v>15.32914529606688</v>
      </c>
      <c r="K83" s="15"/>
    </row>
    <row r="84" spans="1:11" ht="15.2" customHeight="1" x14ac:dyDescent="0.35">
      <c r="A84" s="8">
        <v>3</v>
      </c>
      <c r="B84" s="8" t="s">
        <v>218</v>
      </c>
      <c r="C84" s="6" t="s">
        <v>422</v>
      </c>
      <c r="D84" s="11">
        <v>1</v>
      </c>
      <c r="E84" s="8" t="s">
        <v>7</v>
      </c>
      <c r="F84" s="12">
        <v>20</v>
      </c>
      <c r="G84" s="8" t="s">
        <v>482</v>
      </c>
      <c r="H84" s="6">
        <v>2.9222999999999999</v>
      </c>
      <c r="I84" s="17">
        <f t="shared" si="1"/>
        <v>2.9222999999999999</v>
      </c>
      <c r="K84" s="15"/>
    </row>
    <row r="85" spans="1:11" ht="15.2" customHeight="1" x14ac:dyDescent="0.35">
      <c r="A85" s="8">
        <v>4</v>
      </c>
      <c r="B85" s="8" t="s">
        <v>85</v>
      </c>
      <c r="C85" s="6" t="s">
        <v>283</v>
      </c>
      <c r="D85" s="11">
        <v>0.48799999999999999</v>
      </c>
      <c r="E85" s="8" t="s">
        <v>16</v>
      </c>
      <c r="F85" s="12">
        <v>110</v>
      </c>
      <c r="G85" s="8" t="s">
        <v>482</v>
      </c>
      <c r="H85" s="6">
        <v>4.7324999999999999</v>
      </c>
      <c r="I85" s="17">
        <f t="shared" si="1"/>
        <v>2.3094600000000001</v>
      </c>
      <c r="K85" s="15"/>
    </row>
    <row r="86" spans="1:11" ht="15.2" customHeight="1" x14ac:dyDescent="0.35">
      <c r="A86" s="8">
        <v>3</v>
      </c>
      <c r="B86" s="8" t="s">
        <v>217</v>
      </c>
      <c r="C86" s="6" t="s">
        <v>423</v>
      </c>
      <c r="D86" s="11">
        <v>1</v>
      </c>
      <c r="E86" s="8" t="s">
        <v>7</v>
      </c>
      <c r="F86" s="12">
        <v>20</v>
      </c>
      <c r="G86" s="8" t="s">
        <v>482</v>
      </c>
      <c r="H86" s="6">
        <v>6.1479999999999997</v>
      </c>
      <c r="I86" s="17">
        <f t="shared" si="1"/>
        <v>6.1479999999999997</v>
      </c>
      <c r="K86" s="15"/>
    </row>
    <row r="87" spans="1:11" ht="15.2" customHeight="1" x14ac:dyDescent="0.35">
      <c r="A87" s="8">
        <v>3</v>
      </c>
      <c r="B87" s="8" t="s">
        <v>216</v>
      </c>
      <c r="C87" s="6" t="s">
        <v>424</v>
      </c>
      <c r="D87" s="11">
        <v>1</v>
      </c>
      <c r="E87" s="8" t="s">
        <v>7</v>
      </c>
      <c r="F87" s="12">
        <v>20</v>
      </c>
      <c r="G87" s="8" t="s">
        <v>482</v>
      </c>
      <c r="H87" s="6">
        <v>6.1479999999999997</v>
      </c>
      <c r="I87" s="17">
        <f t="shared" si="1"/>
        <v>6.1479999999999997</v>
      </c>
      <c r="K87" s="15"/>
    </row>
    <row r="88" spans="1:11" ht="15.2" customHeight="1" x14ac:dyDescent="0.35">
      <c r="A88" s="8">
        <v>3</v>
      </c>
      <c r="B88" s="8" t="s">
        <v>50</v>
      </c>
      <c r="C88" s="6" t="s">
        <v>323</v>
      </c>
      <c r="D88" s="11">
        <v>2.0672032E-2</v>
      </c>
      <c r="E88" s="8" t="s">
        <v>16</v>
      </c>
      <c r="F88" s="12">
        <v>20</v>
      </c>
      <c r="G88" s="8" t="s">
        <v>482</v>
      </c>
      <c r="H88" s="6">
        <v>5.3620900000000002</v>
      </c>
      <c r="I88" s="17">
        <f t="shared" si="1"/>
        <v>0.11084529606688001</v>
      </c>
      <c r="K88" s="15"/>
    </row>
    <row r="89" spans="1:11" ht="15.2" customHeight="1" x14ac:dyDescent="0.35">
      <c r="A89" s="8">
        <v>2</v>
      </c>
      <c r="B89" s="8" t="s">
        <v>18</v>
      </c>
      <c r="C89" s="6" t="s">
        <v>266</v>
      </c>
      <c r="D89" s="11">
        <v>0.14510000000000001</v>
      </c>
      <c r="E89" s="8" t="s">
        <v>19</v>
      </c>
      <c r="F89" s="12">
        <v>70</v>
      </c>
      <c r="G89" s="8" t="s">
        <v>134</v>
      </c>
      <c r="H89" s="13">
        <f>SUM(I90:I99)</f>
        <v>5.8632258835000002</v>
      </c>
      <c r="I89" s="17">
        <f t="shared" si="1"/>
        <v>0.85075407569585004</v>
      </c>
      <c r="K89" s="15"/>
    </row>
    <row r="90" spans="1:11" ht="15.2" customHeight="1" x14ac:dyDescent="0.35">
      <c r="A90" s="8">
        <v>3</v>
      </c>
      <c r="B90" s="8" t="s">
        <v>20</v>
      </c>
      <c r="C90" s="6" t="s">
        <v>267</v>
      </c>
      <c r="D90" s="11">
        <v>0.156</v>
      </c>
      <c r="E90" s="8" t="s">
        <v>16</v>
      </c>
      <c r="F90" s="12">
        <v>70</v>
      </c>
      <c r="G90" s="8" t="s">
        <v>482</v>
      </c>
      <c r="H90" s="6">
        <v>22.2</v>
      </c>
      <c r="I90" s="17">
        <f t="shared" si="1"/>
        <v>3.4632000000000001</v>
      </c>
      <c r="K90" s="15"/>
    </row>
    <row r="91" spans="1:11" ht="15.2" customHeight="1" x14ac:dyDescent="0.35">
      <c r="A91" s="8">
        <v>3</v>
      </c>
      <c r="B91" s="8" t="s">
        <v>21</v>
      </c>
      <c r="C91" s="6" t="s">
        <v>268</v>
      </c>
      <c r="D91" s="11">
        <v>1.6554098999999999E-2</v>
      </c>
      <c r="E91" s="8" t="s">
        <v>16</v>
      </c>
      <c r="F91" s="12">
        <v>70</v>
      </c>
      <c r="G91" s="8" t="s">
        <v>482</v>
      </c>
      <c r="H91" s="6">
        <v>22.5</v>
      </c>
      <c r="I91" s="17">
        <f t="shared" si="1"/>
        <v>0.3724672275</v>
      </c>
      <c r="K91" s="15"/>
    </row>
    <row r="92" spans="1:11" ht="15.2" customHeight="1" x14ac:dyDescent="0.35">
      <c r="A92" s="8">
        <v>3</v>
      </c>
      <c r="B92" s="8" t="s">
        <v>22</v>
      </c>
      <c r="C92" s="6" t="s">
        <v>269</v>
      </c>
      <c r="D92" s="11">
        <v>3.2843332000000003E-2</v>
      </c>
      <c r="E92" s="8" t="s">
        <v>16</v>
      </c>
      <c r="F92" s="12">
        <v>70</v>
      </c>
      <c r="G92" s="8" t="s">
        <v>482</v>
      </c>
      <c r="H92" s="6">
        <v>28</v>
      </c>
      <c r="I92" s="17">
        <f t="shared" si="1"/>
        <v>0.91961329600000008</v>
      </c>
      <c r="K92" s="15"/>
    </row>
    <row r="93" spans="1:11" ht="15.2" customHeight="1" x14ac:dyDescent="0.35">
      <c r="A93" s="8">
        <v>3</v>
      </c>
      <c r="B93" s="8" t="s">
        <v>23</v>
      </c>
      <c r="C93" s="6" t="s">
        <v>270</v>
      </c>
      <c r="D93" s="11">
        <v>3.447E-3</v>
      </c>
      <c r="E93" s="8" t="s">
        <v>16</v>
      </c>
      <c r="F93" s="12">
        <v>70</v>
      </c>
      <c r="G93" s="8" t="s">
        <v>482</v>
      </c>
      <c r="H93" s="6">
        <v>43.08</v>
      </c>
      <c r="I93" s="17">
        <f t="shared" si="1"/>
        <v>0.14849676000000001</v>
      </c>
      <c r="K93" s="15"/>
    </row>
    <row r="94" spans="1:11" ht="15.2" customHeight="1" x14ac:dyDescent="0.35">
      <c r="A94" s="8">
        <v>3</v>
      </c>
      <c r="B94" s="8" t="s">
        <v>24</v>
      </c>
      <c r="C94" s="6" t="s">
        <v>271</v>
      </c>
      <c r="D94" s="11">
        <v>1.8612E-2</v>
      </c>
      <c r="E94" s="8" t="s">
        <v>16</v>
      </c>
      <c r="F94" s="12">
        <v>70</v>
      </c>
      <c r="G94" s="8" t="s">
        <v>482</v>
      </c>
      <c r="H94" s="6">
        <v>14.68</v>
      </c>
      <c r="I94" s="17">
        <f t="shared" si="1"/>
        <v>0.27322415999999999</v>
      </c>
      <c r="K94" s="15"/>
    </row>
    <row r="95" spans="1:11" ht="15.2" customHeight="1" x14ac:dyDescent="0.35">
      <c r="A95" s="8">
        <v>3</v>
      </c>
      <c r="B95" s="8" t="s">
        <v>25</v>
      </c>
      <c r="C95" s="6" t="s">
        <v>272</v>
      </c>
      <c r="D95" s="11">
        <v>1.034E-3</v>
      </c>
      <c r="E95" s="8" t="s">
        <v>16</v>
      </c>
      <c r="F95" s="12">
        <v>70</v>
      </c>
      <c r="G95" s="8" t="s">
        <v>482</v>
      </c>
      <c r="H95" s="6">
        <v>90.12</v>
      </c>
      <c r="I95" s="17">
        <f t="shared" si="1"/>
        <v>9.3184080000000002E-2</v>
      </c>
      <c r="K95" s="15"/>
    </row>
    <row r="96" spans="1:11" ht="15.2" customHeight="1" x14ac:dyDescent="0.35">
      <c r="A96" s="8">
        <v>3</v>
      </c>
      <c r="B96" s="8" t="s">
        <v>26</v>
      </c>
      <c r="C96" s="6" t="s">
        <v>273</v>
      </c>
      <c r="D96" s="11">
        <v>2.1714000000000001E-2</v>
      </c>
      <c r="E96" s="8" t="s">
        <v>16</v>
      </c>
      <c r="F96" s="12">
        <v>70</v>
      </c>
      <c r="G96" s="8" t="s">
        <v>482</v>
      </c>
      <c r="H96" s="6">
        <v>19.54</v>
      </c>
      <c r="I96" s="17">
        <f t="shared" si="1"/>
        <v>0.42429156000000001</v>
      </c>
      <c r="K96" s="15"/>
    </row>
    <row r="97" spans="1:11" ht="15.2" customHeight="1" x14ac:dyDescent="0.35">
      <c r="A97" s="8">
        <v>3</v>
      </c>
      <c r="B97" s="8" t="s">
        <v>27</v>
      </c>
      <c r="C97" s="6" t="s">
        <v>274</v>
      </c>
      <c r="D97" s="11">
        <v>2.068E-3</v>
      </c>
      <c r="E97" s="8" t="s">
        <v>16</v>
      </c>
      <c r="F97" s="12">
        <v>70</v>
      </c>
      <c r="G97" s="8" t="s">
        <v>482</v>
      </c>
      <c r="H97" s="6">
        <v>12.98</v>
      </c>
      <c r="I97" s="17">
        <f t="shared" si="1"/>
        <v>2.6842640000000001E-2</v>
      </c>
      <c r="K97" s="15"/>
    </row>
    <row r="98" spans="1:11" ht="15.2" customHeight="1" x14ac:dyDescent="0.35">
      <c r="A98" s="8">
        <v>3</v>
      </c>
      <c r="B98" s="8" t="s">
        <v>28</v>
      </c>
      <c r="C98" s="6" t="s">
        <v>275</v>
      </c>
      <c r="D98" s="11">
        <v>2.068E-3</v>
      </c>
      <c r="E98" s="8" t="s">
        <v>16</v>
      </c>
      <c r="F98" s="12">
        <v>70</v>
      </c>
      <c r="G98" s="8" t="s">
        <v>482</v>
      </c>
      <c r="H98" s="6">
        <v>47.23</v>
      </c>
      <c r="I98" s="17">
        <f t="shared" si="1"/>
        <v>9.767163999999999E-2</v>
      </c>
      <c r="K98" s="15"/>
    </row>
    <row r="99" spans="1:11" ht="15.2" customHeight="1" x14ac:dyDescent="0.35">
      <c r="A99" s="8">
        <v>3</v>
      </c>
      <c r="B99" s="8" t="s">
        <v>29</v>
      </c>
      <c r="C99" s="6" t="s">
        <v>276</v>
      </c>
      <c r="D99" s="11">
        <v>6.2040000000000003E-3</v>
      </c>
      <c r="E99" s="8" t="s">
        <v>16</v>
      </c>
      <c r="F99" s="12">
        <v>70</v>
      </c>
      <c r="G99" s="8" t="s">
        <v>482</v>
      </c>
      <c r="H99" s="6">
        <v>7.13</v>
      </c>
      <c r="I99" s="17">
        <f t="shared" si="1"/>
        <v>4.4234519999999999E-2</v>
      </c>
      <c r="K99" s="15"/>
    </row>
    <row r="100" spans="1:11" ht="15.2" customHeight="1" x14ac:dyDescent="0.35">
      <c r="A100" s="8">
        <v>1</v>
      </c>
      <c r="B100" s="8" t="s">
        <v>215</v>
      </c>
      <c r="C100" s="6" t="s">
        <v>425</v>
      </c>
      <c r="D100" s="11">
        <v>1</v>
      </c>
      <c r="E100" s="8" t="s">
        <v>7</v>
      </c>
      <c r="F100" s="12">
        <v>10</v>
      </c>
      <c r="G100" s="8" t="s">
        <v>134</v>
      </c>
      <c r="H100" s="6">
        <f>I101+I114</f>
        <v>27.87705283538212</v>
      </c>
      <c r="I100" s="17">
        <f t="shared" si="1"/>
        <v>27.87705283538212</v>
      </c>
      <c r="K100" s="15"/>
    </row>
    <row r="101" spans="1:11" ht="15.2" customHeight="1" x14ac:dyDescent="0.35">
      <c r="A101" s="8">
        <v>2</v>
      </c>
      <c r="B101" s="8" t="s">
        <v>214</v>
      </c>
      <c r="C101" s="6" t="s">
        <v>426</v>
      </c>
      <c r="D101" s="11">
        <v>1</v>
      </c>
      <c r="E101" s="8" t="s">
        <v>7</v>
      </c>
      <c r="F101" s="12">
        <v>70</v>
      </c>
      <c r="G101" s="8" t="s">
        <v>134</v>
      </c>
      <c r="H101" s="6">
        <f>SUMIF(A102:A113,3,I102:I113)</f>
        <v>26.839261854002618</v>
      </c>
      <c r="I101" s="17">
        <f t="shared" si="1"/>
        <v>26.839261854002618</v>
      </c>
      <c r="K101" s="15"/>
    </row>
    <row r="102" spans="1:11" ht="15.2" customHeight="1" x14ac:dyDescent="0.35">
      <c r="A102" s="8">
        <v>3</v>
      </c>
      <c r="B102" s="8" t="s">
        <v>213</v>
      </c>
      <c r="C102" s="6" t="s">
        <v>427</v>
      </c>
      <c r="D102" s="11">
        <v>2</v>
      </c>
      <c r="E102" s="8" t="s">
        <v>7</v>
      </c>
      <c r="F102" s="12">
        <v>20</v>
      </c>
      <c r="G102" s="8" t="s">
        <v>482</v>
      </c>
      <c r="H102" s="6">
        <v>0.69750000000000001</v>
      </c>
      <c r="I102" s="17">
        <f t="shared" si="1"/>
        <v>1.395</v>
      </c>
      <c r="K102" s="15"/>
    </row>
    <row r="103" spans="1:11" ht="15.2" customHeight="1" x14ac:dyDescent="0.35">
      <c r="A103" s="8">
        <v>3</v>
      </c>
      <c r="B103" s="8" t="s">
        <v>212</v>
      </c>
      <c r="C103" s="6" t="s">
        <v>428</v>
      </c>
      <c r="D103" s="11">
        <v>2</v>
      </c>
      <c r="E103" s="8" t="s">
        <v>7</v>
      </c>
      <c r="F103" s="12">
        <v>20</v>
      </c>
      <c r="G103" s="8" t="s">
        <v>482</v>
      </c>
      <c r="H103" s="6">
        <v>5.25</v>
      </c>
      <c r="I103" s="17">
        <f t="shared" si="1"/>
        <v>10.5</v>
      </c>
      <c r="K103" s="15"/>
    </row>
    <row r="104" spans="1:11" ht="15.2" customHeight="1" x14ac:dyDescent="0.35">
      <c r="A104" s="8">
        <v>3</v>
      </c>
      <c r="B104" s="8" t="s">
        <v>211</v>
      </c>
      <c r="C104" s="6" t="s">
        <v>429</v>
      </c>
      <c r="D104" s="11">
        <v>1</v>
      </c>
      <c r="E104" s="8" t="s">
        <v>7</v>
      </c>
      <c r="F104" s="12">
        <v>20</v>
      </c>
      <c r="G104" s="8" t="s">
        <v>482</v>
      </c>
      <c r="H104" s="6">
        <v>6.6</v>
      </c>
      <c r="I104" s="17">
        <f t="shared" si="1"/>
        <v>6.6</v>
      </c>
      <c r="K104" s="15"/>
    </row>
    <row r="105" spans="1:11" ht="15.2" customHeight="1" x14ac:dyDescent="0.35">
      <c r="A105" s="8">
        <v>3</v>
      </c>
      <c r="B105" s="8" t="s">
        <v>210</v>
      </c>
      <c r="C105" s="6" t="s">
        <v>430</v>
      </c>
      <c r="D105" s="11">
        <v>1</v>
      </c>
      <c r="E105" s="8" t="s">
        <v>7</v>
      </c>
      <c r="F105" s="12">
        <v>20</v>
      </c>
      <c r="G105" s="8" t="s">
        <v>482</v>
      </c>
      <c r="H105" s="6">
        <v>1.08</v>
      </c>
      <c r="I105" s="17">
        <f t="shared" si="1"/>
        <v>1.08</v>
      </c>
      <c r="K105" s="15"/>
    </row>
    <row r="106" spans="1:11" ht="15.2" customHeight="1" x14ac:dyDescent="0.35">
      <c r="A106" s="8">
        <v>3</v>
      </c>
      <c r="B106" s="8" t="s">
        <v>209</v>
      </c>
      <c r="C106" s="6" t="s">
        <v>431</v>
      </c>
      <c r="D106" s="11">
        <v>1</v>
      </c>
      <c r="E106" s="8" t="s">
        <v>7</v>
      </c>
      <c r="F106" s="12">
        <v>20</v>
      </c>
      <c r="G106" s="8" t="s">
        <v>482</v>
      </c>
      <c r="H106" s="6">
        <v>2.2115999999999998</v>
      </c>
      <c r="I106" s="17">
        <f t="shared" si="1"/>
        <v>2.2115999999999998</v>
      </c>
      <c r="K106" s="15"/>
    </row>
    <row r="107" spans="1:11" ht="15.2" customHeight="1" x14ac:dyDescent="0.35">
      <c r="A107" s="8">
        <v>3</v>
      </c>
      <c r="B107" s="8" t="s">
        <v>200</v>
      </c>
      <c r="C107" s="6" t="s">
        <v>432</v>
      </c>
      <c r="D107" s="11">
        <v>2</v>
      </c>
      <c r="E107" s="8" t="s">
        <v>7</v>
      </c>
      <c r="F107" s="12">
        <v>20</v>
      </c>
      <c r="G107" s="8" t="s">
        <v>134</v>
      </c>
      <c r="H107" s="6">
        <f>I108</f>
        <v>2.0971663999999999</v>
      </c>
      <c r="I107" s="17">
        <f t="shared" si="1"/>
        <v>4.1943327999999998</v>
      </c>
      <c r="K107" s="15"/>
    </row>
    <row r="108" spans="1:11" ht="15.2" customHeight="1" x14ac:dyDescent="0.35">
      <c r="A108" s="8">
        <v>4</v>
      </c>
      <c r="B108" s="8" t="s">
        <v>199</v>
      </c>
      <c r="C108" s="6" t="s">
        <v>433</v>
      </c>
      <c r="D108" s="11">
        <v>0.41</v>
      </c>
      <c r="E108" s="8" t="s">
        <v>16</v>
      </c>
      <c r="F108" s="12">
        <v>20</v>
      </c>
      <c r="G108" s="8" t="s">
        <v>482</v>
      </c>
      <c r="H108" s="6">
        <v>5.1150399999999996</v>
      </c>
      <c r="I108" s="17">
        <f t="shared" si="1"/>
        <v>2.0971663999999999</v>
      </c>
      <c r="K108" s="15"/>
    </row>
    <row r="109" spans="1:11" ht="15.2" customHeight="1" x14ac:dyDescent="0.35">
      <c r="A109" s="8">
        <v>3</v>
      </c>
      <c r="B109" s="8" t="s">
        <v>208</v>
      </c>
      <c r="C109" s="6" t="s">
        <v>434</v>
      </c>
      <c r="D109" s="11">
        <v>1</v>
      </c>
      <c r="E109" s="8" t="s">
        <v>7</v>
      </c>
      <c r="F109" s="12">
        <v>20</v>
      </c>
      <c r="G109" s="8" t="s">
        <v>134</v>
      </c>
      <c r="H109" s="6">
        <f>I110+I112</f>
        <v>0.73652103999999996</v>
      </c>
      <c r="I109" s="17">
        <f t="shared" si="1"/>
        <v>0.73652103999999996</v>
      </c>
      <c r="K109" s="15"/>
    </row>
    <row r="110" spans="1:11" ht="15.2" customHeight="1" x14ac:dyDescent="0.35">
      <c r="A110" s="8">
        <v>4</v>
      </c>
      <c r="B110" s="8" t="s">
        <v>207</v>
      </c>
      <c r="C110" s="6" t="s">
        <v>435</v>
      </c>
      <c r="D110" s="11">
        <v>1</v>
      </c>
      <c r="E110" s="8" t="s">
        <v>7</v>
      </c>
      <c r="F110" s="12">
        <v>40</v>
      </c>
      <c r="G110" s="8" t="s">
        <v>134</v>
      </c>
      <c r="H110" s="6">
        <f>I111</f>
        <v>0.13652103999999998</v>
      </c>
      <c r="I110" s="17">
        <f t="shared" si="1"/>
        <v>0.13652103999999998</v>
      </c>
      <c r="K110" s="15"/>
    </row>
    <row r="111" spans="1:11" ht="15.2" customHeight="1" x14ac:dyDescent="0.35">
      <c r="A111" s="8">
        <v>5</v>
      </c>
      <c r="B111" s="8" t="s">
        <v>196</v>
      </c>
      <c r="C111" s="6" t="s">
        <v>283</v>
      </c>
      <c r="D111" s="11">
        <v>2.81E-2</v>
      </c>
      <c r="E111" s="8" t="s">
        <v>16</v>
      </c>
      <c r="F111" s="12">
        <v>110</v>
      </c>
      <c r="G111" s="8" t="s">
        <v>482</v>
      </c>
      <c r="H111" s="6">
        <v>4.8583999999999996</v>
      </c>
      <c r="I111" s="17">
        <f t="shared" si="1"/>
        <v>0.13652103999999998</v>
      </c>
      <c r="K111" s="15"/>
    </row>
    <row r="112" spans="1:11" ht="15.2" customHeight="1" x14ac:dyDescent="0.35">
      <c r="A112" s="8">
        <v>4</v>
      </c>
      <c r="B112" s="8" t="s">
        <v>206</v>
      </c>
      <c r="C112" s="6" t="s">
        <v>351</v>
      </c>
      <c r="D112" s="11">
        <v>1</v>
      </c>
      <c r="E112" s="8" t="s">
        <v>7</v>
      </c>
      <c r="F112" s="12">
        <v>40</v>
      </c>
      <c r="G112" s="8" t="s">
        <v>482</v>
      </c>
      <c r="H112" s="6">
        <v>0.6</v>
      </c>
      <c r="I112" s="17">
        <f t="shared" si="1"/>
        <v>0.6</v>
      </c>
      <c r="K112" s="15"/>
    </row>
    <row r="113" spans="1:11" ht="15.2" customHeight="1" x14ac:dyDescent="0.35">
      <c r="A113" s="8">
        <v>3</v>
      </c>
      <c r="B113" s="8" t="s">
        <v>50</v>
      </c>
      <c r="C113" s="6" t="s">
        <v>323</v>
      </c>
      <c r="D113" s="11">
        <v>2.2716518000000002E-2</v>
      </c>
      <c r="E113" s="8" t="s">
        <v>16</v>
      </c>
      <c r="F113" s="12">
        <v>20</v>
      </c>
      <c r="G113" s="8" t="s">
        <v>482</v>
      </c>
      <c r="H113" s="6">
        <v>5.3620900000000002</v>
      </c>
      <c r="I113" s="17">
        <f t="shared" si="1"/>
        <v>0.12180801400262001</v>
      </c>
      <c r="K113" s="15"/>
    </row>
    <row r="114" spans="1:11" ht="15.2" customHeight="1" x14ac:dyDescent="0.35">
      <c r="A114" s="8">
        <v>2</v>
      </c>
      <c r="B114" s="8" t="s">
        <v>18</v>
      </c>
      <c r="C114" s="6" t="s">
        <v>266</v>
      </c>
      <c r="D114" s="11">
        <v>0.17699999999999999</v>
      </c>
      <c r="E114" s="8" t="s">
        <v>19</v>
      </c>
      <c r="F114" s="12">
        <v>70</v>
      </c>
      <c r="G114" s="8" t="s">
        <v>134</v>
      </c>
      <c r="H114" s="13">
        <f>SUM(I115:I124)</f>
        <v>5.8632258835000002</v>
      </c>
      <c r="I114" s="17">
        <f t="shared" si="1"/>
        <v>1.0377909813794999</v>
      </c>
      <c r="K114" s="15"/>
    </row>
    <row r="115" spans="1:11" ht="15.2" customHeight="1" x14ac:dyDescent="0.35">
      <c r="A115" s="8">
        <v>3</v>
      </c>
      <c r="B115" s="8" t="s">
        <v>20</v>
      </c>
      <c r="C115" s="6" t="s">
        <v>267</v>
      </c>
      <c r="D115" s="11">
        <v>0.156</v>
      </c>
      <c r="E115" s="8" t="s">
        <v>16</v>
      </c>
      <c r="F115" s="12">
        <v>70</v>
      </c>
      <c r="G115" s="8" t="s">
        <v>482</v>
      </c>
      <c r="H115" s="6">
        <v>22.2</v>
      </c>
      <c r="I115" s="17">
        <f t="shared" si="1"/>
        <v>3.4632000000000001</v>
      </c>
      <c r="K115" s="15"/>
    </row>
    <row r="116" spans="1:11" ht="15.2" customHeight="1" x14ac:dyDescent="0.35">
      <c r="A116" s="8">
        <v>3</v>
      </c>
      <c r="B116" s="8" t="s">
        <v>21</v>
      </c>
      <c r="C116" s="6" t="s">
        <v>268</v>
      </c>
      <c r="D116" s="11">
        <v>1.6554098999999999E-2</v>
      </c>
      <c r="E116" s="8" t="s">
        <v>16</v>
      </c>
      <c r="F116" s="12">
        <v>70</v>
      </c>
      <c r="G116" s="8" t="s">
        <v>482</v>
      </c>
      <c r="H116" s="6">
        <v>22.5</v>
      </c>
      <c r="I116" s="17">
        <f t="shared" si="1"/>
        <v>0.3724672275</v>
      </c>
      <c r="K116" s="15"/>
    </row>
    <row r="117" spans="1:11" ht="15.2" customHeight="1" x14ac:dyDescent="0.35">
      <c r="A117" s="8">
        <v>3</v>
      </c>
      <c r="B117" s="8" t="s">
        <v>22</v>
      </c>
      <c r="C117" s="6" t="s">
        <v>269</v>
      </c>
      <c r="D117" s="11">
        <v>3.2843332000000003E-2</v>
      </c>
      <c r="E117" s="8" t="s">
        <v>16</v>
      </c>
      <c r="F117" s="12">
        <v>70</v>
      </c>
      <c r="G117" s="8" t="s">
        <v>482</v>
      </c>
      <c r="H117" s="6">
        <v>28</v>
      </c>
      <c r="I117" s="17">
        <f t="shared" si="1"/>
        <v>0.91961329600000008</v>
      </c>
      <c r="K117" s="15"/>
    </row>
    <row r="118" spans="1:11" ht="15.2" customHeight="1" x14ac:dyDescent="0.35">
      <c r="A118" s="8">
        <v>3</v>
      </c>
      <c r="B118" s="8" t="s">
        <v>23</v>
      </c>
      <c r="C118" s="6" t="s">
        <v>270</v>
      </c>
      <c r="D118" s="11">
        <v>3.447E-3</v>
      </c>
      <c r="E118" s="8" t="s">
        <v>16</v>
      </c>
      <c r="F118" s="12">
        <v>70</v>
      </c>
      <c r="G118" s="8" t="s">
        <v>482</v>
      </c>
      <c r="H118" s="6">
        <v>43.08</v>
      </c>
      <c r="I118" s="17">
        <f t="shared" si="1"/>
        <v>0.14849676000000001</v>
      </c>
      <c r="K118" s="15"/>
    </row>
    <row r="119" spans="1:11" ht="15.2" customHeight="1" x14ac:dyDescent="0.35">
      <c r="A119" s="8">
        <v>3</v>
      </c>
      <c r="B119" s="8" t="s">
        <v>24</v>
      </c>
      <c r="C119" s="6" t="s">
        <v>271</v>
      </c>
      <c r="D119" s="11">
        <v>1.8612E-2</v>
      </c>
      <c r="E119" s="8" t="s">
        <v>16</v>
      </c>
      <c r="F119" s="12">
        <v>70</v>
      </c>
      <c r="G119" s="8" t="s">
        <v>482</v>
      </c>
      <c r="H119" s="6">
        <v>14.68</v>
      </c>
      <c r="I119" s="17">
        <f t="shared" si="1"/>
        <v>0.27322415999999999</v>
      </c>
      <c r="K119" s="15"/>
    </row>
    <row r="120" spans="1:11" ht="15.2" customHeight="1" x14ac:dyDescent="0.35">
      <c r="A120" s="8">
        <v>3</v>
      </c>
      <c r="B120" s="8" t="s">
        <v>25</v>
      </c>
      <c r="C120" s="6" t="s">
        <v>272</v>
      </c>
      <c r="D120" s="11">
        <v>1.034E-3</v>
      </c>
      <c r="E120" s="8" t="s">
        <v>16</v>
      </c>
      <c r="F120" s="12">
        <v>70</v>
      </c>
      <c r="G120" s="8" t="s">
        <v>482</v>
      </c>
      <c r="H120" s="6">
        <v>90.12</v>
      </c>
      <c r="I120" s="17">
        <f t="shared" si="1"/>
        <v>9.3184080000000002E-2</v>
      </c>
      <c r="K120" s="15"/>
    </row>
    <row r="121" spans="1:11" ht="15.2" customHeight="1" x14ac:dyDescent="0.35">
      <c r="A121" s="8">
        <v>3</v>
      </c>
      <c r="B121" s="8" t="s">
        <v>26</v>
      </c>
      <c r="C121" s="6" t="s">
        <v>273</v>
      </c>
      <c r="D121" s="11">
        <v>2.1714000000000001E-2</v>
      </c>
      <c r="E121" s="8" t="s">
        <v>16</v>
      </c>
      <c r="F121" s="12">
        <v>70</v>
      </c>
      <c r="G121" s="8" t="s">
        <v>482</v>
      </c>
      <c r="H121" s="6">
        <v>19.54</v>
      </c>
      <c r="I121" s="17">
        <f t="shared" si="1"/>
        <v>0.42429156000000001</v>
      </c>
      <c r="K121" s="15"/>
    </row>
    <row r="122" spans="1:11" ht="15.2" customHeight="1" x14ac:dyDescent="0.35">
      <c r="A122" s="8">
        <v>3</v>
      </c>
      <c r="B122" s="8" t="s">
        <v>27</v>
      </c>
      <c r="C122" s="6" t="s">
        <v>274</v>
      </c>
      <c r="D122" s="11">
        <v>2.068E-3</v>
      </c>
      <c r="E122" s="8" t="s">
        <v>16</v>
      </c>
      <c r="F122" s="12">
        <v>70</v>
      </c>
      <c r="G122" s="8" t="s">
        <v>482</v>
      </c>
      <c r="H122" s="6">
        <v>12.98</v>
      </c>
      <c r="I122" s="17">
        <f t="shared" si="1"/>
        <v>2.6842640000000001E-2</v>
      </c>
      <c r="K122" s="15"/>
    </row>
    <row r="123" spans="1:11" ht="15.2" customHeight="1" x14ac:dyDescent="0.35">
      <c r="A123" s="8">
        <v>3</v>
      </c>
      <c r="B123" s="8" t="s">
        <v>28</v>
      </c>
      <c r="C123" s="6" t="s">
        <v>275</v>
      </c>
      <c r="D123" s="11">
        <v>2.068E-3</v>
      </c>
      <c r="E123" s="8" t="s">
        <v>16</v>
      </c>
      <c r="F123" s="12">
        <v>70</v>
      </c>
      <c r="G123" s="8" t="s">
        <v>482</v>
      </c>
      <c r="H123" s="6">
        <v>47.23</v>
      </c>
      <c r="I123" s="17">
        <f t="shared" si="1"/>
        <v>9.767163999999999E-2</v>
      </c>
      <c r="K123" s="15"/>
    </row>
    <row r="124" spans="1:11" ht="15.2" customHeight="1" x14ac:dyDescent="0.35">
      <c r="A124" s="8">
        <v>3</v>
      </c>
      <c r="B124" s="8" t="s">
        <v>29</v>
      </c>
      <c r="C124" s="6" t="s">
        <v>276</v>
      </c>
      <c r="D124" s="11">
        <v>6.2040000000000003E-3</v>
      </c>
      <c r="E124" s="8" t="s">
        <v>16</v>
      </c>
      <c r="F124" s="12">
        <v>70</v>
      </c>
      <c r="G124" s="8" t="s">
        <v>482</v>
      </c>
      <c r="H124" s="6">
        <v>7.13</v>
      </c>
      <c r="I124" s="17">
        <f t="shared" si="1"/>
        <v>4.4234519999999999E-2</v>
      </c>
      <c r="K124" s="15"/>
    </row>
    <row r="125" spans="1:11" ht="15.2" customHeight="1" x14ac:dyDescent="0.35">
      <c r="A125" s="8">
        <v>1</v>
      </c>
      <c r="B125" s="8" t="s">
        <v>205</v>
      </c>
      <c r="C125" s="6" t="s">
        <v>436</v>
      </c>
      <c r="D125" s="11">
        <v>1</v>
      </c>
      <c r="E125" s="8" t="s">
        <v>7</v>
      </c>
      <c r="F125" s="12">
        <v>10</v>
      </c>
      <c r="G125" s="8" t="s">
        <v>134</v>
      </c>
      <c r="H125" s="6">
        <f>I126+I138</f>
        <v>20.113827101453406</v>
      </c>
      <c r="I125" s="17">
        <f t="shared" si="1"/>
        <v>20.113827101453406</v>
      </c>
      <c r="K125" s="15"/>
    </row>
    <row r="126" spans="1:11" ht="15.2" customHeight="1" x14ac:dyDescent="0.35">
      <c r="A126" s="8">
        <v>2</v>
      </c>
      <c r="B126" s="8" t="s">
        <v>204</v>
      </c>
      <c r="C126" s="6" t="s">
        <v>437</v>
      </c>
      <c r="D126" s="11">
        <v>1</v>
      </c>
      <c r="E126" s="8" t="s">
        <v>7</v>
      </c>
      <c r="F126" s="12">
        <v>70</v>
      </c>
      <c r="G126" s="8" t="s">
        <v>134</v>
      </c>
      <c r="H126" s="6">
        <f>SUMIF(A127:A137,3,I127:I137)</f>
        <v>19.386787091899407</v>
      </c>
      <c r="I126" s="17">
        <f t="shared" si="1"/>
        <v>19.386787091899407</v>
      </c>
      <c r="K126" s="15"/>
    </row>
    <row r="127" spans="1:11" ht="15.2" customHeight="1" x14ac:dyDescent="0.35">
      <c r="A127" s="8">
        <v>3</v>
      </c>
      <c r="B127" s="8" t="s">
        <v>203</v>
      </c>
      <c r="C127" s="6" t="s">
        <v>438</v>
      </c>
      <c r="D127" s="11">
        <v>2</v>
      </c>
      <c r="E127" s="8" t="s">
        <v>7</v>
      </c>
      <c r="F127" s="12">
        <v>20</v>
      </c>
      <c r="G127" s="8" t="s">
        <v>482</v>
      </c>
      <c r="H127" s="6">
        <v>1.3485</v>
      </c>
      <c r="I127" s="17">
        <f t="shared" si="1"/>
        <v>2.6970000000000001</v>
      </c>
      <c r="K127" s="15"/>
    </row>
    <row r="128" spans="1:11" ht="15.2" customHeight="1" x14ac:dyDescent="0.35">
      <c r="A128" s="8">
        <v>3</v>
      </c>
      <c r="B128" s="8" t="s">
        <v>202</v>
      </c>
      <c r="C128" s="6" t="s">
        <v>439</v>
      </c>
      <c r="D128" s="11">
        <v>1</v>
      </c>
      <c r="E128" s="8" t="s">
        <v>7</v>
      </c>
      <c r="F128" s="12">
        <v>20</v>
      </c>
      <c r="G128" s="8" t="s">
        <v>482</v>
      </c>
      <c r="H128" s="6">
        <v>0.95179999999999998</v>
      </c>
      <c r="I128" s="17">
        <f t="shared" si="1"/>
        <v>0.95179999999999998</v>
      </c>
      <c r="K128" s="15"/>
    </row>
    <row r="129" spans="1:11" ht="15.2" customHeight="1" x14ac:dyDescent="0.35">
      <c r="A129" s="8">
        <v>3</v>
      </c>
      <c r="B129" s="8" t="s">
        <v>201</v>
      </c>
      <c r="C129" s="6" t="s">
        <v>440</v>
      </c>
      <c r="D129" s="11">
        <v>2</v>
      </c>
      <c r="E129" s="8" t="s">
        <v>7</v>
      </c>
      <c r="F129" s="12">
        <v>20</v>
      </c>
      <c r="G129" s="8" t="s">
        <v>482</v>
      </c>
      <c r="H129" s="6">
        <v>5.38</v>
      </c>
      <c r="I129" s="17">
        <f t="shared" si="1"/>
        <v>10.76</v>
      </c>
      <c r="K129" s="15"/>
    </row>
    <row r="130" spans="1:11" ht="15.2" customHeight="1" x14ac:dyDescent="0.35">
      <c r="A130" s="8">
        <v>3</v>
      </c>
      <c r="B130" s="8" t="s">
        <v>200</v>
      </c>
      <c r="C130" s="6" t="s">
        <v>432</v>
      </c>
      <c r="D130" s="11">
        <v>2</v>
      </c>
      <c r="E130" s="8" t="s">
        <v>7</v>
      </c>
      <c r="F130" s="12">
        <v>20</v>
      </c>
      <c r="G130" s="8" t="s">
        <v>134</v>
      </c>
      <c r="H130" s="6">
        <f>I131</f>
        <v>2.0971663999999999</v>
      </c>
      <c r="I130" s="17">
        <f t="shared" si="1"/>
        <v>4.1943327999999998</v>
      </c>
      <c r="K130" s="15"/>
    </row>
    <row r="131" spans="1:11" ht="15.2" customHeight="1" x14ac:dyDescent="0.35">
      <c r="A131" s="8">
        <v>4</v>
      </c>
      <c r="B131" s="8" t="s">
        <v>199</v>
      </c>
      <c r="C131" s="6" t="s">
        <v>433</v>
      </c>
      <c r="D131" s="11">
        <v>0.41</v>
      </c>
      <c r="E131" s="8" t="s">
        <v>16</v>
      </c>
      <c r="F131" s="12">
        <v>20</v>
      </c>
      <c r="G131" s="8" t="s">
        <v>482</v>
      </c>
      <c r="H131" s="6">
        <v>5.1150399999999996</v>
      </c>
      <c r="I131" s="17">
        <f t="shared" si="1"/>
        <v>2.0971663999999999</v>
      </c>
      <c r="K131" s="15"/>
    </row>
    <row r="132" spans="1:11" ht="15.2" customHeight="1" x14ac:dyDescent="0.35">
      <c r="A132" s="8">
        <v>3</v>
      </c>
      <c r="B132" s="8" t="s">
        <v>198</v>
      </c>
      <c r="C132" s="6" t="s">
        <v>441</v>
      </c>
      <c r="D132" s="11">
        <v>1</v>
      </c>
      <c r="E132" s="8" t="s">
        <v>7</v>
      </c>
      <c r="F132" s="12">
        <v>20</v>
      </c>
      <c r="G132" s="8" t="s">
        <v>134</v>
      </c>
      <c r="H132" s="6">
        <f>I133+I135</f>
        <v>0.61376960000000003</v>
      </c>
      <c r="I132" s="17">
        <f t="shared" ref="I132:I195" si="2">D132*H132</f>
        <v>0.61376960000000003</v>
      </c>
      <c r="K132" s="15"/>
    </row>
    <row r="133" spans="1:11" ht="15.2" customHeight="1" x14ac:dyDescent="0.35">
      <c r="A133" s="8">
        <v>4</v>
      </c>
      <c r="B133" s="8" t="s">
        <v>197</v>
      </c>
      <c r="C133" s="6" t="s">
        <v>442</v>
      </c>
      <c r="D133" s="11">
        <v>1</v>
      </c>
      <c r="E133" s="8" t="s">
        <v>7</v>
      </c>
      <c r="F133" s="12">
        <v>40</v>
      </c>
      <c r="G133" s="8" t="s">
        <v>134</v>
      </c>
      <c r="H133" s="6">
        <f>I134</f>
        <v>0.21376959999999998</v>
      </c>
      <c r="I133" s="17">
        <f t="shared" si="2"/>
        <v>0.21376959999999998</v>
      </c>
      <c r="K133" s="15"/>
    </row>
    <row r="134" spans="1:11" ht="15.2" customHeight="1" x14ac:dyDescent="0.35">
      <c r="A134" s="8">
        <v>5</v>
      </c>
      <c r="B134" s="8" t="s">
        <v>196</v>
      </c>
      <c r="C134" s="6" t="s">
        <v>283</v>
      </c>
      <c r="D134" s="11">
        <v>4.3999999999999997E-2</v>
      </c>
      <c r="E134" s="8" t="s">
        <v>16</v>
      </c>
      <c r="F134" s="12">
        <v>110</v>
      </c>
      <c r="G134" s="8" t="s">
        <v>482</v>
      </c>
      <c r="H134" s="6">
        <v>4.8583999999999996</v>
      </c>
      <c r="I134" s="17">
        <f t="shared" si="2"/>
        <v>0.21376959999999998</v>
      </c>
      <c r="K134" s="15"/>
    </row>
    <row r="135" spans="1:11" ht="15.2" customHeight="1" x14ac:dyDescent="0.35">
      <c r="A135" s="8">
        <v>4</v>
      </c>
      <c r="B135" s="8" t="s">
        <v>195</v>
      </c>
      <c r="C135" s="6" t="s">
        <v>443</v>
      </c>
      <c r="D135" s="11">
        <v>1</v>
      </c>
      <c r="E135" s="8" t="s">
        <v>7</v>
      </c>
      <c r="F135" s="12">
        <v>40</v>
      </c>
      <c r="G135" s="8" t="s">
        <v>482</v>
      </c>
      <c r="H135" s="6">
        <v>0.4</v>
      </c>
      <c r="I135" s="17">
        <f t="shared" si="2"/>
        <v>0.4</v>
      </c>
      <c r="K135" s="15"/>
    </row>
    <row r="136" spans="1:11" ht="15.2" customHeight="1" x14ac:dyDescent="0.35">
      <c r="A136" s="8">
        <v>3</v>
      </c>
      <c r="B136" s="8" t="s">
        <v>78</v>
      </c>
      <c r="C136" s="6" t="s">
        <v>324</v>
      </c>
      <c r="D136" s="11">
        <v>2.7032657000000002E-2</v>
      </c>
      <c r="E136" s="8" t="s">
        <v>16</v>
      </c>
      <c r="F136" s="12">
        <v>20</v>
      </c>
      <c r="G136" s="8" t="s">
        <v>482</v>
      </c>
      <c r="H136" s="6">
        <v>5.6221300000000003</v>
      </c>
      <c r="I136" s="17">
        <f t="shared" si="2"/>
        <v>0.15198111189941002</v>
      </c>
      <c r="K136" s="15"/>
    </row>
    <row r="137" spans="1:11" ht="15.2" customHeight="1" x14ac:dyDescent="0.35">
      <c r="A137" s="8">
        <v>3</v>
      </c>
      <c r="B137" s="8" t="s">
        <v>17</v>
      </c>
      <c r="C137" s="6" t="s">
        <v>265</v>
      </c>
      <c r="D137" s="11">
        <v>3.0000000000000001E-3</v>
      </c>
      <c r="E137" s="8" t="s">
        <v>16</v>
      </c>
      <c r="F137" s="12">
        <v>20</v>
      </c>
      <c r="G137" s="8" t="s">
        <v>482</v>
      </c>
      <c r="H137" s="6">
        <v>5.9678599999999999</v>
      </c>
      <c r="I137" s="17">
        <f t="shared" si="2"/>
        <v>1.7903579999999999E-2</v>
      </c>
      <c r="K137" s="15"/>
    </row>
    <row r="138" spans="1:11" ht="15.2" customHeight="1" x14ac:dyDescent="0.35">
      <c r="A138" s="8">
        <v>2</v>
      </c>
      <c r="B138" s="8" t="s">
        <v>18</v>
      </c>
      <c r="C138" s="6" t="s">
        <v>266</v>
      </c>
      <c r="D138" s="11">
        <v>0.124</v>
      </c>
      <c r="E138" s="8" t="s">
        <v>19</v>
      </c>
      <c r="F138" s="12">
        <v>70</v>
      </c>
      <c r="G138" s="8" t="s">
        <v>134</v>
      </c>
      <c r="H138" s="13">
        <f>SUM(I139:I148)</f>
        <v>5.8632258835000002</v>
      </c>
      <c r="I138" s="17">
        <f t="shared" si="2"/>
        <v>0.72704000955400006</v>
      </c>
      <c r="K138" s="15"/>
    </row>
    <row r="139" spans="1:11" ht="15.2" customHeight="1" x14ac:dyDescent="0.35">
      <c r="A139" s="8">
        <v>3</v>
      </c>
      <c r="B139" s="8" t="s">
        <v>20</v>
      </c>
      <c r="C139" s="6" t="s">
        <v>267</v>
      </c>
      <c r="D139" s="11">
        <v>0.156</v>
      </c>
      <c r="E139" s="8" t="s">
        <v>16</v>
      </c>
      <c r="F139" s="12">
        <v>70</v>
      </c>
      <c r="G139" s="8" t="s">
        <v>482</v>
      </c>
      <c r="H139" s="6">
        <v>22.2</v>
      </c>
      <c r="I139" s="17">
        <f t="shared" si="2"/>
        <v>3.4632000000000001</v>
      </c>
      <c r="K139" s="15"/>
    </row>
    <row r="140" spans="1:11" ht="15.2" customHeight="1" x14ac:dyDescent="0.35">
      <c r="A140" s="8">
        <v>3</v>
      </c>
      <c r="B140" s="8" t="s">
        <v>21</v>
      </c>
      <c r="C140" s="6" t="s">
        <v>268</v>
      </c>
      <c r="D140" s="11">
        <v>1.6554098999999999E-2</v>
      </c>
      <c r="E140" s="8" t="s">
        <v>16</v>
      </c>
      <c r="F140" s="12">
        <v>70</v>
      </c>
      <c r="G140" s="8" t="s">
        <v>482</v>
      </c>
      <c r="H140" s="6">
        <v>22.5</v>
      </c>
      <c r="I140" s="17">
        <f t="shared" si="2"/>
        <v>0.3724672275</v>
      </c>
      <c r="K140" s="15"/>
    </row>
    <row r="141" spans="1:11" ht="15.2" customHeight="1" x14ac:dyDescent="0.35">
      <c r="A141" s="8">
        <v>3</v>
      </c>
      <c r="B141" s="8" t="s">
        <v>22</v>
      </c>
      <c r="C141" s="6" t="s">
        <v>269</v>
      </c>
      <c r="D141" s="11">
        <v>3.2843332000000003E-2</v>
      </c>
      <c r="E141" s="8" t="s">
        <v>16</v>
      </c>
      <c r="F141" s="12">
        <v>70</v>
      </c>
      <c r="G141" s="8" t="s">
        <v>482</v>
      </c>
      <c r="H141" s="6">
        <v>28</v>
      </c>
      <c r="I141" s="17">
        <f t="shared" si="2"/>
        <v>0.91961329600000008</v>
      </c>
      <c r="K141" s="15"/>
    </row>
    <row r="142" spans="1:11" ht="15.2" customHeight="1" x14ac:dyDescent="0.35">
      <c r="A142" s="8">
        <v>3</v>
      </c>
      <c r="B142" s="8" t="s">
        <v>23</v>
      </c>
      <c r="C142" s="6" t="s">
        <v>270</v>
      </c>
      <c r="D142" s="11">
        <v>3.447E-3</v>
      </c>
      <c r="E142" s="8" t="s">
        <v>16</v>
      </c>
      <c r="F142" s="12">
        <v>70</v>
      </c>
      <c r="G142" s="8" t="s">
        <v>482</v>
      </c>
      <c r="H142" s="6">
        <v>43.08</v>
      </c>
      <c r="I142" s="17">
        <f t="shared" si="2"/>
        <v>0.14849676000000001</v>
      </c>
      <c r="K142" s="15"/>
    </row>
    <row r="143" spans="1:11" ht="15.2" customHeight="1" x14ac:dyDescent="0.35">
      <c r="A143" s="8">
        <v>3</v>
      </c>
      <c r="B143" s="8" t="s">
        <v>24</v>
      </c>
      <c r="C143" s="6" t="s">
        <v>271</v>
      </c>
      <c r="D143" s="11">
        <v>1.8612E-2</v>
      </c>
      <c r="E143" s="8" t="s">
        <v>16</v>
      </c>
      <c r="F143" s="12">
        <v>70</v>
      </c>
      <c r="G143" s="8" t="s">
        <v>482</v>
      </c>
      <c r="H143" s="6">
        <v>14.68</v>
      </c>
      <c r="I143" s="17">
        <f t="shared" si="2"/>
        <v>0.27322415999999999</v>
      </c>
      <c r="K143" s="15"/>
    </row>
    <row r="144" spans="1:11" ht="15.2" customHeight="1" x14ac:dyDescent="0.35">
      <c r="A144" s="8">
        <v>3</v>
      </c>
      <c r="B144" s="8" t="s">
        <v>25</v>
      </c>
      <c r="C144" s="6" t="s">
        <v>272</v>
      </c>
      <c r="D144" s="11">
        <v>1.034E-3</v>
      </c>
      <c r="E144" s="8" t="s">
        <v>16</v>
      </c>
      <c r="F144" s="12">
        <v>70</v>
      </c>
      <c r="G144" s="8" t="s">
        <v>482</v>
      </c>
      <c r="H144" s="6">
        <v>90.12</v>
      </c>
      <c r="I144" s="17">
        <f t="shared" si="2"/>
        <v>9.3184080000000002E-2</v>
      </c>
      <c r="K144" s="15"/>
    </row>
    <row r="145" spans="1:11" ht="15.2" customHeight="1" x14ac:dyDescent="0.35">
      <c r="A145" s="8">
        <v>3</v>
      </c>
      <c r="B145" s="8" t="s">
        <v>26</v>
      </c>
      <c r="C145" s="6" t="s">
        <v>273</v>
      </c>
      <c r="D145" s="11">
        <v>2.1714000000000001E-2</v>
      </c>
      <c r="E145" s="8" t="s">
        <v>16</v>
      </c>
      <c r="F145" s="12">
        <v>70</v>
      </c>
      <c r="G145" s="8" t="s">
        <v>482</v>
      </c>
      <c r="H145" s="6">
        <v>19.54</v>
      </c>
      <c r="I145" s="17">
        <f t="shared" si="2"/>
        <v>0.42429156000000001</v>
      </c>
      <c r="K145" s="15"/>
    </row>
    <row r="146" spans="1:11" ht="15.2" customHeight="1" x14ac:dyDescent="0.35">
      <c r="A146" s="8">
        <v>3</v>
      </c>
      <c r="B146" s="8" t="s">
        <v>27</v>
      </c>
      <c r="C146" s="6" t="s">
        <v>274</v>
      </c>
      <c r="D146" s="11">
        <v>2.068E-3</v>
      </c>
      <c r="E146" s="8" t="s">
        <v>16</v>
      </c>
      <c r="F146" s="12">
        <v>70</v>
      </c>
      <c r="G146" s="8" t="s">
        <v>482</v>
      </c>
      <c r="H146" s="6">
        <v>12.98</v>
      </c>
      <c r="I146" s="17">
        <f t="shared" si="2"/>
        <v>2.6842640000000001E-2</v>
      </c>
      <c r="K146" s="15"/>
    </row>
    <row r="147" spans="1:11" ht="15.2" customHeight="1" x14ac:dyDescent="0.35">
      <c r="A147" s="8">
        <v>3</v>
      </c>
      <c r="B147" s="8" t="s">
        <v>28</v>
      </c>
      <c r="C147" s="6" t="s">
        <v>275</v>
      </c>
      <c r="D147" s="11">
        <v>2.068E-3</v>
      </c>
      <c r="E147" s="8" t="s">
        <v>16</v>
      </c>
      <c r="F147" s="12">
        <v>70</v>
      </c>
      <c r="G147" s="8" t="s">
        <v>482</v>
      </c>
      <c r="H147" s="6">
        <v>47.23</v>
      </c>
      <c r="I147" s="17">
        <f t="shared" si="2"/>
        <v>9.767163999999999E-2</v>
      </c>
      <c r="K147" s="15"/>
    </row>
    <row r="148" spans="1:11" ht="15.2" customHeight="1" x14ac:dyDescent="0.35">
      <c r="A148" s="8">
        <v>3</v>
      </c>
      <c r="B148" s="8" t="s">
        <v>29</v>
      </c>
      <c r="C148" s="6" t="s">
        <v>276</v>
      </c>
      <c r="D148" s="11">
        <v>6.2040000000000003E-3</v>
      </c>
      <c r="E148" s="8" t="s">
        <v>16</v>
      </c>
      <c r="F148" s="12">
        <v>70</v>
      </c>
      <c r="G148" s="8" t="s">
        <v>482</v>
      </c>
      <c r="H148" s="6">
        <v>7.13</v>
      </c>
      <c r="I148" s="17">
        <f t="shared" si="2"/>
        <v>4.4234519999999999E-2</v>
      </c>
      <c r="K148" s="15"/>
    </row>
    <row r="149" spans="1:11" ht="15.2" customHeight="1" x14ac:dyDescent="0.35">
      <c r="A149" s="8">
        <v>1</v>
      </c>
      <c r="B149" s="8" t="s">
        <v>194</v>
      </c>
      <c r="C149" s="6" t="s">
        <v>444</v>
      </c>
      <c r="D149" s="11">
        <v>1</v>
      </c>
      <c r="E149" s="8" t="s">
        <v>7</v>
      </c>
      <c r="F149" s="12">
        <v>10</v>
      </c>
      <c r="G149" s="8" t="s">
        <v>134</v>
      </c>
      <c r="H149" s="6">
        <f>I150+I176</f>
        <v>65.427758875766628</v>
      </c>
      <c r="I149" s="17">
        <f t="shared" si="2"/>
        <v>65.427758875766628</v>
      </c>
      <c r="K149" s="15"/>
    </row>
    <row r="150" spans="1:11" ht="15.2" customHeight="1" x14ac:dyDescent="0.35">
      <c r="A150" s="8">
        <v>2</v>
      </c>
      <c r="B150" s="8" t="s">
        <v>193</v>
      </c>
      <c r="C150" s="6" t="s">
        <v>445</v>
      </c>
      <c r="D150" s="11">
        <v>1</v>
      </c>
      <c r="E150" s="8" t="s">
        <v>7</v>
      </c>
      <c r="F150" s="12">
        <v>70</v>
      </c>
      <c r="G150" s="8" t="s">
        <v>134</v>
      </c>
      <c r="H150" s="6">
        <f>SUMIF(A151:A186,3,I151:I186)</f>
        <v>61.821288634825784</v>
      </c>
      <c r="I150" s="17">
        <f t="shared" si="2"/>
        <v>61.821288634825784</v>
      </c>
      <c r="K150" s="15"/>
    </row>
    <row r="151" spans="1:11" ht="15.2" customHeight="1" x14ac:dyDescent="0.35">
      <c r="A151" s="8">
        <v>3</v>
      </c>
      <c r="B151" s="8" t="s">
        <v>192</v>
      </c>
      <c r="C151" s="6" t="s">
        <v>446</v>
      </c>
      <c r="D151" s="11">
        <v>1</v>
      </c>
      <c r="E151" s="8" t="s">
        <v>7</v>
      </c>
      <c r="F151" s="12">
        <v>20</v>
      </c>
      <c r="G151" s="8" t="s">
        <v>482</v>
      </c>
      <c r="H151" s="6">
        <v>0.2089</v>
      </c>
      <c r="I151" s="17">
        <f t="shared" si="2"/>
        <v>0.2089</v>
      </c>
      <c r="K151" s="15"/>
    </row>
    <row r="152" spans="1:11" ht="15.2" customHeight="1" x14ac:dyDescent="0.35">
      <c r="A152" s="8">
        <v>3</v>
      </c>
      <c r="B152" s="8" t="s">
        <v>191</v>
      </c>
      <c r="C152" s="6" t="s">
        <v>447</v>
      </c>
      <c r="D152" s="11">
        <v>1</v>
      </c>
      <c r="E152" s="8" t="s">
        <v>7</v>
      </c>
      <c r="F152" s="12">
        <v>20</v>
      </c>
      <c r="G152" s="8" t="s">
        <v>482</v>
      </c>
      <c r="H152" s="6">
        <v>0.20519999999999999</v>
      </c>
      <c r="I152" s="17">
        <f t="shared" si="2"/>
        <v>0.20519999999999999</v>
      </c>
      <c r="K152" s="15"/>
    </row>
    <row r="153" spans="1:11" ht="15.2" customHeight="1" x14ac:dyDescent="0.35">
      <c r="A153" s="8">
        <v>3</v>
      </c>
      <c r="B153" s="8" t="s">
        <v>190</v>
      </c>
      <c r="C153" s="6" t="s">
        <v>448</v>
      </c>
      <c r="D153" s="11">
        <v>1</v>
      </c>
      <c r="E153" s="8" t="s">
        <v>7</v>
      </c>
      <c r="F153" s="12">
        <v>20</v>
      </c>
      <c r="G153" s="8" t="s">
        <v>482</v>
      </c>
      <c r="H153" s="6">
        <v>0.57516</v>
      </c>
      <c r="I153" s="17">
        <f t="shared" si="2"/>
        <v>0.57516</v>
      </c>
      <c r="K153" s="15"/>
    </row>
    <row r="154" spans="1:11" ht="15.2" customHeight="1" x14ac:dyDescent="0.35">
      <c r="A154" s="8">
        <v>3</v>
      </c>
      <c r="B154" s="8" t="s">
        <v>189</v>
      </c>
      <c r="C154" s="6" t="s">
        <v>449</v>
      </c>
      <c r="D154" s="11">
        <v>2</v>
      </c>
      <c r="E154" s="8" t="s">
        <v>7</v>
      </c>
      <c r="F154" s="12">
        <v>20</v>
      </c>
      <c r="G154" s="8" t="s">
        <v>134</v>
      </c>
      <c r="H154" s="6">
        <f>I155</f>
        <v>0.15968099999999999</v>
      </c>
      <c r="I154" s="17">
        <f t="shared" si="2"/>
        <v>0.31936199999999998</v>
      </c>
      <c r="K154" s="15"/>
    </row>
    <row r="155" spans="1:11" ht="15.2" customHeight="1" x14ac:dyDescent="0.35">
      <c r="A155" s="8">
        <v>4</v>
      </c>
      <c r="B155" s="8" t="s">
        <v>57</v>
      </c>
      <c r="C155" s="6" t="s">
        <v>309</v>
      </c>
      <c r="D155" s="11">
        <v>3.1E-2</v>
      </c>
      <c r="E155" s="8" t="s">
        <v>16</v>
      </c>
      <c r="F155" s="12">
        <v>110</v>
      </c>
      <c r="G155" s="8" t="s">
        <v>482</v>
      </c>
      <c r="H155" s="6">
        <v>5.1509999999999998</v>
      </c>
      <c r="I155" s="17">
        <f t="shared" si="2"/>
        <v>0.15968099999999999</v>
      </c>
      <c r="K155" s="15"/>
    </row>
    <row r="156" spans="1:11" ht="15.2" customHeight="1" x14ac:dyDescent="0.35">
      <c r="A156" s="8">
        <v>3</v>
      </c>
      <c r="B156" s="8" t="s">
        <v>188</v>
      </c>
      <c r="C156" s="6" t="s">
        <v>450</v>
      </c>
      <c r="D156" s="11">
        <v>1</v>
      </c>
      <c r="E156" s="8" t="s">
        <v>7</v>
      </c>
      <c r="F156" s="12">
        <v>20</v>
      </c>
      <c r="G156" s="8" t="s">
        <v>134</v>
      </c>
      <c r="H156" s="6">
        <f>I157</f>
        <v>0.57585999899999996</v>
      </c>
      <c r="I156" s="17">
        <f t="shared" si="2"/>
        <v>0.57585999899999996</v>
      </c>
      <c r="K156" s="15"/>
    </row>
    <row r="157" spans="1:11" ht="15.2" customHeight="1" x14ac:dyDescent="0.35">
      <c r="A157" s="8">
        <v>4</v>
      </c>
      <c r="B157" s="8" t="s">
        <v>55</v>
      </c>
      <c r="C157" s="6" t="s">
        <v>283</v>
      </c>
      <c r="D157" s="11">
        <v>0.12089999999999999</v>
      </c>
      <c r="E157" s="8" t="s">
        <v>16</v>
      </c>
      <c r="F157" s="12">
        <v>110</v>
      </c>
      <c r="G157" s="8" t="s">
        <v>482</v>
      </c>
      <c r="H157" s="6">
        <v>4.7631100000000002</v>
      </c>
      <c r="I157" s="17">
        <f t="shared" si="2"/>
        <v>0.57585999899999996</v>
      </c>
      <c r="K157" s="15"/>
    </row>
    <row r="158" spans="1:11" ht="15.2" customHeight="1" x14ac:dyDescent="0.35">
      <c r="A158" s="8">
        <v>3</v>
      </c>
      <c r="B158" s="8" t="s">
        <v>187</v>
      </c>
      <c r="C158" s="6" t="s">
        <v>451</v>
      </c>
      <c r="D158" s="11">
        <v>1</v>
      </c>
      <c r="E158" s="8" t="s">
        <v>7</v>
      </c>
      <c r="F158" s="12">
        <v>20</v>
      </c>
      <c r="G158" s="8" t="s">
        <v>482</v>
      </c>
      <c r="H158" s="6">
        <v>0.28070000000000001</v>
      </c>
      <c r="I158" s="17">
        <f t="shared" si="2"/>
        <v>0.28070000000000001</v>
      </c>
      <c r="K158" s="15"/>
    </row>
    <row r="159" spans="1:11" ht="15.2" customHeight="1" x14ac:dyDescent="0.35">
      <c r="A159" s="8">
        <v>3</v>
      </c>
      <c r="B159" s="8" t="s">
        <v>186</v>
      </c>
      <c r="C159" s="6" t="s">
        <v>452</v>
      </c>
      <c r="D159" s="11">
        <v>1</v>
      </c>
      <c r="E159" s="8" t="s">
        <v>7</v>
      </c>
      <c r="F159" s="12">
        <v>20</v>
      </c>
      <c r="G159" s="8" t="s">
        <v>482</v>
      </c>
      <c r="H159" s="6">
        <v>0.18759999999999999</v>
      </c>
      <c r="I159" s="17">
        <f t="shared" si="2"/>
        <v>0.18759999999999999</v>
      </c>
      <c r="K159" s="15"/>
    </row>
    <row r="160" spans="1:11" ht="15.2" customHeight="1" x14ac:dyDescent="0.35">
      <c r="A160" s="8">
        <v>3</v>
      </c>
      <c r="B160" s="8" t="s">
        <v>185</v>
      </c>
      <c r="C160" s="6" t="s">
        <v>453</v>
      </c>
      <c r="D160" s="11">
        <v>1</v>
      </c>
      <c r="E160" s="8" t="s">
        <v>7</v>
      </c>
      <c r="F160" s="12">
        <v>20</v>
      </c>
      <c r="G160" s="8" t="s">
        <v>482</v>
      </c>
      <c r="H160" s="6">
        <v>0.65</v>
      </c>
      <c r="I160" s="17">
        <f t="shared" si="2"/>
        <v>0.65</v>
      </c>
      <c r="K160" s="15"/>
    </row>
    <row r="161" spans="1:11" ht="15.2" customHeight="1" x14ac:dyDescent="0.35">
      <c r="A161" s="8">
        <v>3</v>
      </c>
      <c r="B161" s="8" t="s">
        <v>184</v>
      </c>
      <c r="C161" s="6" t="s">
        <v>454</v>
      </c>
      <c r="D161" s="11">
        <v>1</v>
      </c>
      <c r="E161" s="8" t="s">
        <v>7</v>
      </c>
      <c r="F161" s="12">
        <v>20</v>
      </c>
      <c r="G161" s="8" t="s">
        <v>482</v>
      </c>
      <c r="H161" s="6">
        <v>7.0589000000000004</v>
      </c>
      <c r="I161" s="17">
        <f t="shared" si="2"/>
        <v>7.0589000000000004</v>
      </c>
      <c r="K161" s="15"/>
    </row>
    <row r="162" spans="1:11" ht="15.2" customHeight="1" x14ac:dyDescent="0.35">
      <c r="A162" s="8">
        <v>3</v>
      </c>
      <c r="B162" s="8" t="s">
        <v>183</v>
      </c>
      <c r="C162" s="6" t="s">
        <v>455</v>
      </c>
      <c r="D162" s="11">
        <v>1</v>
      </c>
      <c r="E162" s="8" t="s">
        <v>7</v>
      </c>
      <c r="F162" s="12">
        <v>20</v>
      </c>
      <c r="G162" s="8" t="s">
        <v>482</v>
      </c>
      <c r="H162" s="6">
        <v>7.0589000000000004</v>
      </c>
      <c r="I162" s="17">
        <f t="shared" si="2"/>
        <v>7.0589000000000004</v>
      </c>
      <c r="K162" s="15"/>
    </row>
    <row r="163" spans="1:11" ht="15.2" customHeight="1" x14ac:dyDescent="0.35">
      <c r="A163" s="8">
        <v>3</v>
      </c>
      <c r="B163" s="8" t="s">
        <v>182</v>
      </c>
      <c r="C163" s="6" t="s">
        <v>306</v>
      </c>
      <c r="D163" s="11">
        <v>1</v>
      </c>
      <c r="E163" s="8" t="s">
        <v>7</v>
      </c>
      <c r="F163" s="12">
        <v>20</v>
      </c>
      <c r="G163" s="8" t="s">
        <v>134</v>
      </c>
      <c r="H163" s="6">
        <f>I164</f>
        <v>1.9558450000000001</v>
      </c>
      <c r="I163" s="17">
        <f t="shared" si="2"/>
        <v>1.9558450000000001</v>
      </c>
      <c r="K163" s="15"/>
    </row>
    <row r="164" spans="1:11" ht="15.2" customHeight="1" x14ac:dyDescent="0.35">
      <c r="A164" s="8">
        <v>4</v>
      </c>
      <c r="B164" s="8" t="s">
        <v>68</v>
      </c>
      <c r="C164" s="6" t="s">
        <v>307</v>
      </c>
      <c r="D164" s="11">
        <v>0.443</v>
      </c>
      <c r="E164" s="8" t="s">
        <v>16</v>
      </c>
      <c r="F164" s="12">
        <v>60</v>
      </c>
      <c r="G164" s="8" t="s">
        <v>482</v>
      </c>
      <c r="H164" s="6">
        <v>4.415</v>
      </c>
      <c r="I164" s="17">
        <f t="shared" si="2"/>
        <v>1.9558450000000001</v>
      </c>
      <c r="K164" s="15"/>
    </row>
    <row r="165" spans="1:11" ht="15.2" customHeight="1" x14ac:dyDescent="0.35">
      <c r="A165" s="8">
        <v>3</v>
      </c>
      <c r="B165" s="8" t="s">
        <v>181</v>
      </c>
      <c r="C165" s="6" t="s">
        <v>456</v>
      </c>
      <c r="D165" s="11">
        <v>1</v>
      </c>
      <c r="E165" s="8" t="s">
        <v>7</v>
      </c>
      <c r="F165" s="12">
        <v>20</v>
      </c>
      <c r="G165" s="8" t="s">
        <v>482</v>
      </c>
      <c r="H165" s="6">
        <v>8.7344000000000008</v>
      </c>
      <c r="I165" s="17">
        <f t="shared" si="2"/>
        <v>8.7344000000000008</v>
      </c>
      <c r="K165" s="15"/>
    </row>
    <row r="166" spans="1:11" ht="15.2" customHeight="1" x14ac:dyDescent="0.35">
      <c r="A166" s="8">
        <v>3</v>
      </c>
      <c r="B166" s="8" t="s">
        <v>180</v>
      </c>
      <c r="C166" s="6" t="s">
        <v>457</v>
      </c>
      <c r="D166" s="11">
        <v>1</v>
      </c>
      <c r="E166" s="8" t="s">
        <v>7</v>
      </c>
      <c r="F166" s="12">
        <v>20</v>
      </c>
      <c r="G166" s="8" t="s">
        <v>482</v>
      </c>
      <c r="H166" s="6">
        <v>8.8233999999999995</v>
      </c>
      <c r="I166" s="17">
        <f t="shared" si="2"/>
        <v>8.8233999999999995</v>
      </c>
      <c r="K166" s="15"/>
    </row>
    <row r="167" spans="1:11" ht="15.2" customHeight="1" x14ac:dyDescent="0.35">
      <c r="A167" s="8">
        <v>3</v>
      </c>
      <c r="B167" s="8" t="s">
        <v>60</v>
      </c>
      <c r="C167" s="6" t="s">
        <v>315</v>
      </c>
      <c r="D167" s="11">
        <v>1</v>
      </c>
      <c r="E167" s="8" t="s">
        <v>7</v>
      </c>
      <c r="F167" s="12">
        <v>20</v>
      </c>
      <c r="G167" s="8" t="s">
        <v>482</v>
      </c>
      <c r="H167" s="6">
        <v>5</v>
      </c>
      <c r="I167" s="17">
        <f t="shared" si="2"/>
        <v>5</v>
      </c>
      <c r="K167" s="15"/>
    </row>
    <row r="168" spans="1:11" ht="15.2" customHeight="1" x14ac:dyDescent="0.35">
      <c r="A168" s="8">
        <v>3</v>
      </c>
      <c r="B168" s="8" t="s">
        <v>59</v>
      </c>
      <c r="C168" s="6" t="s">
        <v>316</v>
      </c>
      <c r="D168" s="11">
        <v>1</v>
      </c>
      <c r="E168" s="8" t="s">
        <v>7</v>
      </c>
      <c r="F168" s="12">
        <v>20</v>
      </c>
      <c r="G168" s="8" t="s">
        <v>482</v>
      </c>
      <c r="H168" s="6">
        <v>5</v>
      </c>
      <c r="I168" s="17">
        <f t="shared" si="2"/>
        <v>5</v>
      </c>
      <c r="K168" s="15"/>
    </row>
    <row r="169" spans="1:11" ht="15.2" customHeight="1" x14ac:dyDescent="0.35">
      <c r="A169" s="8">
        <v>3</v>
      </c>
      <c r="B169" s="8" t="s">
        <v>179</v>
      </c>
      <c r="C169" s="6" t="s">
        <v>458</v>
      </c>
      <c r="D169" s="11">
        <v>2</v>
      </c>
      <c r="E169" s="8" t="s">
        <v>7</v>
      </c>
      <c r="F169" s="12">
        <v>20</v>
      </c>
      <c r="G169" s="8" t="s">
        <v>482</v>
      </c>
      <c r="H169" s="6">
        <v>1.9795</v>
      </c>
      <c r="I169" s="17">
        <f t="shared" si="2"/>
        <v>3.9590000000000001</v>
      </c>
      <c r="K169" s="15"/>
    </row>
    <row r="170" spans="1:11" ht="15.2" customHeight="1" x14ac:dyDescent="0.35">
      <c r="A170" s="8">
        <v>3</v>
      </c>
      <c r="B170" s="8" t="s">
        <v>178</v>
      </c>
      <c r="C170" s="6" t="s">
        <v>459</v>
      </c>
      <c r="D170" s="11">
        <v>1</v>
      </c>
      <c r="E170" s="8" t="s">
        <v>7</v>
      </c>
      <c r="F170" s="12">
        <v>20</v>
      </c>
      <c r="G170" s="8" t="s">
        <v>482</v>
      </c>
      <c r="H170" s="6">
        <v>3.6818</v>
      </c>
      <c r="I170" s="17">
        <f t="shared" si="2"/>
        <v>3.6818</v>
      </c>
      <c r="K170" s="15"/>
    </row>
    <row r="171" spans="1:11" ht="15.2" customHeight="1" x14ac:dyDescent="0.35">
      <c r="A171" s="8">
        <v>3</v>
      </c>
      <c r="B171" s="8" t="s">
        <v>54</v>
      </c>
      <c r="C171" s="6" t="s">
        <v>319</v>
      </c>
      <c r="D171" s="11">
        <v>1</v>
      </c>
      <c r="E171" s="8" t="s">
        <v>7</v>
      </c>
      <c r="F171" s="12">
        <v>20</v>
      </c>
      <c r="G171" s="8" t="s">
        <v>134</v>
      </c>
      <c r="H171" s="6">
        <f>I172+I173</f>
        <v>1.37739408</v>
      </c>
      <c r="I171" s="17">
        <f t="shared" si="2"/>
        <v>1.37739408</v>
      </c>
      <c r="K171" s="15"/>
    </row>
    <row r="172" spans="1:11" ht="15.2" customHeight="1" x14ac:dyDescent="0.35">
      <c r="A172" s="8">
        <v>4</v>
      </c>
      <c r="B172" s="8" t="s">
        <v>53</v>
      </c>
      <c r="C172" s="6" t="s">
        <v>320</v>
      </c>
      <c r="D172" s="11">
        <v>1</v>
      </c>
      <c r="E172" s="8" t="s">
        <v>7</v>
      </c>
      <c r="F172" s="12">
        <v>110</v>
      </c>
      <c r="G172" s="8" t="s">
        <v>482</v>
      </c>
      <c r="H172" s="6">
        <v>0.73499999999999999</v>
      </c>
      <c r="I172" s="17">
        <f t="shared" si="2"/>
        <v>0.73499999999999999</v>
      </c>
      <c r="K172" s="15"/>
    </row>
    <row r="173" spans="1:11" ht="15.2" customHeight="1" x14ac:dyDescent="0.35">
      <c r="A173" s="8">
        <v>4</v>
      </c>
      <c r="B173" s="8" t="s">
        <v>52</v>
      </c>
      <c r="C173" s="6" t="s">
        <v>321</v>
      </c>
      <c r="D173" s="11">
        <v>0.1305</v>
      </c>
      <c r="E173" s="8" t="s">
        <v>16</v>
      </c>
      <c r="F173" s="12">
        <v>110</v>
      </c>
      <c r="G173" s="8" t="s">
        <v>482</v>
      </c>
      <c r="H173" s="6">
        <v>4.9225599999999998</v>
      </c>
      <c r="I173" s="17">
        <f t="shared" si="2"/>
        <v>0.64239407999999998</v>
      </c>
      <c r="K173" s="15"/>
    </row>
    <row r="174" spans="1:11" ht="15.2" customHeight="1" x14ac:dyDescent="0.35">
      <c r="A174" s="8">
        <v>3</v>
      </c>
      <c r="B174" s="8" t="s">
        <v>17</v>
      </c>
      <c r="C174" s="6" t="s">
        <v>265</v>
      </c>
      <c r="D174" s="11">
        <v>1.40672E-2</v>
      </c>
      <c r="E174" s="8" t="s">
        <v>16</v>
      </c>
      <c r="F174" s="12">
        <v>20</v>
      </c>
      <c r="G174" s="8" t="s">
        <v>482</v>
      </c>
      <c r="H174" s="6">
        <v>5.9678599999999999</v>
      </c>
      <c r="I174" s="17">
        <f t="shared" si="2"/>
        <v>8.3951080191999997E-2</v>
      </c>
      <c r="K174" s="15"/>
    </row>
    <row r="175" spans="1:11" ht="15.2" customHeight="1" x14ac:dyDescent="0.35">
      <c r="A175" s="8">
        <v>3</v>
      </c>
      <c r="B175" s="8" t="s">
        <v>50</v>
      </c>
      <c r="C175" s="6" t="s">
        <v>323</v>
      </c>
      <c r="D175" s="11">
        <v>4.1344064E-2</v>
      </c>
      <c r="E175" s="8" t="s">
        <v>16</v>
      </c>
      <c r="F175" s="12">
        <v>20</v>
      </c>
      <c r="G175" s="8" t="s">
        <v>482</v>
      </c>
      <c r="H175" s="6">
        <v>5.3620900000000002</v>
      </c>
      <c r="I175" s="17">
        <f t="shared" si="2"/>
        <v>0.22169059213376002</v>
      </c>
      <c r="K175" s="15"/>
    </row>
    <row r="176" spans="1:11" ht="15.2" customHeight="1" x14ac:dyDescent="0.35">
      <c r="A176" s="8">
        <v>2</v>
      </c>
      <c r="B176" s="8" t="s">
        <v>18</v>
      </c>
      <c r="C176" s="6" t="s">
        <v>266</v>
      </c>
      <c r="D176" s="11">
        <v>0.61509999999999998</v>
      </c>
      <c r="E176" s="8" t="s">
        <v>19</v>
      </c>
      <c r="F176" s="12">
        <v>70</v>
      </c>
      <c r="G176" s="8" t="s">
        <v>134</v>
      </c>
      <c r="H176" s="13">
        <f>SUM(I177:I186)</f>
        <v>5.8632258835000002</v>
      </c>
      <c r="I176" s="17">
        <f t="shared" si="2"/>
        <v>3.6064702409408498</v>
      </c>
      <c r="K176" s="15"/>
    </row>
    <row r="177" spans="1:15" ht="15.2" customHeight="1" x14ac:dyDescent="0.35">
      <c r="A177" s="8">
        <v>3</v>
      </c>
      <c r="B177" s="8" t="s">
        <v>20</v>
      </c>
      <c r="C177" s="6" t="s">
        <v>267</v>
      </c>
      <c r="D177" s="11">
        <v>0.156</v>
      </c>
      <c r="E177" s="8" t="s">
        <v>16</v>
      </c>
      <c r="F177" s="12">
        <v>70</v>
      </c>
      <c r="G177" s="8" t="s">
        <v>482</v>
      </c>
      <c r="H177" s="6">
        <v>22.2</v>
      </c>
      <c r="I177" s="17">
        <f t="shared" si="2"/>
        <v>3.4632000000000001</v>
      </c>
      <c r="K177" s="15"/>
    </row>
    <row r="178" spans="1:15" ht="15.2" customHeight="1" x14ac:dyDescent="0.35">
      <c r="A178" s="8">
        <v>3</v>
      </c>
      <c r="B178" s="8" t="s">
        <v>21</v>
      </c>
      <c r="C178" s="6" t="s">
        <v>268</v>
      </c>
      <c r="D178" s="11">
        <v>1.6554098999999999E-2</v>
      </c>
      <c r="E178" s="8" t="s">
        <v>16</v>
      </c>
      <c r="F178" s="12">
        <v>70</v>
      </c>
      <c r="G178" s="8" t="s">
        <v>482</v>
      </c>
      <c r="H178" s="6">
        <v>22.5</v>
      </c>
      <c r="I178" s="17">
        <f t="shared" si="2"/>
        <v>0.3724672275</v>
      </c>
      <c r="K178" s="15"/>
    </row>
    <row r="179" spans="1:15" ht="15.2" customHeight="1" x14ac:dyDescent="0.35">
      <c r="A179" s="8">
        <v>3</v>
      </c>
      <c r="B179" s="8" t="s">
        <v>22</v>
      </c>
      <c r="C179" s="6" t="s">
        <v>269</v>
      </c>
      <c r="D179" s="11">
        <v>3.2843332000000003E-2</v>
      </c>
      <c r="E179" s="8" t="s">
        <v>16</v>
      </c>
      <c r="F179" s="12">
        <v>70</v>
      </c>
      <c r="G179" s="8" t="s">
        <v>482</v>
      </c>
      <c r="H179" s="6">
        <v>28</v>
      </c>
      <c r="I179" s="17">
        <f t="shared" si="2"/>
        <v>0.91961329600000008</v>
      </c>
      <c r="K179" s="15"/>
    </row>
    <row r="180" spans="1:15" ht="15.2" customHeight="1" x14ac:dyDescent="0.35">
      <c r="A180" s="8">
        <v>3</v>
      </c>
      <c r="B180" s="8" t="s">
        <v>23</v>
      </c>
      <c r="C180" s="6" t="s">
        <v>270</v>
      </c>
      <c r="D180" s="11">
        <v>3.447E-3</v>
      </c>
      <c r="E180" s="8" t="s">
        <v>16</v>
      </c>
      <c r="F180" s="12">
        <v>70</v>
      </c>
      <c r="G180" s="8" t="s">
        <v>482</v>
      </c>
      <c r="H180" s="6">
        <v>43.08</v>
      </c>
      <c r="I180" s="17">
        <f t="shared" si="2"/>
        <v>0.14849676000000001</v>
      </c>
      <c r="K180" s="15"/>
    </row>
    <row r="181" spans="1:15" ht="15.2" customHeight="1" x14ac:dyDescent="0.35">
      <c r="A181" s="8">
        <v>3</v>
      </c>
      <c r="B181" s="8" t="s">
        <v>24</v>
      </c>
      <c r="C181" s="6" t="s">
        <v>271</v>
      </c>
      <c r="D181" s="11">
        <v>1.8612E-2</v>
      </c>
      <c r="E181" s="8" t="s">
        <v>16</v>
      </c>
      <c r="F181" s="12">
        <v>70</v>
      </c>
      <c r="G181" s="8" t="s">
        <v>482</v>
      </c>
      <c r="H181" s="6">
        <v>14.68</v>
      </c>
      <c r="I181" s="17">
        <f t="shared" si="2"/>
        <v>0.27322415999999999</v>
      </c>
      <c r="K181" s="15"/>
    </row>
    <row r="182" spans="1:15" ht="15.2" customHeight="1" x14ac:dyDescent="0.35">
      <c r="A182" s="8">
        <v>3</v>
      </c>
      <c r="B182" s="8" t="s">
        <v>25</v>
      </c>
      <c r="C182" s="6" t="s">
        <v>272</v>
      </c>
      <c r="D182" s="11">
        <v>1.034E-3</v>
      </c>
      <c r="E182" s="8" t="s">
        <v>16</v>
      </c>
      <c r="F182" s="12">
        <v>70</v>
      </c>
      <c r="G182" s="8" t="s">
        <v>482</v>
      </c>
      <c r="H182" s="6">
        <v>90.12</v>
      </c>
      <c r="I182" s="17">
        <f t="shared" si="2"/>
        <v>9.3184080000000002E-2</v>
      </c>
      <c r="K182" s="15"/>
    </row>
    <row r="183" spans="1:15" ht="15.2" customHeight="1" x14ac:dyDescent="0.35">
      <c r="A183" s="8">
        <v>3</v>
      </c>
      <c r="B183" s="8" t="s">
        <v>26</v>
      </c>
      <c r="C183" s="6" t="s">
        <v>273</v>
      </c>
      <c r="D183" s="11">
        <v>2.1714000000000001E-2</v>
      </c>
      <c r="E183" s="8" t="s">
        <v>16</v>
      </c>
      <c r="F183" s="12">
        <v>70</v>
      </c>
      <c r="G183" s="8" t="s">
        <v>482</v>
      </c>
      <c r="H183" s="6">
        <v>19.54</v>
      </c>
      <c r="I183" s="17">
        <f t="shared" si="2"/>
        <v>0.42429156000000001</v>
      </c>
      <c r="K183" s="15"/>
    </row>
    <row r="184" spans="1:15" ht="15.2" customHeight="1" x14ac:dyDescent="0.35">
      <c r="A184" s="8">
        <v>3</v>
      </c>
      <c r="B184" s="8" t="s">
        <v>27</v>
      </c>
      <c r="C184" s="6" t="s">
        <v>274</v>
      </c>
      <c r="D184" s="11">
        <v>2.068E-3</v>
      </c>
      <c r="E184" s="8" t="s">
        <v>16</v>
      </c>
      <c r="F184" s="12">
        <v>70</v>
      </c>
      <c r="G184" s="8" t="s">
        <v>482</v>
      </c>
      <c r="H184" s="6">
        <v>12.98</v>
      </c>
      <c r="I184" s="17">
        <f t="shared" si="2"/>
        <v>2.6842640000000001E-2</v>
      </c>
      <c r="K184" s="15"/>
    </row>
    <row r="185" spans="1:15" ht="15.2" customHeight="1" x14ac:dyDescent="0.35">
      <c r="A185" s="8">
        <v>3</v>
      </c>
      <c r="B185" s="8" t="s">
        <v>28</v>
      </c>
      <c r="C185" s="6" t="s">
        <v>275</v>
      </c>
      <c r="D185" s="11">
        <v>2.068E-3</v>
      </c>
      <c r="E185" s="8" t="s">
        <v>16</v>
      </c>
      <c r="F185" s="12">
        <v>70</v>
      </c>
      <c r="G185" s="8" t="s">
        <v>482</v>
      </c>
      <c r="H185" s="6">
        <v>47.23</v>
      </c>
      <c r="I185" s="17">
        <f t="shared" si="2"/>
        <v>9.767163999999999E-2</v>
      </c>
      <c r="K185" s="15"/>
    </row>
    <row r="186" spans="1:15" ht="15.2" customHeight="1" x14ac:dyDescent="0.35">
      <c r="A186" s="8">
        <v>3</v>
      </c>
      <c r="B186" s="8" t="s">
        <v>29</v>
      </c>
      <c r="C186" s="6" t="s">
        <v>276</v>
      </c>
      <c r="D186" s="11">
        <v>6.2040000000000003E-3</v>
      </c>
      <c r="E186" s="8" t="s">
        <v>16</v>
      </c>
      <c r="F186" s="12">
        <v>70</v>
      </c>
      <c r="G186" s="8" t="s">
        <v>482</v>
      </c>
      <c r="H186" s="6">
        <v>7.13</v>
      </c>
      <c r="I186" s="17">
        <f t="shared" si="2"/>
        <v>4.4234519999999999E-2</v>
      </c>
      <c r="K186" s="15"/>
    </row>
    <row r="187" spans="1:15" ht="15.2" customHeight="1" x14ac:dyDescent="0.35">
      <c r="A187" s="8">
        <v>1</v>
      </c>
      <c r="B187" s="8" t="s">
        <v>177</v>
      </c>
      <c r="C187" s="6" t="s">
        <v>460</v>
      </c>
      <c r="D187" s="11">
        <v>1</v>
      </c>
      <c r="E187" s="8" t="s">
        <v>7</v>
      </c>
      <c r="F187" s="12">
        <v>10</v>
      </c>
      <c r="G187" s="8" t="s">
        <v>134</v>
      </c>
      <c r="H187" s="6">
        <f>I188</f>
        <v>0.18418162499999999</v>
      </c>
      <c r="I187" s="17">
        <f t="shared" si="2"/>
        <v>0.18418162499999999</v>
      </c>
      <c r="K187" s="15">
        <v>0.22</v>
      </c>
      <c r="L187" s="6">
        <v>0.1</v>
      </c>
      <c r="N187" s="6">
        <f>D187*K187</f>
        <v>0.22</v>
      </c>
      <c r="O187" s="6">
        <f>D187*L187</f>
        <v>0.1</v>
      </c>
    </row>
    <row r="188" spans="1:15" ht="15.2" customHeight="1" x14ac:dyDescent="0.35">
      <c r="A188" s="8">
        <v>2</v>
      </c>
      <c r="B188" s="8" t="s">
        <v>111</v>
      </c>
      <c r="C188" s="6" t="s">
        <v>360</v>
      </c>
      <c r="D188" s="11">
        <v>1.125E-2</v>
      </c>
      <c r="E188" s="8" t="s">
        <v>16</v>
      </c>
      <c r="F188" s="12">
        <v>90</v>
      </c>
      <c r="G188" s="8" t="s">
        <v>482</v>
      </c>
      <c r="H188" s="6">
        <v>16.371700000000001</v>
      </c>
      <c r="I188" s="17">
        <f t="shared" si="2"/>
        <v>0.18418162499999999</v>
      </c>
      <c r="K188" s="15"/>
    </row>
    <row r="189" spans="1:15" ht="15.2" customHeight="1" x14ac:dyDescent="0.35">
      <c r="A189" s="8">
        <v>1</v>
      </c>
      <c r="B189" s="8" t="s">
        <v>176</v>
      </c>
      <c r="C189" s="6" t="s">
        <v>461</v>
      </c>
      <c r="D189" s="11">
        <v>1</v>
      </c>
      <c r="E189" s="8" t="s">
        <v>7</v>
      </c>
      <c r="F189" s="12">
        <v>10</v>
      </c>
      <c r="G189" s="8" t="s">
        <v>134</v>
      </c>
      <c r="H189" s="6">
        <f>I190</f>
        <v>3.7327475999999998E-2</v>
      </c>
      <c r="I189" s="17">
        <f t="shared" si="2"/>
        <v>3.7327475999999998E-2</v>
      </c>
      <c r="K189" s="15">
        <v>0.22</v>
      </c>
      <c r="L189" s="6">
        <v>0.1</v>
      </c>
      <c r="N189" s="6">
        <f>D189*K189</f>
        <v>0.22</v>
      </c>
      <c r="O189" s="6">
        <f>D189*L189</f>
        <v>0.1</v>
      </c>
    </row>
    <row r="190" spans="1:15" ht="15.2" customHeight="1" x14ac:dyDescent="0.35">
      <c r="A190" s="8">
        <v>2</v>
      </c>
      <c r="B190" s="8" t="s">
        <v>111</v>
      </c>
      <c r="C190" s="6" t="s">
        <v>360</v>
      </c>
      <c r="D190" s="11">
        <v>2.2799999999999999E-3</v>
      </c>
      <c r="E190" s="8" t="s">
        <v>16</v>
      </c>
      <c r="F190" s="12">
        <v>90</v>
      </c>
      <c r="G190" s="8" t="s">
        <v>482</v>
      </c>
      <c r="H190" s="6">
        <v>16.371700000000001</v>
      </c>
      <c r="I190" s="17">
        <f t="shared" si="2"/>
        <v>3.7327475999999998E-2</v>
      </c>
      <c r="K190" s="15"/>
    </row>
    <row r="191" spans="1:15" ht="15.2" customHeight="1" x14ac:dyDescent="0.35">
      <c r="A191" s="8">
        <v>1</v>
      </c>
      <c r="B191" s="8" t="s">
        <v>175</v>
      </c>
      <c r="C191" s="6" t="s">
        <v>462</v>
      </c>
      <c r="D191" s="11">
        <v>1</v>
      </c>
      <c r="E191" s="8" t="s">
        <v>7</v>
      </c>
      <c r="F191" s="12">
        <v>10</v>
      </c>
      <c r="G191" s="8" t="s">
        <v>134</v>
      </c>
      <c r="H191" s="6">
        <f>I192</f>
        <v>0.17190285000000002</v>
      </c>
      <c r="I191" s="17">
        <f t="shared" si="2"/>
        <v>0.17190285000000002</v>
      </c>
      <c r="K191" s="15">
        <v>0.05</v>
      </c>
      <c r="L191" s="6">
        <v>2.5000000000000001E-2</v>
      </c>
      <c r="N191" s="6">
        <f>D191*K191</f>
        <v>0.05</v>
      </c>
      <c r="O191" s="6">
        <f>D191*L191</f>
        <v>2.5000000000000001E-2</v>
      </c>
    </row>
    <row r="192" spans="1:15" ht="15.2" customHeight="1" x14ac:dyDescent="0.35">
      <c r="A192" s="8">
        <v>2</v>
      </c>
      <c r="B192" s="8" t="s">
        <v>111</v>
      </c>
      <c r="C192" s="6" t="s">
        <v>360</v>
      </c>
      <c r="D192" s="11">
        <v>1.0500000000000001E-2</v>
      </c>
      <c r="E192" s="8" t="s">
        <v>16</v>
      </c>
      <c r="F192" s="12">
        <v>90</v>
      </c>
      <c r="G192" s="8" t="s">
        <v>482</v>
      </c>
      <c r="H192" s="6">
        <v>16.371700000000001</v>
      </c>
      <c r="I192" s="17">
        <f t="shared" si="2"/>
        <v>0.17190285000000002</v>
      </c>
      <c r="K192" s="15"/>
    </row>
    <row r="193" spans="1:15" ht="15.2" customHeight="1" x14ac:dyDescent="0.35">
      <c r="A193" s="8">
        <v>1</v>
      </c>
      <c r="B193" s="8" t="s">
        <v>113</v>
      </c>
      <c r="C193" s="6" t="s">
        <v>358</v>
      </c>
      <c r="D193" s="11">
        <v>4</v>
      </c>
      <c r="E193" s="8" t="s">
        <v>7</v>
      </c>
      <c r="F193" s="12">
        <v>10</v>
      </c>
      <c r="G193" s="8" t="s">
        <v>134</v>
      </c>
      <c r="H193" s="6">
        <f>I194+I195</f>
        <v>1.3417478350000001</v>
      </c>
      <c r="I193" s="17">
        <f t="shared" si="2"/>
        <v>5.3669913400000002</v>
      </c>
      <c r="K193" s="15">
        <v>0.05</v>
      </c>
      <c r="L193" s="6">
        <v>0.03</v>
      </c>
      <c r="N193" s="6">
        <f>D193*K193</f>
        <v>0.2</v>
      </c>
      <c r="O193" s="6">
        <f>D193*L193</f>
        <v>0.12</v>
      </c>
    </row>
    <row r="194" spans="1:15" ht="15.2" customHeight="1" x14ac:dyDescent="0.35">
      <c r="A194" s="8">
        <v>2</v>
      </c>
      <c r="B194" s="8" t="s">
        <v>112</v>
      </c>
      <c r="C194" s="6" t="s">
        <v>359</v>
      </c>
      <c r="D194" s="11">
        <v>1</v>
      </c>
      <c r="E194" s="8" t="s">
        <v>7</v>
      </c>
      <c r="F194" s="12">
        <v>90</v>
      </c>
      <c r="G194" s="8" t="s">
        <v>482</v>
      </c>
      <c r="H194" s="6">
        <v>1.3</v>
      </c>
      <c r="I194" s="17">
        <f t="shared" si="2"/>
        <v>1.3</v>
      </c>
      <c r="K194" s="15"/>
    </row>
    <row r="195" spans="1:15" ht="15.2" customHeight="1" x14ac:dyDescent="0.35">
      <c r="A195" s="8">
        <v>2</v>
      </c>
      <c r="B195" s="8" t="s">
        <v>111</v>
      </c>
      <c r="C195" s="6" t="s">
        <v>360</v>
      </c>
      <c r="D195" s="11">
        <v>2.5500000000000002E-3</v>
      </c>
      <c r="E195" s="8" t="s">
        <v>16</v>
      </c>
      <c r="F195" s="12">
        <v>90</v>
      </c>
      <c r="G195" s="8" t="s">
        <v>482</v>
      </c>
      <c r="H195" s="6">
        <v>16.371700000000001</v>
      </c>
      <c r="I195" s="17">
        <f t="shared" si="2"/>
        <v>4.1747835000000004E-2</v>
      </c>
      <c r="K195" s="15"/>
    </row>
    <row r="196" spans="1:15" ht="15.2" customHeight="1" x14ac:dyDescent="0.35">
      <c r="A196" s="8">
        <v>1</v>
      </c>
      <c r="B196" s="8" t="s">
        <v>174</v>
      </c>
      <c r="C196" s="6" t="s">
        <v>463</v>
      </c>
      <c r="D196" s="11">
        <v>4</v>
      </c>
      <c r="E196" s="8" t="s">
        <v>7</v>
      </c>
      <c r="F196" s="12">
        <v>10</v>
      </c>
      <c r="G196" s="8" t="s">
        <v>482</v>
      </c>
      <c r="H196" s="6">
        <v>0.8407</v>
      </c>
      <c r="I196" s="17">
        <f t="shared" ref="I196:I259" si="3">D196*H196</f>
        <v>3.3628</v>
      </c>
      <c r="K196" s="15"/>
    </row>
    <row r="197" spans="1:15" ht="15.2" customHeight="1" x14ac:dyDescent="0.35">
      <c r="A197" s="8">
        <v>1</v>
      </c>
      <c r="B197" s="8" t="s">
        <v>173</v>
      </c>
      <c r="C197" s="6" t="s">
        <v>464</v>
      </c>
      <c r="D197" s="11">
        <v>2</v>
      </c>
      <c r="E197" s="8" t="s">
        <v>7</v>
      </c>
      <c r="F197" s="12">
        <v>10</v>
      </c>
      <c r="G197" s="8" t="s">
        <v>482</v>
      </c>
      <c r="H197" s="6">
        <v>1.1305000000000001</v>
      </c>
      <c r="I197" s="17">
        <f t="shared" si="3"/>
        <v>2.2610000000000001</v>
      </c>
      <c r="K197" s="15"/>
    </row>
    <row r="198" spans="1:15" ht="15.2" customHeight="1" x14ac:dyDescent="0.35">
      <c r="A198" s="8">
        <v>1</v>
      </c>
      <c r="B198" s="8" t="s">
        <v>172</v>
      </c>
      <c r="C198" s="6" t="s">
        <v>465</v>
      </c>
      <c r="D198" s="11">
        <v>2</v>
      </c>
      <c r="E198" s="8" t="s">
        <v>7</v>
      </c>
      <c r="F198" s="12">
        <v>10</v>
      </c>
      <c r="G198" s="8" t="s">
        <v>482</v>
      </c>
      <c r="H198" s="6">
        <v>1.72</v>
      </c>
      <c r="I198" s="17">
        <f t="shared" si="3"/>
        <v>3.44</v>
      </c>
      <c r="K198" s="15"/>
    </row>
    <row r="199" spans="1:15" ht="15.2" customHeight="1" x14ac:dyDescent="0.35">
      <c r="A199" s="8">
        <v>1</v>
      </c>
      <c r="B199" s="8" t="s">
        <v>171</v>
      </c>
      <c r="C199" s="6" t="s">
        <v>466</v>
      </c>
      <c r="D199" s="11">
        <v>2</v>
      </c>
      <c r="E199" s="8" t="s">
        <v>7</v>
      </c>
      <c r="F199" s="12">
        <v>10</v>
      </c>
      <c r="G199" s="8" t="s">
        <v>482</v>
      </c>
      <c r="H199" s="6">
        <v>0.9</v>
      </c>
      <c r="I199" s="17">
        <f t="shared" si="3"/>
        <v>1.8</v>
      </c>
      <c r="K199" s="15"/>
    </row>
    <row r="200" spans="1:15" ht="15.2" customHeight="1" x14ac:dyDescent="0.35">
      <c r="A200" s="8">
        <v>1</v>
      </c>
      <c r="B200" s="8" t="s">
        <v>170</v>
      </c>
      <c r="C200" s="6" t="s">
        <v>467</v>
      </c>
      <c r="D200" s="11">
        <v>2</v>
      </c>
      <c r="E200" s="8" t="s">
        <v>7</v>
      </c>
      <c r="F200" s="12">
        <v>10</v>
      </c>
      <c r="G200" s="8" t="s">
        <v>482</v>
      </c>
      <c r="H200" s="6">
        <v>0.214</v>
      </c>
      <c r="I200" s="17">
        <f t="shared" si="3"/>
        <v>0.42799999999999999</v>
      </c>
      <c r="K200" s="15"/>
    </row>
    <row r="201" spans="1:15" ht="15.2" customHeight="1" x14ac:dyDescent="0.35">
      <c r="A201" s="8">
        <v>1</v>
      </c>
      <c r="B201" s="8" t="s">
        <v>169</v>
      </c>
      <c r="C201" s="6" t="s">
        <v>468</v>
      </c>
      <c r="D201" s="11">
        <v>1</v>
      </c>
      <c r="E201" s="8" t="s">
        <v>7</v>
      </c>
      <c r="F201" s="12">
        <v>10</v>
      </c>
      <c r="G201" s="8" t="s">
        <v>482</v>
      </c>
      <c r="H201" s="6">
        <v>3.8</v>
      </c>
      <c r="I201" s="17">
        <f t="shared" si="3"/>
        <v>3.8</v>
      </c>
      <c r="K201" s="15"/>
    </row>
    <row r="202" spans="1:15" ht="15.2" customHeight="1" x14ac:dyDescent="0.35">
      <c r="A202" s="8">
        <v>1</v>
      </c>
      <c r="B202" s="8" t="s">
        <v>110</v>
      </c>
      <c r="C202" s="6" t="s">
        <v>361</v>
      </c>
      <c r="D202" s="11">
        <v>1</v>
      </c>
      <c r="E202" s="8" t="s">
        <v>7</v>
      </c>
      <c r="F202" s="12">
        <v>10</v>
      </c>
      <c r="G202" s="8" t="s">
        <v>482</v>
      </c>
      <c r="H202" s="6">
        <v>30.65</v>
      </c>
      <c r="I202" s="17">
        <f t="shared" si="3"/>
        <v>30.65</v>
      </c>
      <c r="K202" s="15"/>
    </row>
    <row r="203" spans="1:15" ht="15.2" customHeight="1" x14ac:dyDescent="0.35">
      <c r="A203" s="8">
        <v>1</v>
      </c>
      <c r="B203" s="8" t="s">
        <v>168</v>
      </c>
      <c r="C203" s="6" t="s">
        <v>342</v>
      </c>
      <c r="D203" s="11">
        <v>2</v>
      </c>
      <c r="E203" s="8" t="s">
        <v>7</v>
      </c>
      <c r="F203" s="12">
        <v>10</v>
      </c>
      <c r="G203" s="8" t="s">
        <v>482</v>
      </c>
      <c r="H203" s="6">
        <v>0.5</v>
      </c>
      <c r="I203" s="17">
        <f t="shared" si="3"/>
        <v>1</v>
      </c>
      <c r="K203" s="15"/>
    </row>
    <row r="204" spans="1:15" ht="15.2" customHeight="1" x14ac:dyDescent="0.35">
      <c r="A204" s="8">
        <v>1</v>
      </c>
      <c r="B204" s="8" t="s">
        <v>167</v>
      </c>
      <c r="C204" s="6" t="s">
        <v>383</v>
      </c>
      <c r="D204" s="11">
        <v>1</v>
      </c>
      <c r="E204" s="8" t="s">
        <v>7</v>
      </c>
      <c r="F204" s="12">
        <v>10</v>
      </c>
      <c r="G204" s="8" t="s">
        <v>482</v>
      </c>
      <c r="H204" s="6">
        <v>42.31</v>
      </c>
      <c r="I204" s="17">
        <f t="shared" si="3"/>
        <v>42.31</v>
      </c>
      <c r="K204" s="15"/>
    </row>
    <row r="205" spans="1:15" ht="15.2" customHeight="1" x14ac:dyDescent="0.35">
      <c r="A205" s="8">
        <v>1</v>
      </c>
      <c r="B205" s="8" t="s">
        <v>166</v>
      </c>
      <c r="C205" s="6" t="s">
        <v>469</v>
      </c>
      <c r="D205" s="11">
        <v>1</v>
      </c>
      <c r="E205" s="8" t="s">
        <v>7</v>
      </c>
      <c r="F205" s="12">
        <v>10</v>
      </c>
      <c r="G205" s="8" t="s">
        <v>134</v>
      </c>
      <c r="H205" s="6">
        <f>I206+I207</f>
        <v>0.86686451767000006</v>
      </c>
      <c r="I205" s="17">
        <f t="shared" si="3"/>
        <v>0.86686451767000006</v>
      </c>
      <c r="K205" s="15"/>
    </row>
    <row r="206" spans="1:15" ht="15.2" customHeight="1" x14ac:dyDescent="0.35">
      <c r="A206" s="8">
        <v>2</v>
      </c>
      <c r="B206" s="8" t="s">
        <v>165</v>
      </c>
      <c r="C206" s="6" t="s">
        <v>470</v>
      </c>
      <c r="D206" s="11">
        <v>1</v>
      </c>
      <c r="E206" s="8" t="s">
        <v>7</v>
      </c>
      <c r="F206" s="12">
        <v>70</v>
      </c>
      <c r="G206" s="8" t="s">
        <v>482</v>
      </c>
      <c r="H206" s="6">
        <v>0.74960000000000004</v>
      </c>
      <c r="I206" s="17">
        <f t="shared" si="3"/>
        <v>0.74960000000000004</v>
      </c>
      <c r="K206" s="15"/>
    </row>
    <row r="207" spans="1:15" ht="15.2" customHeight="1" x14ac:dyDescent="0.35">
      <c r="A207" s="8">
        <v>2</v>
      </c>
      <c r="B207" s="8" t="s">
        <v>18</v>
      </c>
      <c r="C207" s="6" t="s">
        <v>266</v>
      </c>
      <c r="D207" s="11">
        <v>0.02</v>
      </c>
      <c r="E207" s="8" t="s">
        <v>19</v>
      </c>
      <c r="F207" s="12">
        <v>70</v>
      </c>
      <c r="G207" s="8" t="s">
        <v>134</v>
      </c>
      <c r="H207" s="13">
        <f>SUM(I208:I217)</f>
        <v>5.8632258835000002</v>
      </c>
      <c r="I207" s="17">
        <f t="shared" si="3"/>
        <v>0.11726451767000001</v>
      </c>
      <c r="K207" s="15"/>
    </row>
    <row r="208" spans="1:15" ht="15.2" customHeight="1" x14ac:dyDescent="0.35">
      <c r="A208" s="8">
        <v>3</v>
      </c>
      <c r="B208" s="8" t="s">
        <v>20</v>
      </c>
      <c r="C208" s="6" t="s">
        <v>267</v>
      </c>
      <c r="D208" s="11">
        <v>0.156</v>
      </c>
      <c r="E208" s="8" t="s">
        <v>16</v>
      </c>
      <c r="F208" s="12">
        <v>70</v>
      </c>
      <c r="G208" s="8" t="s">
        <v>482</v>
      </c>
      <c r="H208" s="6">
        <v>22.2</v>
      </c>
      <c r="I208" s="17">
        <f t="shared" si="3"/>
        <v>3.4632000000000001</v>
      </c>
      <c r="K208" s="15"/>
    </row>
    <row r="209" spans="1:11" ht="15.2" customHeight="1" x14ac:dyDescent="0.35">
      <c r="A209" s="8">
        <v>3</v>
      </c>
      <c r="B209" s="8" t="s">
        <v>21</v>
      </c>
      <c r="C209" s="6" t="s">
        <v>268</v>
      </c>
      <c r="D209" s="11">
        <v>1.6554098999999999E-2</v>
      </c>
      <c r="E209" s="8" t="s">
        <v>16</v>
      </c>
      <c r="F209" s="12">
        <v>70</v>
      </c>
      <c r="G209" s="8" t="s">
        <v>482</v>
      </c>
      <c r="H209" s="6">
        <v>22.5</v>
      </c>
      <c r="I209" s="17">
        <f t="shared" si="3"/>
        <v>0.3724672275</v>
      </c>
      <c r="K209" s="15"/>
    </row>
    <row r="210" spans="1:11" ht="15.2" customHeight="1" x14ac:dyDescent="0.35">
      <c r="A210" s="8">
        <v>3</v>
      </c>
      <c r="B210" s="8" t="s">
        <v>22</v>
      </c>
      <c r="C210" s="6" t="s">
        <v>269</v>
      </c>
      <c r="D210" s="11">
        <v>3.2843332000000003E-2</v>
      </c>
      <c r="E210" s="8" t="s">
        <v>16</v>
      </c>
      <c r="F210" s="12">
        <v>70</v>
      </c>
      <c r="G210" s="8" t="s">
        <v>482</v>
      </c>
      <c r="H210" s="6">
        <v>28</v>
      </c>
      <c r="I210" s="17">
        <f t="shared" si="3"/>
        <v>0.91961329600000008</v>
      </c>
      <c r="K210" s="15"/>
    </row>
    <row r="211" spans="1:11" ht="15.2" customHeight="1" x14ac:dyDescent="0.35">
      <c r="A211" s="8">
        <v>3</v>
      </c>
      <c r="B211" s="8" t="s">
        <v>23</v>
      </c>
      <c r="C211" s="6" t="s">
        <v>270</v>
      </c>
      <c r="D211" s="11">
        <v>3.447E-3</v>
      </c>
      <c r="E211" s="8" t="s">
        <v>16</v>
      </c>
      <c r="F211" s="12">
        <v>70</v>
      </c>
      <c r="G211" s="8" t="s">
        <v>482</v>
      </c>
      <c r="H211" s="6">
        <v>43.08</v>
      </c>
      <c r="I211" s="17">
        <f t="shared" si="3"/>
        <v>0.14849676000000001</v>
      </c>
      <c r="K211" s="15"/>
    </row>
    <row r="212" spans="1:11" ht="15.2" customHeight="1" x14ac:dyDescent="0.35">
      <c r="A212" s="8">
        <v>3</v>
      </c>
      <c r="B212" s="8" t="s">
        <v>24</v>
      </c>
      <c r="C212" s="6" t="s">
        <v>271</v>
      </c>
      <c r="D212" s="11">
        <v>1.8612E-2</v>
      </c>
      <c r="E212" s="8" t="s">
        <v>16</v>
      </c>
      <c r="F212" s="12">
        <v>70</v>
      </c>
      <c r="G212" s="8" t="s">
        <v>482</v>
      </c>
      <c r="H212" s="6">
        <v>14.68</v>
      </c>
      <c r="I212" s="17">
        <f t="shared" si="3"/>
        <v>0.27322415999999999</v>
      </c>
      <c r="K212" s="15"/>
    </row>
    <row r="213" spans="1:11" ht="15.2" customHeight="1" x14ac:dyDescent="0.35">
      <c r="A213" s="8">
        <v>3</v>
      </c>
      <c r="B213" s="8" t="s">
        <v>25</v>
      </c>
      <c r="C213" s="6" t="s">
        <v>272</v>
      </c>
      <c r="D213" s="11">
        <v>1.034E-3</v>
      </c>
      <c r="E213" s="8" t="s">
        <v>16</v>
      </c>
      <c r="F213" s="12">
        <v>70</v>
      </c>
      <c r="G213" s="8" t="s">
        <v>482</v>
      </c>
      <c r="H213" s="6">
        <v>90.12</v>
      </c>
      <c r="I213" s="17">
        <f t="shared" si="3"/>
        <v>9.3184080000000002E-2</v>
      </c>
      <c r="K213" s="15"/>
    </row>
    <row r="214" spans="1:11" ht="15.2" customHeight="1" x14ac:dyDescent="0.35">
      <c r="A214" s="8">
        <v>3</v>
      </c>
      <c r="B214" s="8" t="s">
        <v>26</v>
      </c>
      <c r="C214" s="6" t="s">
        <v>273</v>
      </c>
      <c r="D214" s="11">
        <v>2.1714000000000001E-2</v>
      </c>
      <c r="E214" s="8" t="s">
        <v>16</v>
      </c>
      <c r="F214" s="12">
        <v>70</v>
      </c>
      <c r="G214" s="8" t="s">
        <v>482</v>
      </c>
      <c r="H214" s="6">
        <v>19.54</v>
      </c>
      <c r="I214" s="17">
        <f t="shared" si="3"/>
        <v>0.42429156000000001</v>
      </c>
      <c r="K214" s="15"/>
    </row>
    <row r="215" spans="1:11" ht="15.2" customHeight="1" x14ac:dyDescent="0.35">
      <c r="A215" s="8">
        <v>3</v>
      </c>
      <c r="B215" s="8" t="s">
        <v>27</v>
      </c>
      <c r="C215" s="6" t="s">
        <v>274</v>
      </c>
      <c r="D215" s="11">
        <v>2.068E-3</v>
      </c>
      <c r="E215" s="8" t="s">
        <v>16</v>
      </c>
      <c r="F215" s="12">
        <v>70</v>
      </c>
      <c r="G215" s="8" t="s">
        <v>482</v>
      </c>
      <c r="H215" s="6">
        <v>12.98</v>
      </c>
      <c r="I215" s="17">
        <f t="shared" si="3"/>
        <v>2.6842640000000001E-2</v>
      </c>
      <c r="K215" s="15"/>
    </row>
    <row r="216" spans="1:11" ht="15.2" customHeight="1" x14ac:dyDescent="0.35">
      <c r="A216" s="8">
        <v>3</v>
      </c>
      <c r="B216" s="8" t="s">
        <v>28</v>
      </c>
      <c r="C216" s="6" t="s">
        <v>275</v>
      </c>
      <c r="D216" s="11">
        <v>2.068E-3</v>
      </c>
      <c r="E216" s="8" t="s">
        <v>16</v>
      </c>
      <c r="F216" s="12">
        <v>70</v>
      </c>
      <c r="G216" s="8" t="s">
        <v>482</v>
      </c>
      <c r="H216" s="6">
        <v>47.23</v>
      </c>
      <c r="I216" s="17">
        <f t="shared" si="3"/>
        <v>9.767163999999999E-2</v>
      </c>
      <c r="K216" s="15"/>
    </row>
    <row r="217" spans="1:11" ht="15.2" customHeight="1" x14ac:dyDescent="0.35">
      <c r="A217" s="8">
        <v>3</v>
      </c>
      <c r="B217" s="8" t="s">
        <v>29</v>
      </c>
      <c r="C217" s="6" t="s">
        <v>276</v>
      </c>
      <c r="D217" s="11">
        <v>6.2040000000000003E-3</v>
      </c>
      <c r="E217" s="8" t="s">
        <v>16</v>
      </c>
      <c r="F217" s="12">
        <v>70</v>
      </c>
      <c r="G217" s="8" t="s">
        <v>482</v>
      </c>
      <c r="H217" s="6">
        <v>7.13</v>
      </c>
      <c r="I217" s="17">
        <f t="shared" si="3"/>
        <v>4.4234519999999999E-2</v>
      </c>
      <c r="K217" s="15"/>
    </row>
    <row r="218" spans="1:11" ht="15.2" customHeight="1" x14ac:dyDescent="0.35">
      <c r="A218" s="8">
        <v>1</v>
      </c>
      <c r="B218" s="8" t="s">
        <v>164</v>
      </c>
      <c r="C218" s="6" t="s">
        <v>471</v>
      </c>
      <c r="D218" s="11">
        <v>1</v>
      </c>
      <c r="E218" s="8" t="s">
        <v>7</v>
      </c>
      <c r="F218" s="12">
        <v>10</v>
      </c>
      <c r="G218" s="8" t="s">
        <v>134</v>
      </c>
      <c r="H218" s="6">
        <f>I219+I225</f>
        <v>4.9810436158079501</v>
      </c>
      <c r="I218" s="17">
        <f t="shared" si="3"/>
        <v>4.9810436158079501</v>
      </c>
      <c r="K218" s="15"/>
    </row>
    <row r="219" spans="1:11" ht="15.2" customHeight="1" x14ac:dyDescent="0.35">
      <c r="A219" s="8">
        <v>2</v>
      </c>
      <c r="B219" s="8" t="s">
        <v>163</v>
      </c>
      <c r="C219" s="6" t="s">
        <v>472</v>
      </c>
      <c r="D219" s="11">
        <v>1</v>
      </c>
      <c r="E219" s="8" t="s">
        <v>7</v>
      </c>
      <c r="F219" s="12">
        <v>70</v>
      </c>
      <c r="G219" s="8" t="s">
        <v>482</v>
      </c>
      <c r="H219" s="6">
        <v>4.76</v>
      </c>
      <c r="I219" s="17">
        <f t="shared" si="3"/>
        <v>4.76</v>
      </c>
      <c r="K219" s="15"/>
    </row>
    <row r="220" spans="1:11" ht="15.2" customHeight="1" x14ac:dyDescent="0.35">
      <c r="A220" s="8">
        <v>3</v>
      </c>
      <c r="B220" s="8" t="s">
        <v>162</v>
      </c>
      <c r="C220" s="6" t="s">
        <v>372</v>
      </c>
      <c r="D220" s="11">
        <v>1</v>
      </c>
      <c r="E220" s="8" t="s">
        <v>7</v>
      </c>
      <c r="F220" s="12">
        <v>110</v>
      </c>
      <c r="G220" s="8" t="s">
        <v>482</v>
      </c>
      <c r="H220" s="6">
        <v>3.5630000000000002</v>
      </c>
      <c r="I220" s="17">
        <f t="shared" si="3"/>
        <v>3.5630000000000002</v>
      </c>
      <c r="K220" s="15"/>
    </row>
    <row r="221" spans="1:11" ht="15.2" customHeight="1" x14ac:dyDescent="0.35">
      <c r="A221" s="8">
        <v>4</v>
      </c>
      <c r="B221" s="8" t="s">
        <v>85</v>
      </c>
      <c r="C221" s="6" t="s">
        <v>283</v>
      </c>
      <c r="D221" s="11">
        <v>0.73499999999999999</v>
      </c>
      <c r="E221" s="8" t="s">
        <v>16</v>
      </c>
      <c r="F221" s="12">
        <v>110</v>
      </c>
      <c r="G221" s="8" t="s">
        <v>482</v>
      </c>
      <c r="H221" s="6">
        <v>4.7324999999999999</v>
      </c>
      <c r="I221" s="17">
        <f t="shared" si="3"/>
        <v>3.4783874999999997</v>
      </c>
      <c r="K221" s="15"/>
    </row>
    <row r="222" spans="1:11" ht="15.2" customHeight="1" x14ac:dyDescent="0.35">
      <c r="A222" s="8">
        <v>3</v>
      </c>
      <c r="B222" s="8" t="s">
        <v>161</v>
      </c>
      <c r="C222" s="6" t="s">
        <v>484</v>
      </c>
      <c r="D222" s="11">
        <v>2</v>
      </c>
      <c r="E222" s="8" t="s">
        <v>7</v>
      </c>
      <c r="F222" s="12">
        <v>110</v>
      </c>
      <c r="G222" s="8" t="s">
        <v>485</v>
      </c>
      <c r="H222" s="6">
        <f>I223</f>
        <v>0.63159199999999993</v>
      </c>
      <c r="I222" s="17">
        <f t="shared" si="3"/>
        <v>1.2631839999999999</v>
      </c>
      <c r="K222" s="15"/>
    </row>
    <row r="223" spans="1:11" ht="15.2" customHeight="1" x14ac:dyDescent="0.35">
      <c r="A223" s="8">
        <v>4</v>
      </c>
      <c r="B223" s="8" t="s">
        <v>160</v>
      </c>
      <c r="C223" s="6" t="s">
        <v>283</v>
      </c>
      <c r="D223" s="11">
        <v>0.13</v>
      </c>
      <c r="E223" s="8" t="s">
        <v>16</v>
      </c>
      <c r="F223" s="12">
        <v>110</v>
      </c>
      <c r="G223" s="8" t="s">
        <v>482</v>
      </c>
      <c r="H223" s="6">
        <v>4.8583999999999996</v>
      </c>
      <c r="I223" s="17">
        <f t="shared" si="3"/>
        <v>0.63159199999999993</v>
      </c>
      <c r="K223" s="15"/>
    </row>
    <row r="224" spans="1:11" ht="15.2" customHeight="1" x14ac:dyDescent="0.35">
      <c r="A224" s="8">
        <v>3</v>
      </c>
      <c r="B224" s="8" t="s">
        <v>17</v>
      </c>
      <c r="C224" s="6" t="s">
        <v>265</v>
      </c>
      <c r="D224" s="11">
        <v>2.6114350000000001E-3</v>
      </c>
      <c r="E224" s="8" t="s">
        <v>16</v>
      </c>
      <c r="F224" s="12">
        <v>110</v>
      </c>
      <c r="G224" s="8" t="s">
        <v>482</v>
      </c>
      <c r="H224" s="6">
        <v>5.9678599999999999</v>
      </c>
      <c r="I224" s="17">
        <f t="shared" si="3"/>
        <v>1.55846784791E-2</v>
      </c>
      <c r="K224" s="15"/>
    </row>
    <row r="225" spans="1:11" ht="15.2" customHeight="1" x14ac:dyDescent="0.35">
      <c r="A225" s="8">
        <v>2</v>
      </c>
      <c r="B225" s="8" t="s">
        <v>18</v>
      </c>
      <c r="C225" s="6" t="s">
        <v>266</v>
      </c>
      <c r="D225" s="11">
        <v>3.7699999999999997E-2</v>
      </c>
      <c r="E225" s="8" t="s">
        <v>19</v>
      </c>
      <c r="F225" s="12">
        <v>70</v>
      </c>
      <c r="G225" s="8" t="s">
        <v>134</v>
      </c>
      <c r="H225" s="13">
        <f>SUM(I226:I235)</f>
        <v>5.8632258835000002</v>
      </c>
      <c r="I225" s="17">
        <f t="shared" si="3"/>
        <v>0.22104361580794998</v>
      </c>
      <c r="K225" s="15"/>
    </row>
    <row r="226" spans="1:11" ht="15.2" customHeight="1" x14ac:dyDescent="0.35">
      <c r="A226" s="8">
        <v>3</v>
      </c>
      <c r="B226" s="8" t="s">
        <v>20</v>
      </c>
      <c r="C226" s="6" t="s">
        <v>267</v>
      </c>
      <c r="D226" s="11">
        <v>0.156</v>
      </c>
      <c r="E226" s="8" t="s">
        <v>16</v>
      </c>
      <c r="F226" s="12">
        <v>70</v>
      </c>
      <c r="G226" s="8" t="s">
        <v>482</v>
      </c>
      <c r="H226" s="6">
        <v>22.2</v>
      </c>
      <c r="I226" s="17">
        <f t="shared" si="3"/>
        <v>3.4632000000000001</v>
      </c>
      <c r="K226" s="15"/>
    </row>
    <row r="227" spans="1:11" ht="15.2" customHeight="1" x14ac:dyDescent="0.35">
      <c r="A227" s="8">
        <v>3</v>
      </c>
      <c r="B227" s="8" t="s">
        <v>21</v>
      </c>
      <c r="C227" s="6" t="s">
        <v>268</v>
      </c>
      <c r="D227" s="11">
        <v>1.6554098999999999E-2</v>
      </c>
      <c r="E227" s="8" t="s">
        <v>16</v>
      </c>
      <c r="F227" s="12">
        <v>70</v>
      </c>
      <c r="G227" s="8" t="s">
        <v>482</v>
      </c>
      <c r="H227" s="6">
        <v>22.5</v>
      </c>
      <c r="I227" s="17">
        <f t="shared" si="3"/>
        <v>0.3724672275</v>
      </c>
      <c r="K227" s="15"/>
    </row>
    <row r="228" spans="1:11" ht="15.2" customHeight="1" x14ac:dyDescent="0.35">
      <c r="A228" s="8">
        <v>3</v>
      </c>
      <c r="B228" s="8" t="s">
        <v>22</v>
      </c>
      <c r="C228" s="6" t="s">
        <v>269</v>
      </c>
      <c r="D228" s="11">
        <v>3.2843332000000003E-2</v>
      </c>
      <c r="E228" s="8" t="s">
        <v>16</v>
      </c>
      <c r="F228" s="12">
        <v>70</v>
      </c>
      <c r="G228" s="8" t="s">
        <v>482</v>
      </c>
      <c r="H228" s="6">
        <v>28</v>
      </c>
      <c r="I228" s="17">
        <f t="shared" si="3"/>
        <v>0.91961329600000008</v>
      </c>
      <c r="K228" s="15"/>
    </row>
    <row r="229" spans="1:11" ht="15.2" customHeight="1" x14ac:dyDescent="0.35">
      <c r="A229" s="8">
        <v>3</v>
      </c>
      <c r="B229" s="8" t="s">
        <v>23</v>
      </c>
      <c r="C229" s="6" t="s">
        <v>270</v>
      </c>
      <c r="D229" s="11">
        <v>3.447E-3</v>
      </c>
      <c r="E229" s="8" t="s">
        <v>16</v>
      </c>
      <c r="F229" s="12">
        <v>70</v>
      </c>
      <c r="G229" s="8" t="s">
        <v>482</v>
      </c>
      <c r="H229" s="6">
        <v>43.08</v>
      </c>
      <c r="I229" s="17">
        <f t="shared" si="3"/>
        <v>0.14849676000000001</v>
      </c>
      <c r="K229" s="15"/>
    </row>
    <row r="230" spans="1:11" ht="15.2" customHeight="1" x14ac:dyDescent="0.35">
      <c r="A230" s="8">
        <v>3</v>
      </c>
      <c r="B230" s="8" t="s">
        <v>24</v>
      </c>
      <c r="C230" s="6" t="s">
        <v>271</v>
      </c>
      <c r="D230" s="11">
        <v>1.8612E-2</v>
      </c>
      <c r="E230" s="8" t="s">
        <v>16</v>
      </c>
      <c r="F230" s="12">
        <v>70</v>
      </c>
      <c r="G230" s="8" t="s">
        <v>482</v>
      </c>
      <c r="H230" s="6">
        <v>14.68</v>
      </c>
      <c r="I230" s="17">
        <f t="shared" si="3"/>
        <v>0.27322415999999999</v>
      </c>
      <c r="K230" s="15"/>
    </row>
    <row r="231" spans="1:11" ht="15.2" customHeight="1" x14ac:dyDescent="0.35">
      <c r="A231" s="8">
        <v>3</v>
      </c>
      <c r="B231" s="8" t="s">
        <v>25</v>
      </c>
      <c r="C231" s="6" t="s">
        <v>272</v>
      </c>
      <c r="D231" s="11">
        <v>1.034E-3</v>
      </c>
      <c r="E231" s="8" t="s">
        <v>16</v>
      </c>
      <c r="F231" s="12">
        <v>70</v>
      </c>
      <c r="G231" s="8" t="s">
        <v>482</v>
      </c>
      <c r="H231" s="6">
        <v>90.12</v>
      </c>
      <c r="I231" s="17">
        <f t="shared" si="3"/>
        <v>9.3184080000000002E-2</v>
      </c>
      <c r="K231" s="15"/>
    </row>
    <row r="232" spans="1:11" ht="15.2" customHeight="1" x14ac:dyDescent="0.35">
      <c r="A232" s="8">
        <v>3</v>
      </c>
      <c r="B232" s="8" t="s">
        <v>26</v>
      </c>
      <c r="C232" s="6" t="s">
        <v>273</v>
      </c>
      <c r="D232" s="11">
        <v>2.1714000000000001E-2</v>
      </c>
      <c r="E232" s="8" t="s">
        <v>16</v>
      </c>
      <c r="F232" s="12">
        <v>70</v>
      </c>
      <c r="G232" s="8" t="s">
        <v>482</v>
      </c>
      <c r="H232" s="6">
        <v>19.54</v>
      </c>
      <c r="I232" s="17">
        <f t="shared" si="3"/>
        <v>0.42429156000000001</v>
      </c>
      <c r="K232" s="15"/>
    </row>
    <row r="233" spans="1:11" ht="15.2" customHeight="1" x14ac:dyDescent="0.35">
      <c r="A233" s="8">
        <v>3</v>
      </c>
      <c r="B233" s="8" t="s">
        <v>27</v>
      </c>
      <c r="C233" s="6" t="s">
        <v>274</v>
      </c>
      <c r="D233" s="11">
        <v>2.068E-3</v>
      </c>
      <c r="E233" s="8" t="s">
        <v>16</v>
      </c>
      <c r="F233" s="12">
        <v>70</v>
      </c>
      <c r="G233" s="8" t="s">
        <v>482</v>
      </c>
      <c r="H233" s="6">
        <v>12.98</v>
      </c>
      <c r="I233" s="17">
        <f t="shared" si="3"/>
        <v>2.6842640000000001E-2</v>
      </c>
      <c r="K233" s="15"/>
    </row>
    <row r="234" spans="1:11" ht="15.2" customHeight="1" x14ac:dyDescent="0.35">
      <c r="A234" s="8">
        <v>3</v>
      </c>
      <c r="B234" s="8" t="s">
        <v>28</v>
      </c>
      <c r="C234" s="6" t="s">
        <v>275</v>
      </c>
      <c r="D234" s="11">
        <v>2.068E-3</v>
      </c>
      <c r="E234" s="8" t="s">
        <v>16</v>
      </c>
      <c r="F234" s="12">
        <v>70</v>
      </c>
      <c r="G234" s="8" t="s">
        <v>482</v>
      </c>
      <c r="H234" s="6">
        <v>47.23</v>
      </c>
      <c r="I234" s="17">
        <f t="shared" si="3"/>
        <v>9.767163999999999E-2</v>
      </c>
      <c r="K234" s="15"/>
    </row>
    <row r="235" spans="1:11" ht="15.2" customHeight="1" x14ac:dyDescent="0.35">
      <c r="A235" s="8">
        <v>3</v>
      </c>
      <c r="B235" s="8" t="s">
        <v>29</v>
      </c>
      <c r="C235" s="6" t="s">
        <v>276</v>
      </c>
      <c r="D235" s="11">
        <v>6.2040000000000003E-3</v>
      </c>
      <c r="E235" s="8" t="s">
        <v>16</v>
      </c>
      <c r="F235" s="12">
        <v>70</v>
      </c>
      <c r="G235" s="8" t="s">
        <v>482</v>
      </c>
      <c r="H235" s="6">
        <v>7.13</v>
      </c>
      <c r="I235" s="17">
        <f t="shared" si="3"/>
        <v>4.4234519999999999E-2</v>
      </c>
      <c r="K235" s="15"/>
    </row>
    <row r="236" spans="1:11" ht="15.2" customHeight="1" x14ac:dyDescent="0.35">
      <c r="A236" s="8">
        <v>1</v>
      </c>
      <c r="B236" s="8" t="s">
        <v>159</v>
      </c>
      <c r="C236" s="6" t="s">
        <v>473</v>
      </c>
      <c r="D236" s="11">
        <v>1</v>
      </c>
      <c r="E236" s="8" t="s">
        <v>7</v>
      </c>
      <c r="F236" s="12">
        <v>10</v>
      </c>
      <c r="G236" s="8" t="s">
        <v>482</v>
      </c>
      <c r="H236" s="6">
        <v>1.1000000000000001</v>
      </c>
      <c r="I236" s="17">
        <f t="shared" si="3"/>
        <v>1.1000000000000001</v>
      </c>
      <c r="K236" s="15"/>
    </row>
    <row r="237" spans="1:11" ht="15.2" customHeight="1" x14ac:dyDescent="0.35">
      <c r="A237" s="8">
        <v>1</v>
      </c>
      <c r="B237" s="8" t="s">
        <v>158</v>
      </c>
      <c r="C237" s="6" t="s">
        <v>474</v>
      </c>
      <c r="D237" s="11">
        <v>2</v>
      </c>
      <c r="E237" s="8" t="s">
        <v>7</v>
      </c>
      <c r="F237" s="12">
        <v>10</v>
      </c>
      <c r="G237" s="8" t="s">
        <v>482</v>
      </c>
      <c r="H237" s="6">
        <v>0.95</v>
      </c>
      <c r="I237" s="17">
        <f t="shared" si="3"/>
        <v>1.9</v>
      </c>
      <c r="K237" s="15"/>
    </row>
    <row r="238" spans="1:11" ht="15.2" customHeight="1" x14ac:dyDescent="0.35">
      <c r="A238" s="8">
        <v>1</v>
      </c>
      <c r="B238" s="8" t="s">
        <v>107</v>
      </c>
      <c r="C238" s="6" t="s">
        <v>364</v>
      </c>
      <c r="D238" s="11">
        <v>2</v>
      </c>
      <c r="E238" s="8" t="s">
        <v>7</v>
      </c>
      <c r="F238" s="12">
        <v>10</v>
      </c>
      <c r="G238" s="8" t="s">
        <v>134</v>
      </c>
      <c r="H238" s="6">
        <f>I239+I240</f>
        <v>0.5687264517670001</v>
      </c>
      <c r="I238" s="17">
        <f t="shared" si="3"/>
        <v>1.1374529035340002</v>
      </c>
      <c r="K238" s="15"/>
    </row>
    <row r="239" spans="1:11" ht="15.2" customHeight="1" x14ac:dyDescent="0.35">
      <c r="A239" s="8">
        <v>2</v>
      </c>
      <c r="B239" s="8" t="s">
        <v>106</v>
      </c>
      <c r="C239" s="6" t="s">
        <v>365</v>
      </c>
      <c r="D239" s="11">
        <v>1</v>
      </c>
      <c r="E239" s="8" t="s">
        <v>7</v>
      </c>
      <c r="F239" s="12">
        <v>70</v>
      </c>
      <c r="G239" s="8" t="s">
        <v>482</v>
      </c>
      <c r="H239" s="6">
        <v>0.55700000000000005</v>
      </c>
      <c r="I239" s="17">
        <f t="shared" si="3"/>
        <v>0.55700000000000005</v>
      </c>
      <c r="K239" s="15"/>
    </row>
    <row r="240" spans="1:11" ht="15.2" customHeight="1" x14ac:dyDescent="0.35">
      <c r="A240" s="8">
        <v>2</v>
      </c>
      <c r="B240" s="8" t="s">
        <v>18</v>
      </c>
      <c r="C240" s="6" t="s">
        <v>266</v>
      </c>
      <c r="D240" s="11">
        <v>2E-3</v>
      </c>
      <c r="E240" s="8" t="s">
        <v>19</v>
      </c>
      <c r="F240" s="12">
        <v>70</v>
      </c>
      <c r="G240" s="8" t="s">
        <v>134</v>
      </c>
      <c r="H240" s="13">
        <f>SUM(I241:I250)</f>
        <v>5.8632258835000002</v>
      </c>
      <c r="I240" s="17">
        <f t="shared" si="3"/>
        <v>1.1726451767000001E-2</v>
      </c>
      <c r="K240" s="15"/>
    </row>
    <row r="241" spans="1:11" ht="15.2" customHeight="1" x14ac:dyDescent="0.35">
      <c r="A241" s="8">
        <v>3</v>
      </c>
      <c r="B241" s="8" t="s">
        <v>20</v>
      </c>
      <c r="C241" s="6" t="s">
        <v>267</v>
      </c>
      <c r="D241" s="11">
        <v>0.156</v>
      </c>
      <c r="E241" s="8" t="s">
        <v>16</v>
      </c>
      <c r="F241" s="12">
        <v>70</v>
      </c>
      <c r="G241" s="8" t="s">
        <v>482</v>
      </c>
      <c r="H241" s="6">
        <v>22.2</v>
      </c>
      <c r="I241" s="17">
        <f t="shared" si="3"/>
        <v>3.4632000000000001</v>
      </c>
      <c r="K241" s="15"/>
    </row>
    <row r="242" spans="1:11" ht="15.2" customHeight="1" x14ac:dyDescent="0.35">
      <c r="A242" s="8">
        <v>3</v>
      </c>
      <c r="B242" s="8" t="s">
        <v>21</v>
      </c>
      <c r="C242" s="6" t="s">
        <v>268</v>
      </c>
      <c r="D242" s="11">
        <v>1.6554098999999999E-2</v>
      </c>
      <c r="E242" s="8" t="s">
        <v>16</v>
      </c>
      <c r="F242" s="12">
        <v>70</v>
      </c>
      <c r="G242" s="8" t="s">
        <v>482</v>
      </c>
      <c r="H242" s="6">
        <v>22.5</v>
      </c>
      <c r="I242" s="17">
        <f t="shared" si="3"/>
        <v>0.3724672275</v>
      </c>
      <c r="K242" s="15"/>
    </row>
    <row r="243" spans="1:11" ht="15.2" customHeight="1" x14ac:dyDescent="0.35">
      <c r="A243" s="8">
        <v>3</v>
      </c>
      <c r="B243" s="8" t="s">
        <v>22</v>
      </c>
      <c r="C243" s="6" t="s">
        <v>269</v>
      </c>
      <c r="D243" s="11">
        <v>3.2843332000000003E-2</v>
      </c>
      <c r="E243" s="8" t="s">
        <v>16</v>
      </c>
      <c r="F243" s="12">
        <v>70</v>
      </c>
      <c r="G243" s="8" t="s">
        <v>482</v>
      </c>
      <c r="H243" s="6">
        <v>28</v>
      </c>
      <c r="I243" s="17">
        <f t="shared" si="3"/>
        <v>0.91961329600000008</v>
      </c>
      <c r="K243" s="15"/>
    </row>
    <row r="244" spans="1:11" ht="15.2" customHeight="1" x14ac:dyDescent="0.35">
      <c r="A244" s="8">
        <v>3</v>
      </c>
      <c r="B244" s="8" t="s">
        <v>23</v>
      </c>
      <c r="C244" s="6" t="s">
        <v>270</v>
      </c>
      <c r="D244" s="11">
        <v>3.447E-3</v>
      </c>
      <c r="E244" s="8" t="s">
        <v>16</v>
      </c>
      <c r="F244" s="12">
        <v>70</v>
      </c>
      <c r="G244" s="8" t="s">
        <v>482</v>
      </c>
      <c r="H244" s="6">
        <v>43.08</v>
      </c>
      <c r="I244" s="17">
        <f t="shared" si="3"/>
        <v>0.14849676000000001</v>
      </c>
      <c r="K244" s="15"/>
    </row>
    <row r="245" spans="1:11" ht="15.2" customHeight="1" x14ac:dyDescent="0.35">
      <c r="A245" s="8">
        <v>3</v>
      </c>
      <c r="B245" s="8" t="s">
        <v>24</v>
      </c>
      <c r="C245" s="6" t="s">
        <v>271</v>
      </c>
      <c r="D245" s="11">
        <v>1.8612E-2</v>
      </c>
      <c r="E245" s="8" t="s">
        <v>16</v>
      </c>
      <c r="F245" s="12">
        <v>70</v>
      </c>
      <c r="G245" s="8" t="s">
        <v>482</v>
      </c>
      <c r="H245" s="6">
        <v>14.68</v>
      </c>
      <c r="I245" s="17">
        <f t="shared" si="3"/>
        <v>0.27322415999999999</v>
      </c>
      <c r="K245" s="15"/>
    </row>
    <row r="246" spans="1:11" ht="15.2" customHeight="1" x14ac:dyDescent="0.35">
      <c r="A246" s="8">
        <v>3</v>
      </c>
      <c r="B246" s="8" t="s">
        <v>25</v>
      </c>
      <c r="C246" s="6" t="s">
        <v>272</v>
      </c>
      <c r="D246" s="11">
        <v>1.034E-3</v>
      </c>
      <c r="E246" s="8" t="s">
        <v>16</v>
      </c>
      <c r="F246" s="12">
        <v>70</v>
      </c>
      <c r="G246" s="8" t="s">
        <v>482</v>
      </c>
      <c r="H246" s="6">
        <v>90.12</v>
      </c>
      <c r="I246" s="17">
        <f t="shared" si="3"/>
        <v>9.3184080000000002E-2</v>
      </c>
      <c r="K246" s="15"/>
    </row>
    <row r="247" spans="1:11" ht="15.2" customHeight="1" x14ac:dyDescent="0.35">
      <c r="A247" s="8">
        <v>3</v>
      </c>
      <c r="B247" s="8" t="s">
        <v>26</v>
      </c>
      <c r="C247" s="6" t="s">
        <v>273</v>
      </c>
      <c r="D247" s="11">
        <v>2.1714000000000001E-2</v>
      </c>
      <c r="E247" s="8" t="s">
        <v>16</v>
      </c>
      <c r="F247" s="12">
        <v>70</v>
      </c>
      <c r="G247" s="8" t="s">
        <v>482</v>
      </c>
      <c r="H247" s="6">
        <v>19.54</v>
      </c>
      <c r="I247" s="17">
        <f t="shared" si="3"/>
        <v>0.42429156000000001</v>
      </c>
      <c r="K247" s="15"/>
    </row>
    <row r="248" spans="1:11" ht="15.2" customHeight="1" x14ac:dyDescent="0.35">
      <c r="A248" s="8">
        <v>3</v>
      </c>
      <c r="B248" s="8" t="s">
        <v>27</v>
      </c>
      <c r="C248" s="6" t="s">
        <v>274</v>
      </c>
      <c r="D248" s="11">
        <v>2.068E-3</v>
      </c>
      <c r="E248" s="8" t="s">
        <v>16</v>
      </c>
      <c r="F248" s="12">
        <v>70</v>
      </c>
      <c r="G248" s="8" t="s">
        <v>482</v>
      </c>
      <c r="H248" s="6">
        <v>12.98</v>
      </c>
      <c r="I248" s="17">
        <f t="shared" si="3"/>
        <v>2.6842640000000001E-2</v>
      </c>
      <c r="K248" s="15"/>
    </row>
    <row r="249" spans="1:11" ht="15.2" customHeight="1" x14ac:dyDescent="0.35">
      <c r="A249" s="8">
        <v>3</v>
      </c>
      <c r="B249" s="8" t="s">
        <v>28</v>
      </c>
      <c r="C249" s="6" t="s">
        <v>275</v>
      </c>
      <c r="D249" s="11">
        <v>2.068E-3</v>
      </c>
      <c r="E249" s="8" t="s">
        <v>16</v>
      </c>
      <c r="F249" s="12">
        <v>70</v>
      </c>
      <c r="G249" s="8" t="s">
        <v>482</v>
      </c>
      <c r="H249" s="6">
        <v>47.23</v>
      </c>
      <c r="I249" s="17">
        <f t="shared" si="3"/>
        <v>9.767163999999999E-2</v>
      </c>
      <c r="K249" s="15"/>
    </row>
    <row r="250" spans="1:11" ht="15.2" customHeight="1" x14ac:dyDescent="0.35">
      <c r="A250" s="8">
        <v>3</v>
      </c>
      <c r="B250" s="8" t="s">
        <v>29</v>
      </c>
      <c r="C250" s="6" t="s">
        <v>276</v>
      </c>
      <c r="D250" s="11">
        <v>6.2040000000000003E-3</v>
      </c>
      <c r="E250" s="8" t="s">
        <v>16</v>
      </c>
      <c r="F250" s="12">
        <v>70</v>
      </c>
      <c r="G250" s="8" t="s">
        <v>482</v>
      </c>
      <c r="H250" s="6">
        <v>7.13</v>
      </c>
      <c r="I250" s="17">
        <f t="shared" si="3"/>
        <v>4.4234519999999999E-2</v>
      </c>
      <c r="K250" s="15"/>
    </row>
    <row r="251" spans="1:11" ht="15.2" customHeight="1" x14ac:dyDescent="0.35">
      <c r="A251" s="8">
        <v>1</v>
      </c>
      <c r="B251" s="8" t="s">
        <v>157</v>
      </c>
      <c r="C251" s="6" t="s">
        <v>475</v>
      </c>
      <c r="D251" s="11">
        <v>1</v>
      </c>
      <c r="E251" s="8" t="s">
        <v>7</v>
      </c>
      <c r="F251" s="12">
        <v>10</v>
      </c>
      <c r="G251" s="8" t="s">
        <v>134</v>
      </c>
      <c r="H251" s="6">
        <f>I252+I265</f>
        <v>29.785699905542273</v>
      </c>
      <c r="I251" s="17">
        <f t="shared" si="3"/>
        <v>29.785699905542273</v>
      </c>
      <c r="K251" s="15"/>
    </row>
    <row r="252" spans="1:11" ht="15.2" customHeight="1" x14ac:dyDescent="0.35">
      <c r="A252" s="8">
        <v>2</v>
      </c>
      <c r="B252" s="8" t="s">
        <v>156</v>
      </c>
      <c r="C252" s="6" t="s">
        <v>476</v>
      </c>
      <c r="D252" s="11">
        <v>1</v>
      </c>
      <c r="E252" s="8" t="s">
        <v>7</v>
      </c>
      <c r="F252" s="12">
        <v>70</v>
      </c>
      <c r="G252" s="8" t="s">
        <v>134</v>
      </c>
      <c r="H252" s="6">
        <f>SUMIF(A253:A264,3,I253:I264)</f>
        <v>27.982757946366021</v>
      </c>
      <c r="I252" s="17">
        <f t="shared" si="3"/>
        <v>27.982757946366021</v>
      </c>
      <c r="K252" s="15"/>
    </row>
    <row r="253" spans="1:11" ht="15.2" customHeight="1" x14ac:dyDescent="0.35">
      <c r="A253" s="8">
        <v>3</v>
      </c>
      <c r="B253" s="8" t="s">
        <v>155</v>
      </c>
      <c r="C253" s="6" t="s">
        <v>372</v>
      </c>
      <c r="D253" s="11">
        <v>1</v>
      </c>
      <c r="E253" s="8" t="s">
        <v>7</v>
      </c>
      <c r="F253" s="12">
        <v>20</v>
      </c>
      <c r="G253" s="8" t="s">
        <v>482</v>
      </c>
      <c r="H253" s="6">
        <v>2.5499000000000001</v>
      </c>
      <c r="I253" s="17">
        <f t="shared" si="3"/>
        <v>2.5499000000000001</v>
      </c>
      <c r="K253" s="15"/>
    </row>
    <row r="254" spans="1:11" ht="15.2" customHeight="1" x14ac:dyDescent="0.35">
      <c r="A254" s="8">
        <v>3</v>
      </c>
      <c r="B254" s="8" t="s">
        <v>94</v>
      </c>
      <c r="C254" s="6" t="s">
        <v>369</v>
      </c>
      <c r="D254" s="11">
        <v>1</v>
      </c>
      <c r="E254" s="8" t="s">
        <v>7</v>
      </c>
      <c r="F254" s="12">
        <v>20</v>
      </c>
      <c r="G254" s="8" t="s">
        <v>482</v>
      </c>
      <c r="H254" s="6">
        <v>4.4424999999999999</v>
      </c>
      <c r="I254" s="17">
        <f t="shared" si="3"/>
        <v>4.4424999999999999</v>
      </c>
      <c r="K254" s="15"/>
    </row>
    <row r="255" spans="1:11" ht="15.2" customHeight="1" x14ac:dyDescent="0.35">
      <c r="A255" s="8">
        <v>4</v>
      </c>
      <c r="B255" s="8" t="s">
        <v>92</v>
      </c>
      <c r="C255" s="6" t="s">
        <v>370</v>
      </c>
      <c r="D255" s="11">
        <v>0.83499999999999996</v>
      </c>
      <c r="E255" s="8" t="s">
        <v>16</v>
      </c>
      <c r="F255" s="12">
        <v>110</v>
      </c>
      <c r="G255" s="8" t="s">
        <v>482</v>
      </c>
      <c r="H255" s="6">
        <v>4.7699100000000003</v>
      </c>
      <c r="I255" s="17">
        <f t="shared" si="3"/>
        <v>3.98287485</v>
      </c>
      <c r="K255" s="15"/>
    </row>
    <row r="256" spans="1:11" ht="15.2" customHeight="1" x14ac:dyDescent="0.35">
      <c r="A256" s="8">
        <v>3</v>
      </c>
      <c r="B256" s="8" t="s">
        <v>93</v>
      </c>
      <c r="C256" s="6" t="s">
        <v>371</v>
      </c>
      <c r="D256" s="11">
        <v>1</v>
      </c>
      <c r="E256" s="8" t="s">
        <v>7</v>
      </c>
      <c r="F256" s="12">
        <v>20</v>
      </c>
      <c r="G256" s="8" t="s">
        <v>482</v>
      </c>
      <c r="H256" s="6">
        <v>4.4424999999999999</v>
      </c>
      <c r="I256" s="17">
        <f t="shared" si="3"/>
        <v>4.4424999999999999</v>
      </c>
      <c r="K256" s="15"/>
    </row>
    <row r="257" spans="1:11" ht="15.2" customHeight="1" x14ac:dyDescent="0.35">
      <c r="A257" s="8">
        <v>4</v>
      </c>
      <c r="B257" s="8" t="s">
        <v>92</v>
      </c>
      <c r="C257" s="6" t="s">
        <v>370</v>
      </c>
      <c r="D257" s="11">
        <v>0.83499999999999996</v>
      </c>
      <c r="E257" s="8" t="s">
        <v>16</v>
      </c>
      <c r="F257" s="12">
        <v>110</v>
      </c>
      <c r="G257" s="8" t="s">
        <v>482</v>
      </c>
      <c r="H257" s="6">
        <v>4.7699100000000003</v>
      </c>
      <c r="I257" s="17">
        <f t="shared" si="3"/>
        <v>3.98287485</v>
      </c>
      <c r="K257" s="15"/>
    </row>
    <row r="258" spans="1:11" ht="15.2" customHeight="1" x14ac:dyDescent="0.35">
      <c r="A258" s="8">
        <v>3</v>
      </c>
      <c r="B258" s="8" t="s">
        <v>91</v>
      </c>
      <c r="C258" s="6" t="s">
        <v>378</v>
      </c>
      <c r="D258" s="11">
        <v>2</v>
      </c>
      <c r="E258" s="8" t="s">
        <v>7</v>
      </c>
      <c r="F258" s="12">
        <v>20</v>
      </c>
      <c r="G258" s="8" t="s">
        <v>482</v>
      </c>
      <c r="H258" s="6">
        <v>3.7309999999999999</v>
      </c>
      <c r="I258" s="17">
        <f t="shared" si="3"/>
        <v>7.4619999999999997</v>
      </c>
      <c r="K258" s="15"/>
    </row>
    <row r="259" spans="1:11" ht="15.2" customHeight="1" x14ac:dyDescent="0.35">
      <c r="A259" s="8">
        <v>3</v>
      </c>
      <c r="B259" s="8" t="s">
        <v>90</v>
      </c>
      <c r="C259" s="6" t="s">
        <v>379</v>
      </c>
      <c r="D259" s="11">
        <v>4</v>
      </c>
      <c r="E259" s="8" t="s">
        <v>7</v>
      </c>
      <c r="F259" s="12">
        <v>20</v>
      </c>
      <c r="G259" s="8" t="s">
        <v>482</v>
      </c>
      <c r="H259" s="6">
        <v>0.4</v>
      </c>
      <c r="I259" s="17">
        <f t="shared" si="3"/>
        <v>1.6</v>
      </c>
      <c r="K259" s="15"/>
    </row>
    <row r="260" spans="1:11" ht="15.2" customHeight="1" x14ac:dyDescent="0.35">
      <c r="A260" s="8">
        <v>3</v>
      </c>
      <c r="B260" s="8" t="s">
        <v>89</v>
      </c>
      <c r="C260" s="6" t="s">
        <v>380</v>
      </c>
      <c r="D260" s="11">
        <v>1</v>
      </c>
      <c r="E260" s="8" t="s">
        <v>7</v>
      </c>
      <c r="F260" s="12">
        <v>20</v>
      </c>
      <c r="G260" s="8" t="s">
        <v>482</v>
      </c>
      <c r="H260" s="6">
        <v>1</v>
      </c>
      <c r="I260" s="17">
        <f t="shared" ref="I260:I277" si="4">D260*H260</f>
        <v>1</v>
      </c>
      <c r="K260" s="15"/>
    </row>
    <row r="261" spans="1:11" ht="15.2" customHeight="1" x14ac:dyDescent="0.35">
      <c r="A261" s="8">
        <v>3</v>
      </c>
      <c r="B261" s="8" t="s">
        <v>88</v>
      </c>
      <c r="C261" s="6" t="s">
        <v>381</v>
      </c>
      <c r="D261" s="11">
        <v>2</v>
      </c>
      <c r="E261" s="8" t="s">
        <v>7</v>
      </c>
      <c r="F261" s="12">
        <v>20</v>
      </c>
      <c r="G261" s="8" t="s">
        <v>482</v>
      </c>
      <c r="H261" s="6">
        <v>0.55000000000000004</v>
      </c>
      <c r="I261" s="17">
        <f t="shared" si="4"/>
        <v>1.1000000000000001</v>
      </c>
      <c r="K261" s="15"/>
    </row>
    <row r="262" spans="1:11" ht="15.2" customHeight="1" x14ac:dyDescent="0.35">
      <c r="A262" s="8">
        <v>3</v>
      </c>
      <c r="B262" s="8" t="s">
        <v>154</v>
      </c>
      <c r="C262" s="6" t="s">
        <v>382</v>
      </c>
      <c r="D262" s="11">
        <v>1</v>
      </c>
      <c r="E262" s="8" t="s">
        <v>7</v>
      </c>
      <c r="F262" s="12">
        <v>20</v>
      </c>
      <c r="G262" s="8" t="s">
        <v>134</v>
      </c>
      <c r="H262" s="6">
        <f>I263</f>
        <v>5.2031459199999999</v>
      </c>
      <c r="I262" s="17">
        <f t="shared" si="4"/>
        <v>5.2031459199999999</v>
      </c>
      <c r="K262" s="15"/>
    </row>
    <row r="263" spans="1:11" ht="15.2" customHeight="1" x14ac:dyDescent="0.35">
      <c r="A263" s="8">
        <v>4</v>
      </c>
      <c r="B263" s="8" t="s">
        <v>52</v>
      </c>
      <c r="C263" s="6" t="s">
        <v>321</v>
      </c>
      <c r="D263" s="11">
        <v>1.0569999999999999</v>
      </c>
      <c r="E263" s="8" t="s">
        <v>16</v>
      </c>
      <c r="F263" s="12">
        <v>110</v>
      </c>
      <c r="G263" s="8" t="s">
        <v>482</v>
      </c>
      <c r="H263" s="6">
        <v>4.9225599999999998</v>
      </c>
      <c r="I263" s="17">
        <f t="shared" si="4"/>
        <v>5.2031459199999999</v>
      </c>
      <c r="K263" s="15"/>
    </row>
    <row r="264" spans="1:11" ht="15.2" customHeight="1" x14ac:dyDescent="0.35">
      <c r="A264" s="8">
        <v>3</v>
      </c>
      <c r="B264" s="8" t="s">
        <v>50</v>
      </c>
      <c r="C264" s="6" t="s">
        <v>323</v>
      </c>
      <c r="D264" s="11">
        <v>3.4074778E-2</v>
      </c>
      <c r="E264" s="8" t="s">
        <v>16</v>
      </c>
      <c r="F264" s="12">
        <v>20</v>
      </c>
      <c r="G264" s="8" t="s">
        <v>482</v>
      </c>
      <c r="H264" s="6">
        <v>5.3620900000000002</v>
      </c>
      <c r="I264" s="17">
        <f t="shared" si="4"/>
        <v>0.18271202636602002</v>
      </c>
      <c r="K264" s="15"/>
    </row>
    <row r="265" spans="1:11" ht="15.2" customHeight="1" x14ac:dyDescent="0.35">
      <c r="A265" s="8">
        <v>2</v>
      </c>
      <c r="B265" s="8" t="s">
        <v>18</v>
      </c>
      <c r="C265" s="6" t="s">
        <v>266</v>
      </c>
      <c r="D265" s="11">
        <v>0.3075</v>
      </c>
      <c r="E265" s="8" t="s">
        <v>19</v>
      </c>
      <c r="F265" s="12">
        <v>70</v>
      </c>
      <c r="G265" s="8" t="s">
        <v>134</v>
      </c>
      <c r="H265" s="13">
        <f>SUM(I266:I275)</f>
        <v>5.8632258835000002</v>
      </c>
      <c r="I265" s="17">
        <f t="shared" si="4"/>
        <v>1.8029419591762501</v>
      </c>
      <c r="K265" s="15"/>
    </row>
    <row r="266" spans="1:11" ht="15.2" customHeight="1" x14ac:dyDescent="0.35">
      <c r="A266" s="8">
        <v>3</v>
      </c>
      <c r="B266" s="8" t="s">
        <v>20</v>
      </c>
      <c r="C266" s="6" t="s">
        <v>267</v>
      </c>
      <c r="D266" s="11">
        <v>0.156</v>
      </c>
      <c r="E266" s="8" t="s">
        <v>16</v>
      </c>
      <c r="F266" s="12">
        <v>70</v>
      </c>
      <c r="G266" s="8" t="s">
        <v>482</v>
      </c>
      <c r="H266" s="6">
        <v>22.2</v>
      </c>
      <c r="I266" s="17">
        <f t="shared" si="4"/>
        <v>3.4632000000000001</v>
      </c>
      <c r="K266" s="15"/>
    </row>
    <row r="267" spans="1:11" ht="15.2" customHeight="1" x14ac:dyDescent="0.35">
      <c r="A267" s="8">
        <v>3</v>
      </c>
      <c r="B267" s="8" t="s">
        <v>21</v>
      </c>
      <c r="C267" s="6" t="s">
        <v>268</v>
      </c>
      <c r="D267" s="11">
        <v>1.6554098999999999E-2</v>
      </c>
      <c r="E267" s="8" t="s">
        <v>16</v>
      </c>
      <c r="F267" s="12">
        <v>70</v>
      </c>
      <c r="G267" s="8" t="s">
        <v>482</v>
      </c>
      <c r="H267" s="6">
        <v>22.5</v>
      </c>
      <c r="I267" s="17">
        <f t="shared" si="4"/>
        <v>0.3724672275</v>
      </c>
      <c r="K267" s="15"/>
    </row>
    <row r="268" spans="1:11" ht="15.2" customHeight="1" x14ac:dyDescent="0.35">
      <c r="A268" s="8">
        <v>3</v>
      </c>
      <c r="B268" s="8" t="s">
        <v>22</v>
      </c>
      <c r="C268" s="6" t="s">
        <v>269</v>
      </c>
      <c r="D268" s="11">
        <v>3.2843332000000003E-2</v>
      </c>
      <c r="E268" s="8" t="s">
        <v>16</v>
      </c>
      <c r="F268" s="12">
        <v>70</v>
      </c>
      <c r="G268" s="8" t="s">
        <v>482</v>
      </c>
      <c r="H268" s="6">
        <v>28</v>
      </c>
      <c r="I268" s="17">
        <f t="shared" si="4"/>
        <v>0.91961329600000008</v>
      </c>
      <c r="K268" s="15"/>
    </row>
    <row r="269" spans="1:11" ht="15.2" customHeight="1" x14ac:dyDescent="0.35">
      <c r="A269" s="8">
        <v>3</v>
      </c>
      <c r="B269" s="8" t="s">
        <v>23</v>
      </c>
      <c r="C269" s="6" t="s">
        <v>270</v>
      </c>
      <c r="D269" s="11">
        <v>3.447E-3</v>
      </c>
      <c r="E269" s="8" t="s">
        <v>16</v>
      </c>
      <c r="F269" s="12">
        <v>70</v>
      </c>
      <c r="G269" s="8" t="s">
        <v>482</v>
      </c>
      <c r="H269" s="6">
        <v>43.08</v>
      </c>
      <c r="I269" s="17">
        <f t="shared" si="4"/>
        <v>0.14849676000000001</v>
      </c>
      <c r="K269" s="15"/>
    </row>
    <row r="270" spans="1:11" ht="15.2" customHeight="1" x14ac:dyDescent="0.35">
      <c r="A270" s="8">
        <v>3</v>
      </c>
      <c r="B270" s="8" t="s">
        <v>24</v>
      </c>
      <c r="C270" s="6" t="s">
        <v>271</v>
      </c>
      <c r="D270" s="11">
        <v>1.8612E-2</v>
      </c>
      <c r="E270" s="8" t="s">
        <v>16</v>
      </c>
      <c r="F270" s="12">
        <v>70</v>
      </c>
      <c r="G270" s="8" t="s">
        <v>482</v>
      </c>
      <c r="H270" s="6">
        <v>14.68</v>
      </c>
      <c r="I270" s="17">
        <f t="shared" si="4"/>
        <v>0.27322415999999999</v>
      </c>
      <c r="K270" s="15"/>
    </row>
    <row r="271" spans="1:11" ht="15.2" customHeight="1" x14ac:dyDescent="0.35">
      <c r="A271" s="8">
        <v>3</v>
      </c>
      <c r="B271" s="8" t="s">
        <v>25</v>
      </c>
      <c r="C271" s="6" t="s">
        <v>272</v>
      </c>
      <c r="D271" s="11">
        <v>1.034E-3</v>
      </c>
      <c r="E271" s="8" t="s">
        <v>16</v>
      </c>
      <c r="F271" s="12">
        <v>70</v>
      </c>
      <c r="G271" s="8" t="s">
        <v>482</v>
      </c>
      <c r="H271" s="6">
        <v>90.12</v>
      </c>
      <c r="I271" s="17">
        <f t="shared" si="4"/>
        <v>9.3184080000000002E-2</v>
      </c>
      <c r="K271" s="15"/>
    </row>
    <row r="272" spans="1:11" ht="15.2" customHeight="1" x14ac:dyDescent="0.35">
      <c r="A272" s="8">
        <v>3</v>
      </c>
      <c r="B272" s="8" t="s">
        <v>26</v>
      </c>
      <c r="C272" s="6" t="s">
        <v>273</v>
      </c>
      <c r="D272" s="11">
        <v>2.1714000000000001E-2</v>
      </c>
      <c r="E272" s="8" t="s">
        <v>16</v>
      </c>
      <c r="F272" s="12">
        <v>70</v>
      </c>
      <c r="G272" s="8" t="s">
        <v>482</v>
      </c>
      <c r="H272" s="6">
        <v>19.54</v>
      </c>
      <c r="I272" s="17">
        <f t="shared" si="4"/>
        <v>0.42429156000000001</v>
      </c>
      <c r="K272" s="15"/>
    </row>
    <row r="273" spans="1:11" ht="15.2" customHeight="1" x14ac:dyDescent="0.35">
      <c r="A273" s="8">
        <v>3</v>
      </c>
      <c r="B273" s="8" t="s">
        <v>27</v>
      </c>
      <c r="C273" s="6" t="s">
        <v>274</v>
      </c>
      <c r="D273" s="11">
        <v>2.068E-3</v>
      </c>
      <c r="E273" s="8" t="s">
        <v>16</v>
      </c>
      <c r="F273" s="12">
        <v>70</v>
      </c>
      <c r="G273" s="8" t="s">
        <v>482</v>
      </c>
      <c r="H273" s="6">
        <v>12.98</v>
      </c>
      <c r="I273" s="17">
        <f t="shared" si="4"/>
        <v>2.6842640000000001E-2</v>
      </c>
      <c r="K273" s="15"/>
    </row>
    <row r="274" spans="1:11" ht="15.2" customHeight="1" x14ac:dyDescent="0.35">
      <c r="A274" s="8">
        <v>3</v>
      </c>
      <c r="B274" s="8" t="s">
        <v>28</v>
      </c>
      <c r="C274" s="6" t="s">
        <v>275</v>
      </c>
      <c r="D274" s="11">
        <v>2.068E-3</v>
      </c>
      <c r="E274" s="8" t="s">
        <v>16</v>
      </c>
      <c r="F274" s="12">
        <v>70</v>
      </c>
      <c r="G274" s="8" t="s">
        <v>482</v>
      </c>
      <c r="H274" s="6">
        <v>47.23</v>
      </c>
      <c r="I274" s="17">
        <f t="shared" si="4"/>
        <v>9.767163999999999E-2</v>
      </c>
      <c r="K274" s="15"/>
    </row>
    <row r="275" spans="1:11" ht="15.2" customHeight="1" x14ac:dyDescent="0.35">
      <c r="A275" s="8">
        <v>3</v>
      </c>
      <c r="B275" s="8" t="s">
        <v>29</v>
      </c>
      <c r="C275" s="6" t="s">
        <v>276</v>
      </c>
      <c r="D275" s="11">
        <v>6.2040000000000003E-3</v>
      </c>
      <c r="E275" s="8" t="s">
        <v>16</v>
      </c>
      <c r="F275" s="12">
        <v>70</v>
      </c>
      <c r="G275" s="8" t="s">
        <v>482</v>
      </c>
      <c r="H275" s="6">
        <v>7.13</v>
      </c>
      <c r="I275" s="17">
        <f t="shared" si="4"/>
        <v>4.4234519999999999E-2</v>
      </c>
      <c r="K275" s="15"/>
    </row>
    <row r="276" spans="1:11" ht="15.2" customHeight="1" x14ac:dyDescent="0.35">
      <c r="A276" s="8">
        <v>1</v>
      </c>
      <c r="B276" s="8" t="s">
        <v>153</v>
      </c>
      <c r="C276" s="6" t="s">
        <v>477</v>
      </c>
      <c r="D276" s="11">
        <v>1</v>
      </c>
      <c r="E276" s="8" t="s">
        <v>7</v>
      </c>
      <c r="F276" s="12">
        <v>10</v>
      </c>
      <c r="G276" s="8" t="s">
        <v>482</v>
      </c>
      <c r="H276" s="6">
        <v>40.83</v>
      </c>
      <c r="I276" s="17">
        <f t="shared" si="4"/>
        <v>40.83</v>
      </c>
      <c r="K276" s="15"/>
    </row>
    <row r="277" spans="1:11" ht="15.2" customHeight="1" x14ac:dyDescent="0.35">
      <c r="A277" s="8">
        <v>1</v>
      </c>
      <c r="B277" s="8" t="s">
        <v>152</v>
      </c>
      <c r="C277" s="6" t="s">
        <v>478</v>
      </c>
      <c r="D277" s="11">
        <v>1</v>
      </c>
      <c r="E277" s="8" t="s">
        <v>7</v>
      </c>
      <c r="F277" s="12">
        <v>10</v>
      </c>
      <c r="G277" s="8" t="s">
        <v>482</v>
      </c>
      <c r="H277" s="6">
        <v>106.8</v>
      </c>
      <c r="I277" s="17">
        <f t="shared" si="4"/>
        <v>106.8</v>
      </c>
      <c r="K277" s="15"/>
    </row>
  </sheetData>
  <mergeCells count="1">
    <mergeCell ref="G1:H1"/>
  </mergeCells>
  <phoneticPr fontId="1" type="noConversion"/>
  <conditionalFormatting sqref="G3:G277">
    <cfRule type="cellIs" dxfId="0" priority="1" operator="equal">
      <formula>"M"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汇总表</vt:lpstr>
      <vt:lpstr>SHT0000161</vt:lpstr>
      <vt:lpstr>SHT0016161</vt:lpstr>
      <vt:lpstr>SHT0015953</vt:lpstr>
      <vt:lpstr>SHT0016442</vt:lpstr>
      <vt:lpstr>SHT0016420</vt:lpstr>
      <vt:lpstr>SHT0016877</vt:lpstr>
      <vt:lpstr>SHT0017314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2024-09-03T09:11:26Z</dcterms:created>
  <dcterms:modified xsi:type="dcterms:W3CDTF">2024-09-09T09:10:55Z</dcterms:modified>
</cp:coreProperties>
</file>