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7-8月" sheetId="3" r:id="rId1"/>
    <sheet name="6-7月" sheetId="1" r:id="rId2"/>
    <sheet name="Sheet2" sheetId="2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发泡18人含检验员1人，出勤274.5天
总装18人出勤403.5天
焊接15人，出勤336天
仓管6人，出勤136天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抵缴费用为1152.62元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C40DB座椅15万，C32B座椅56万，P203座椅451万，长沙超卡座104万，麦格纳发泡167万，金琥23万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发泡18人含检验员1人，出勤461天
总装39人出勤767.4875天
焊接15人，出勤297天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运营口径
C40DB座椅63万，C32B座椅382万，P203座椅242万，长沙超卡座90万，麦格纳发泡100万，金琥16万</t>
        </r>
      </text>
    </comment>
  </commentList>
</comments>
</file>

<file path=xl/sharedStrings.xml><?xml version="1.0" encoding="utf-8"?>
<sst xmlns="http://schemas.openxmlformats.org/spreadsheetml/2006/main" count="74" uniqueCount="50">
  <si>
    <t>2024年7-8月份人工成本明细对比</t>
  </si>
  <si>
    <t>序号</t>
  </si>
  <si>
    <t>类别</t>
  </si>
  <si>
    <t>项目</t>
  </si>
  <si>
    <t>8月</t>
  </si>
  <si>
    <t>7月</t>
  </si>
  <si>
    <t>涨跌幅度</t>
  </si>
  <si>
    <t>涨跌幅百分比</t>
  </si>
  <si>
    <t>备注-8月数据</t>
  </si>
  <si>
    <t>工资（元）</t>
  </si>
  <si>
    <t>管理</t>
  </si>
  <si>
    <t>研发</t>
  </si>
  <si>
    <t>含总装0.63万、发泡1.24万</t>
  </si>
  <si>
    <t>一线</t>
  </si>
  <si>
    <t>发泡6.86万、总装10.6万、焊接8.18万，仓管2.84万</t>
  </si>
  <si>
    <t>销售</t>
  </si>
  <si>
    <t>含金琥现服1890元，潍坊现服5300元</t>
  </si>
  <si>
    <t>小计</t>
  </si>
  <si>
    <t>其他</t>
  </si>
  <si>
    <t>经济补偿金</t>
  </si>
  <si>
    <t>2024年08月一次性经济补偿金</t>
  </si>
  <si>
    <t>工资+费用合计（元）</t>
  </si>
  <si>
    <t>五险一金（元）</t>
  </si>
  <si>
    <t>含诚展10639.53</t>
  </si>
  <si>
    <t>招聘中介费（元）</t>
  </si>
  <si>
    <t>鑫起2160诚展600</t>
  </si>
  <si>
    <t>人工成本总计（元）</t>
  </si>
  <si>
    <t>工资表人数（人）</t>
  </si>
  <si>
    <t>产值（万元）</t>
  </si>
  <si>
    <t>麦格纳35万</t>
  </si>
  <si>
    <t>人事费用率</t>
  </si>
  <si>
    <t>人均产值</t>
  </si>
  <si>
    <t>编制：曾琼</t>
  </si>
  <si>
    <t>2024年6-7月份人工成本明细对比</t>
  </si>
  <si>
    <t>6月</t>
  </si>
  <si>
    <t>备注-7月数据</t>
  </si>
  <si>
    <t>含总装0.6万、发泡1.42万</t>
  </si>
  <si>
    <t>发泡10.75万、总装16.82万、焊接8.09万</t>
  </si>
  <si>
    <t>含金琥现服2212元</t>
  </si>
  <si>
    <t>2024年07月一次性经济补偿金</t>
  </si>
  <si>
    <t>含诚展14838.93</t>
  </si>
  <si>
    <t>鑫起2760诚展780</t>
  </si>
  <si>
    <t>周报</t>
  </si>
  <si>
    <t>第几周</t>
  </si>
  <si>
    <t>销售收入</t>
  </si>
  <si>
    <t>一</t>
  </si>
  <si>
    <t>二</t>
  </si>
  <si>
    <t>三</t>
  </si>
  <si>
    <t>四</t>
  </si>
  <si>
    <t>五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</si>
</sst>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%"/>
    <numFmt numFmtId="179" formatCode="0.0_ ;[Red]\-0.0\ "/>
    <numFmt numFmtId="180" formatCode="yyyy&quot;年&quot;m&quot;月&quot;d&quot;日&quot;;@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rgb="FF1A1AFC"/>
      <name val="宋体"/>
      <charset val="134"/>
    </font>
    <font>
      <b/>
      <sz val="11"/>
      <color rgb="FF1A1AFC"/>
      <name val="宋体"/>
      <charset val="134"/>
    </font>
    <font>
      <b/>
      <sz val="12"/>
      <color rgb="FF1A1AFC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9"/>
      <color indexed="0"/>
      <name val="微软雅黑"/>
      <charset val="134"/>
    </font>
    <font>
      <sz val="12"/>
      <name val="宋体"/>
      <charset val="134"/>
    </font>
    <font>
      <sz val="9"/>
      <color indexed="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15" borderId="6" applyNumberFormat="0" applyAlignment="0" applyProtection="0">
      <alignment vertical="center"/>
    </xf>
    <xf numFmtId="0" fontId="29" fillId="15" borderId="2" applyNumberFormat="0" applyAlignment="0" applyProtection="0">
      <alignment vertical="center"/>
    </xf>
    <xf numFmtId="0" fontId="30" fillId="16" borderId="7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/>
    </xf>
    <xf numFmtId="176" fontId="10" fillId="2" borderId="1" xfId="0" applyNumberFormat="1" applyFont="1" applyFill="1" applyBorder="1" applyAlignment="1">
      <alignment horizontal="center" vertical="center" shrinkToFit="1"/>
    </xf>
    <xf numFmtId="176" fontId="8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77" fontId="5" fillId="3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13" fillId="2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10" fontId="8" fillId="4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180" fontId="14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76" fontId="8" fillId="5" borderId="1" xfId="0" applyNumberFormat="1" applyFont="1" applyFill="1" applyBorder="1" applyAlignment="1">
      <alignment horizontal="center" vertical="center" wrapText="1"/>
    </xf>
    <xf numFmtId="179" fontId="15" fillId="6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K8" sqref="K8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75304.79</v>
      </c>
      <c r="E3" s="12">
        <v>73440.93</v>
      </c>
      <c r="F3" s="12">
        <f t="shared" ref="F3:F16" si="0">D3-E3</f>
        <v>1863.86</v>
      </c>
      <c r="G3" s="13">
        <f t="shared" ref="G3:G7" si="1">(D3-E3)/E3</f>
        <v>0.0253790359136247</v>
      </c>
      <c r="H3" s="14"/>
    </row>
    <row r="4" ht="24" customHeight="1" spans="1:8">
      <c r="A4" s="10">
        <v>2</v>
      </c>
      <c r="B4" s="11"/>
      <c r="C4" s="10" t="s">
        <v>11</v>
      </c>
      <c r="D4" s="12">
        <v>68780.57</v>
      </c>
      <c r="E4" s="12">
        <v>75554.61</v>
      </c>
      <c r="F4" s="12">
        <f t="shared" si="0"/>
        <v>-6774.03999999999</v>
      </c>
      <c r="G4" s="13">
        <f t="shared" si="1"/>
        <v>-0.0896575338023715</v>
      </c>
      <c r="H4" s="15" t="s">
        <v>12</v>
      </c>
    </row>
    <row r="5" ht="24" customHeight="1" spans="1:8">
      <c r="A5" s="10">
        <v>3</v>
      </c>
      <c r="B5" s="11"/>
      <c r="C5" s="10" t="s">
        <v>13</v>
      </c>
      <c r="D5" s="12">
        <v>323673.07</v>
      </c>
      <c r="E5" s="12">
        <v>398391.61</v>
      </c>
      <c r="F5" s="12">
        <f t="shared" si="0"/>
        <v>-74718.54</v>
      </c>
      <c r="G5" s="13">
        <f t="shared" si="1"/>
        <v>-0.187550485814699</v>
      </c>
      <c r="H5" s="16" t="s">
        <v>14</v>
      </c>
    </row>
    <row r="6" ht="24" customHeight="1" spans="1:8">
      <c r="A6" s="10">
        <v>4</v>
      </c>
      <c r="B6" s="11"/>
      <c r="C6" s="10" t="s">
        <v>15</v>
      </c>
      <c r="D6" s="39">
        <f>29946.16+5300</f>
        <v>35246.16</v>
      </c>
      <c r="E6" s="17">
        <v>30361.12</v>
      </c>
      <c r="F6" s="12">
        <f t="shared" si="0"/>
        <v>4885.04</v>
      </c>
      <c r="G6" s="13">
        <f t="shared" si="1"/>
        <v>0.160897885190006</v>
      </c>
      <c r="H6" s="16" t="s">
        <v>16</v>
      </c>
    </row>
    <row r="7" ht="24" customHeight="1" spans="1:8">
      <c r="A7" s="10">
        <v>5</v>
      </c>
      <c r="B7" s="11"/>
      <c r="C7" s="18" t="s">
        <v>17</v>
      </c>
      <c r="D7" s="19">
        <f>SUM(D3:D6)</f>
        <v>503004.59</v>
      </c>
      <c r="E7" s="19">
        <f>SUM(E3:E6)</f>
        <v>577748.27</v>
      </c>
      <c r="F7" s="12">
        <f t="shared" si="0"/>
        <v>-74743.6800000001</v>
      </c>
      <c r="G7" s="13">
        <f t="shared" si="1"/>
        <v>-0.129370668647783</v>
      </c>
      <c r="H7" s="20"/>
    </row>
    <row r="8" ht="24" customHeight="1" spans="1:8">
      <c r="A8" s="10">
        <v>6</v>
      </c>
      <c r="B8" s="11" t="s">
        <v>18</v>
      </c>
      <c r="C8" s="21" t="s">
        <v>19</v>
      </c>
      <c r="D8" s="22">
        <v>14080</v>
      </c>
      <c r="E8" s="22">
        <v>57739</v>
      </c>
      <c r="F8" s="12">
        <f t="shared" si="0"/>
        <v>-43659</v>
      </c>
      <c r="G8" s="13"/>
      <c r="H8" s="23" t="s">
        <v>20</v>
      </c>
    </row>
    <row r="9" ht="24" customHeight="1" spans="1:8">
      <c r="A9" s="10">
        <v>7</v>
      </c>
      <c r="B9" s="11" t="s">
        <v>21</v>
      </c>
      <c r="C9" s="11"/>
      <c r="D9" s="24">
        <f>D7+D8</f>
        <v>517084.59</v>
      </c>
      <c r="E9" s="24">
        <f>E7+E8</f>
        <v>635487.27</v>
      </c>
      <c r="F9" s="12">
        <f t="shared" si="0"/>
        <v>-118402.68</v>
      </c>
      <c r="G9" s="13">
        <f t="shared" ref="G9:G16" si="2">(D9-E9)/E9</f>
        <v>-0.186317941506523</v>
      </c>
      <c r="H9" s="14"/>
    </row>
    <row r="10" ht="24" customHeight="1" spans="1:8">
      <c r="A10" s="10">
        <v>8</v>
      </c>
      <c r="B10" s="8" t="s">
        <v>22</v>
      </c>
      <c r="C10" s="8"/>
      <c r="D10" s="25">
        <f>128722.09-1152.62</f>
        <v>127569.47</v>
      </c>
      <c r="E10" s="25">
        <v>146055.85</v>
      </c>
      <c r="F10" s="12">
        <f t="shared" si="0"/>
        <v>-18486.38</v>
      </c>
      <c r="G10" s="13">
        <f t="shared" si="2"/>
        <v>-0.126570623497792</v>
      </c>
      <c r="H10" s="14" t="s">
        <v>23</v>
      </c>
    </row>
    <row r="11" ht="24" customHeight="1" spans="1:8">
      <c r="A11" s="10">
        <v>9</v>
      </c>
      <c r="B11" s="8" t="s">
        <v>24</v>
      </c>
      <c r="C11" s="8"/>
      <c r="D11" s="12">
        <v>2760</v>
      </c>
      <c r="E11" s="12">
        <v>3540</v>
      </c>
      <c r="F11" s="12">
        <f t="shared" si="0"/>
        <v>-780</v>
      </c>
      <c r="G11" s="13">
        <f t="shared" si="2"/>
        <v>-0.220338983050847</v>
      </c>
      <c r="H11" s="26" t="s">
        <v>25</v>
      </c>
    </row>
    <row r="12" ht="24" customHeight="1" spans="1:8">
      <c r="A12" s="10">
        <v>10</v>
      </c>
      <c r="B12" s="8" t="s">
        <v>26</v>
      </c>
      <c r="C12" s="8"/>
      <c r="D12" s="19">
        <f>SUM(D9:D11)</f>
        <v>647414.06</v>
      </c>
      <c r="E12" s="19">
        <f>SUM(E9:E11)</f>
        <v>785083.12</v>
      </c>
      <c r="F12" s="12">
        <f t="shared" si="0"/>
        <v>-137669.06</v>
      </c>
      <c r="G12" s="13">
        <f t="shared" si="2"/>
        <v>-0.175356031091332</v>
      </c>
      <c r="H12" s="14"/>
    </row>
    <row r="13" ht="24" customHeight="1" spans="1:8">
      <c r="A13" s="10">
        <v>11</v>
      </c>
      <c r="B13" s="8" t="s">
        <v>27</v>
      </c>
      <c r="C13" s="8"/>
      <c r="D13" s="27">
        <v>94</v>
      </c>
      <c r="E13" s="27">
        <v>107</v>
      </c>
      <c r="F13" s="12">
        <f t="shared" si="0"/>
        <v>-13</v>
      </c>
      <c r="G13" s="13">
        <f t="shared" si="2"/>
        <v>-0.121495327102804</v>
      </c>
      <c r="H13" s="28"/>
    </row>
    <row r="14" ht="24" customHeight="1" spans="1:8">
      <c r="A14" s="10">
        <v>12</v>
      </c>
      <c r="B14" s="8" t="s">
        <v>28</v>
      </c>
      <c r="C14" s="8"/>
      <c r="D14" s="10">
        <v>590</v>
      </c>
      <c r="E14" s="40">
        <v>815.19</v>
      </c>
      <c r="F14" s="12">
        <f t="shared" si="0"/>
        <v>-225.19</v>
      </c>
      <c r="G14" s="13">
        <f t="shared" si="2"/>
        <v>-0.276242348409573</v>
      </c>
      <c r="H14" s="14" t="s">
        <v>29</v>
      </c>
    </row>
    <row r="15" ht="24" customHeight="1" spans="1:8">
      <c r="A15" s="10">
        <v>13</v>
      </c>
      <c r="B15" s="8" t="s">
        <v>30</v>
      </c>
      <c r="C15" s="8"/>
      <c r="D15" s="30">
        <f>(D12)/10000/D14</f>
        <v>0.109731196610169</v>
      </c>
      <c r="E15" s="30">
        <f>(E12)/10000/E14</f>
        <v>0.0963067652939805</v>
      </c>
      <c r="F15" s="12">
        <f t="shared" si="0"/>
        <v>0.013424431316189</v>
      </c>
      <c r="G15" s="31">
        <f t="shared" si="2"/>
        <v>0.139392401719758</v>
      </c>
      <c r="H15" s="28"/>
    </row>
    <row r="16" ht="24" customHeight="1" spans="1:8">
      <c r="A16" s="10">
        <v>14</v>
      </c>
      <c r="B16" s="8" t="s">
        <v>31</v>
      </c>
      <c r="C16" s="8"/>
      <c r="D16" s="32">
        <f>D14/D13</f>
        <v>6.27659574468085</v>
      </c>
      <c r="E16" s="32">
        <f>E14/E13</f>
        <v>7.61859813084112</v>
      </c>
      <c r="F16" s="12">
        <f t="shared" si="0"/>
        <v>-1.34200238616027</v>
      </c>
      <c r="G16" s="13">
        <f t="shared" si="2"/>
        <v>-0.176148205104514</v>
      </c>
      <c r="H16" s="14"/>
    </row>
    <row r="17" ht="20" customHeight="1" spans="1:8">
      <c r="A17" s="33"/>
      <c r="B17" s="34" t="s">
        <v>32</v>
      </c>
      <c r="C17" s="33"/>
      <c r="E17" s="35"/>
      <c r="F17" s="35"/>
      <c r="G17" s="35"/>
      <c r="H17" s="36">
        <v>45546</v>
      </c>
    </row>
    <row r="18" ht="14.25" spans="1:8">
      <c r="A18" s="33"/>
      <c r="B18" s="33"/>
      <c r="C18" s="33"/>
      <c r="D18" s="35"/>
      <c r="E18" s="37"/>
      <c r="F18" s="37"/>
      <c r="G18" s="37"/>
      <c r="H18" s="38"/>
    </row>
    <row r="19" ht="14.25" spans="1:8">
      <c r="A19" s="33"/>
      <c r="B19" s="33"/>
      <c r="C19" s="33"/>
      <c r="D19" s="35"/>
      <c r="E19" s="37"/>
      <c r="F19" s="37"/>
      <c r="G19" s="37"/>
      <c r="H19" s="38"/>
    </row>
    <row r="20" ht="14.25" spans="1:8">
      <c r="A20" s="33"/>
      <c r="B20" s="33"/>
      <c r="C20" s="33"/>
      <c r="D20" s="35"/>
      <c r="E20" s="37"/>
      <c r="F20" s="37"/>
      <c r="G20" s="37"/>
      <c r="H20" s="38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354166666666667" right="0.75" top="1" bottom="1" header="0.5" footer="0.5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33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5</v>
      </c>
      <c r="E2" s="9" t="s">
        <v>34</v>
      </c>
      <c r="F2" s="9" t="s">
        <v>6</v>
      </c>
      <c r="G2" s="9" t="s">
        <v>7</v>
      </c>
      <c r="H2" s="8" t="s">
        <v>35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73440.93</v>
      </c>
      <c r="E3" s="12">
        <v>77833.18</v>
      </c>
      <c r="F3" s="12">
        <f>D3-E3</f>
        <v>-4392.25</v>
      </c>
      <c r="G3" s="13">
        <f>(D3-E3)/E3</f>
        <v>-0.0564315886874981</v>
      </c>
      <c r="H3" s="14"/>
    </row>
    <row r="4" ht="24" customHeight="1" spans="1:8">
      <c r="A4" s="10">
        <v>2</v>
      </c>
      <c r="B4" s="11"/>
      <c r="C4" s="10" t="s">
        <v>11</v>
      </c>
      <c r="D4" s="12">
        <v>75554.61</v>
      </c>
      <c r="E4" s="12">
        <v>79112.03</v>
      </c>
      <c r="F4" s="12">
        <f t="shared" ref="F4:F16" si="0">D4-E4</f>
        <v>-3557.42</v>
      </c>
      <c r="G4" s="13">
        <f>(D4-E4)/E4</f>
        <v>-0.0449668653427298</v>
      </c>
      <c r="H4" s="15" t="s">
        <v>36</v>
      </c>
    </row>
    <row r="5" ht="24" customHeight="1" spans="1:8">
      <c r="A5" s="10">
        <v>3</v>
      </c>
      <c r="B5" s="11"/>
      <c r="C5" s="10" t="s">
        <v>13</v>
      </c>
      <c r="D5" s="12">
        <v>398391.61</v>
      </c>
      <c r="E5" s="12">
        <v>444765.29</v>
      </c>
      <c r="F5" s="12">
        <f t="shared" si="0"/>
        <v>-46373.6799999999</v>
      </c>
      <c r="G5" s="13">
        <f>(D5-E5)/E5</f>
        <v>-0.10426551046733</v>
      </c>
      <c r="H5" s="16" t="s">
        <v>37</v>
      </c>
    </row>
    <row r="6" ht="24" customHeight="1" spans="1:8">
      <c r="A6" s="10">
        <v>4</v>
      </c>
      <c r="B6" s="11"/>
      <c r="C6" s="10" t="s">
        <v>15</v>
      </c>
      <c r="D6" s="17">
        <v>30361.12</v>
      </c>
      <c r="E6" s="17">
        <v>34896.9</v>
      </c>
      <c r="F6" s="12">
        <f t="shared" si="0"/>
        <v>-4535.78</v>
      </c>
      <c r="G6" s="13">
        <f>(D6-E6)/E6</f>
        <v>-0.12997658817832</v>
      </c>
      <c r="H6" s="16" t="s">
        <v>38</v>
      </c>
    </row>
    <row r="7" ht="24" customHeight="1" spans="1:8">
      <c r="A7" s="10">
        <v>5</v>
      </c>
      <c r="B7" s="11"/>
      <c r="C7" s="18" t="s">
        <v>17</v>
      </c>
      <c r="D7" s="19">
        <f>SUM(D3:D6)</f>
        <v>577748.27</v>
      </c>
      <c r="E7" s="19">
        <f>SUM(E3:E6)</f>
        <v>636607.4</v>
      </c>
      <c r="F7" s="12">
        <f t="shared" si="0"/>
        <v>-58859.13</v>
      </c>
      <c r="G7" s="13">
        <f>(D7-E7)/E7</f>
        <v>-0.0924575020648519</v>
      </c>
      <c r="H7" s="20"/>
    </row>
    <row r="8" ht="24" customHeight="1" spans="1:8">
      <c r="A8" s="10">
        <v>6</v>
      </c>
      <c r="B8" s="11" t="s">
        <v>18</v>
      </c>
      <c r="C8" s="21" t="s">
        <v>19</v>
      </c>
      <c r="D8" s="22">
        <v>57739</v>
      </c>
      <c r="E8" s="22">
        <v>0</v>
      </c>
      <c r="F8" s="12">
        <f t="shared" si="0"/>
        <v>57739</v>
      </c>
      <c r="G8" s="13"/>
      <c r="H8" s="23" t="s">
        <v>39</v>
      </c>
    </row>
    <row r="9" ht="24" customHeight="1" spans="1:8">
      <c r="A9" s="10">
        <v>7</v>
      </c>
      <c r="B9" s="11" t="s">
        <v>21</v>
      </c>
      <c r="C9" s="11"/>
      <c r="D9" s="24">
        <f>D7+D8</f>
        <v>635487.27</v>
      </c>
      <c r="E9" s="24">
        <f>E7+E8</f>
        <v>636607.4</v>
      </c>
      <c r="F9" s="12">
        <f t="shared" si="0"/>
        <v>-1120.13</v>
      </c>
      <c r="G9" s="13">
        <f t="shared" ref="G9:G16" si="1">(D9-E9)/E9</f>
        <v>-0.00175953028507052</v>
      </c>
      <c r="H9" s="14"/>
    </row>
    <row r="10" ht="24" customHeight="1" spans="1:8">
      <c r="A10" s="10">
        <v>8</v>
      </c>
      <c r="B10" s="8" t="s">
        <v>22</v>
      </c>
      <c r="C10" s="8"/>
      <c r="D10" s="25">
        <v>146055.85</v>
      </c>
      <c r="E10" s="25">
        <v>150502.52</v>
      </c>
      <c r="F10" s="12">
        <f t="shared" si="0"/>
        <v>-4446.66999999998</v>
      </c>
      <c r="G10" s="13">
        <f t="shared" si="1"/>
        <v>-0.0295454853513415</v>
      </c>
      <c r="H10" s="14" t="s">
        <v>40</v>
      </c>
    </row>
    <row r="11" ht="24" customHeight="1" spans="1:8">
      <c r="A11" s="10">
        <v>9</v>
      </c>
      <c r="B11" s="8" t="s">
        <v>24</v>
      </c>
      <c r="C11" s="8"/>
      <c r="D11" s="12">
        <v>3540</v>
      </c>
      <c r="E11" s="12">
        <v>3720</v>
      </c>
      <c r="F11" s="12">
        <f t="shared" si="0"/>
        <v>-180</v>
      </c>
      <c r="G11" s="13">
        <f t="shared" si="1"/>
        <v>-0.0483870967741935</v>
      </c>
      <c r="H11" s="26" t="s">
        <v>41</v>
      </c>
    </row>
    <row r="12" ht="24" customHeight="1" spans="1:8">
      <c r="A12" s="10">
        <v>10</v>
      </c>
      <c r="B12" s="8" t="s">
        <v>26</v>
      </c>
      <c r="C12" s="8"/>
      <c r="D12" s="19">
        <f>SUM(D9:D11)</f>
        <v>785083.12</v>
      </c>
      <c r="E12" s="19">
        <f>SUM(E9:E11)</f>
        <v>790829.92</v>
      </c>
      <c r="F12" s="12">
        <f t="shared" si="0"/>
        <v>-5746.80000000005</v>
      </c>
      <c r="G12" s="13">
        <f t="shared" si="1"/>
        <v>-0.0072667963801876</v>
      </c>
      <c r="H12" s="14"/>
    </row>
    <row r="13" ht="24" customHeight="1" spans="1:8">
      <c r="A13" s="10">
        <v>11</v>
      </c>
      <c r="B13" s="8" t="s">
        <v>27</v>
      </c>
      <c r="C13" s="8"/>
      <c r="D13" s="27">
        <v>107</v>
      </c>
      <c r="E13" s="27">
        <v>112</v>
      </c>
      <c r="F13" s="12">
        <f t="shared" si="0"/>
        <v>-5</v>
      </c>
      <c r="G13" s="13">
        <f t="shared" si="1"/>
        <v>-0.0446428571428571</v>
      </c>
      <c r="H13" s="28"/>
    </row>
    <row r="14" ht="24" customHeight="1" spans="1:8">
      <c r="A14" s="10">
        <v>12</v>
      </c>
      <c r="B14" s="8" t="s">
        <v>28</v>
      </c>
      <c r="C14" s="8"/>
      <c r="D14" s="10">
        <v>658</v>
      </c>
      <c r="E14" s="29">
        <v>893.81</v>
      </c>
      <c r="F14" s="12">
        <f t="shared" si="0"/>
        <v>-235.81</v>
      </c>
      <c r="G14" s="13">
        <f t="shared" si="1"/>
        <v>-0.263825645271366</v>
      </c>
      <c r="H14" s="14"/>
    </row>
    <row r="15" ht="24" customHeight="1" spans="1:8">
      <c r="A15" s="10">
        <v>13</v>
      </c>
      <c r="B15" s="8" t="s">
        <v>30</v>
      </c>
      <c r="C15" s="8"/>
      <c r="D15" s="30">
        <f>(D12)/10000/D14</f>
        <v>0.119313544072948</v>
      </c>
      <c r="E15" s="30">
        <f>(E12)/10000/E14</f>
        <v>0.0884785267562457</v>
      </c>
      <c r="F15" s="12">
        <f t="shared" si="0"/>
        <v>0.0308350173167026</v>
      </c>
      <c r="G15" s="31">
        <f t="shared" si="1"/>
        <v>0.348502833932256</v>
      </c>
      <c r="H15" s="28"/>
    </row>
    <row r="16" ht="24" customHeight="1" spans="1:8">
      <c r="A16" s="10">
        <v>14</v>
      </c>
      <c r="B16" s="8" t="s">
        <v>31</v>
      </c>
      <c r="C16" s="8"/>
      <c r="D16" s="32">
        <f>D14/D13</f>
        <v>6.14953271028037</v>
      </c>
      <c r="E16" s="32">
        <f>E14/E13</f>
        <v>7.98044642857143</v>
      </c>
      <c r="F16" s="12">
        <f t="shared" si="0"/>
        <v>-1.83091371829105</v>
      </c>
      <c r="G16" s="13">
        <f t="shared" si="1"/>
        <v>-0.229424974489654</v>
      </c>
      <c r="H16" s="14"/>
    </row>
    <row r="17" ht="20" customHeight="1" spans="1:8">
      <c r="A17" s="33"/>
      <c r="B17" s="34" t="s">
        <v>32</v>
      </c>
      <c r="C17" s="33"/>
      <c r="E17" s="35"/>
      <c r="F17" s="35"/>
      <c r="G17" s="35"/>
      <c r="H17" s="36">
        <v>45517</v>
      </c>
    </row>
    <row r="18" ht="14.25" spans="1:8">
      <c r="A18" s="33"/>
      <c r="B18" s="33"/>
      <c r="C18" s="33"/>
      <c r="D18" s="35"/>
      <c r="E18" s="37"/>
      <c r="F18" s="37"/>
      <c r="G18" s="37"/>
      <c r="H18" s="38"/>
    </row>
    <row r="19" ht="14.25" spans="1:8">
      <c r="A19" s="33"/>
      <c r="B19" s="33"/>
      <c r="C19" s="33"/>
      <c r="D19" s="35"/>
      <c r="E19" s="37"/>
      <c r="F19" s="37"/>
      <c r="G19" s="37"/>
      <c r="H19" s="38"/>
    </row>
    <row r="20" ht="14.25" spans="1:8">
      <c r="A20" s="33"/>
      <c r="B20" s="33"/>
      <c r="C20" s="33"/>
      <c r="D20" s="35"/>
      <c r="E20" s="37"/>
      <c r="F20" s="37"/>
      <c r="G20" s="37"/>
      <c r="H20" s="38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236111111111111" right="0.432638888888889" top="0.432638888888889" bottom="0.66875" header="0.196527777777778" footer="0.275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D8"/>
  <sheetViews>
    <sheetView workbookViewId="0">
      <selection activeCell="F6" sqref="F6"/>
    </sheetView>
  </sheetViews>
  <sheetFormatPr defaultColWidth="9" defaultRowHeight="13.5" outlineLevelRow="7" outlineLevelCol="3"/>
  <cols>
    <col min="4" max="4" width="9.375"/>
  </cols>
  <sheetData>
    <row r="1" spans="3:4">
      <c r="C1" t="s">
        <v>42</v>
      </c>
      <c r="D1" t="s">
        <v>5</v>
      </c>
    </row>
    <row r="2" spans="3:4">
      <c r="C2" t="s">
        <v>43</v>
      </c>
      <c r="D2" t="s">
        <v>44</v>
      </c>
    </row>
    <row r="3" spans="3:4">
      <c r="C3" t="s">
        <v>45</v>
      </c>
      <c r="D3">
        <v>189.161</v>
      </c>
    </row>
    <row r="4" spans="3:4">
      <c r="C4" t="s">
        <v>46</v>
      </c>
      <c r="D4">
        <v>201.0402</v>
      </c>
    </row>
    <row r="5" spans="3:4">
      <c r="C5" t="s">
        <v>47</v>
      </c>
      <c r="D5">
        <v>202.3699</v>
      </c>
    </row>
    <row r="6" spans="3:4">
      <c r="C6" t="s">
        <v>48</v>
      </c>
      <c r="D6">
        <v>134.643</v>
      </c>
    </row>
    <row r="7" spans="3:4">
      <c r="C7" t="s">
        <v>49</v>
      </c>
      <c r="D7">
        <v>52.1</v>
      </c>
    </row>
    <row r="8" spans="4:4">
      <c r="D8">
        <f>SUM(D3:D7)</f>
        <v>779.3141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7-8月</vt:lpstr>
      <vt:lpstr>6-7月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2024-08-13T08:34:00Z</dcterms:created>
  <dcterms:modified xsi:type="dcterms:W3CDTF">2024-09-11T02:40:51Z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AD55AB565FC44DA7AE64C8374C88CC1F</vt:lpwstr>
  </property>
  <property fmtid="{D5CDD505-2E9C-101B-9397-08002B2CF9AE}" pid="3" name="KSOProductBuildVer">
    <vt:lpwstr>2052-11.8.2.12011</vt:lpwstr>
  </property>
</Properties>
</file>